
<file path=[Content_Types].xml><?xml version="1.0" encoding="utf-8"?>
<Types xmlns="http://schemas.openxmlformats.org/package/2006/content-types">
  <Default Extension="vml" ContentType="application/vnd.openxmlformats-officedocument.vmlDrawing"/>
  <Default Extension="xml" ContentType="application/xml"/>
  <Default Extension="jpg" ContentType="image/jpeg"/>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worksheets/sheet33.xml" ContentType="application/vnd.openxmlformats-officedocument.spreadsheetml.worksheet+xml"/>
  <Override PartName="/xl/worksheets/sheet32.xml" ContentType="application/vnd.openxmlformats-officedocument.spreadsheetml.worksheet+xml"/>
  <Override PartName="/xl/worksheets/sheet30.xml" ContentType="application/vnd.openxmlformats-officedocument.spreadsheetml.worksheet+xml"/>
  <Override PartName="/xl/worksheets/sheet3.xml" ContentType="application/vnd.openxmlformats-officedocument.spreadsheetml.worksheet+xml"/>
  <Override PartName="/xl/worksheets/sheet26.xml" ContentType="application/vnd.openxmlformats-officedocument.spreadsheetml.worksheet+xml"/>
  <Override PartName="/xl/comments1.xml" ContentType="application/vnd.openxmlformats-officedocument.spreadsheetml.comments+xml"/>
  <Override PartName="/xl/worksheets/sheet31.xml" ContentType="application/vnd.openxmlformats-officedocument.spreadsheetml.worksheet+xml"/>
  <Override PartName="/xl/worksheets/sheet28.xml" ContentType="application/vnd.openxmlformats-officedocument.spreadsheetml.worksheet+xml"/>
  <Override PartName="/xl/worksheets/sheet12.xml" ContentType="application/vnd.openxmlformats-officedocument.spreadsheetml.worksheet+xml"/>
  <Override PartName="/xl/styles.xml" ContentType="application/vnd.openxmlformats-officedocument.spreadsheetml.styles+xml"/>
  <Override PartName="/xl/worksheets/sheet34.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5.xml" ContentType="application/vnd.openxmlformats-officedocument.spreadsheetml.worksheet+xml"/>
  <Override PartName="/xl/worksheets/sheet29.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Override PartName="/xl/worksheets/sheet18.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22.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codeName="ThisWorkbook"/>
  <bookViews>
    <workbookView xWindow="360" yWindow="15" windowWidth="20955" windowHeight="9720" activeTab="18"/>
  </bookViews>
  <sheets>
    <sheet name="Echantillon" sheetId="1" state="visible" r:id="rId1"/>
    <sheet name="Backlog" sheetId="2" state="visible" r:id="rId2"/>
    <sheet name="Export Frago (beta)" sheetId="3" state="hidden" r:id="rId3"/>
    <sheet name="Estimations" sheetId="4" state="hidden" r:id="rId4"/>
    <sheet name="Résultats" sheetId="5" state="hidden" r:id="rId5"/>
    <sheet name="BaseDeCalcul" sheetId="6" state="hidden" r:id="rId6"/>
    <sheet name="Paramètres" sheetId="7" state="hidden" r:id="rId7"/>
    <sheet name="Synthèse" sheetId="8" state="visible" r:id="rId8"/>
    <sheet name="P01" sheetId="9" state="visible" r:id="rId9"/>
    <sheet name="P02" sheetId="10" state="visible" r:id="rId10"/>
    <sheet name="P03" sheetId="11" state="visible" r:id="rId11"/>
    <sheet name="P04" sheetId="12" state="visible" r:id="rId12"/>
    <sheet name="P05" sheetId="13" state="visible" r:id="rId13"/>
    <sheet name="P06" sheetId="14" state="visible" r:id="rId14"/>
    <sheet name="P07" sheetId="15" state="visible" r:id="rId15"/>
    <sheet name="P08" sheetId="16" state="visible" r:id="rId16"/>
    <sheet name="P09" sheetId="17" state="visible" r:id="rId17"/>
    <sheet name="P10" sheetId="18" state="visible" r:id="rId18"/>
    <sheet name="P11" sheetId="19" state="visible" r:id="rId19"/>
    <sheet name="P12" sheetId="20" state="visible" r:id="rId20"/>
    <sheet name="P13" sheetId="21" state="visible" r:id="rId21"/>
    <sheet name="P14" sheetId="22" state="visible" r:id="rId22"/>
    <sheet name="P15" sheetId="23" state="visible" r:id="rId23"/>
    <sheet name="P16" sheetId="24" state="visible" r:id="rId24"/>
    <sheet name="P17" sheetId="25" state="visible" r:id="rId25"/>
    <sheet name="P18" sheetId="26" state="visible" r:id="rId26"/>
    <sheet name="P19" sheetId="27" state="visible" r:id="rId27"/>
    <sheet name="P20" sheetId="28" state="visible" r:id="rId28"/>
    <sheet name="P21" sheetId="29" state="visible" r:id="rId29"/>
    <sheet name="P22" sheetId="30" state="visible" r:id="rId30"/>
    <sheet name="P23" sheetId="31" state="visible" r:id="rId31"/>
    <sheet name="P24" sheetId="32" state="visible" r:id="rId32"/>
    <sheet name="P25" sheetId="33" state="visible" r:id="rId33"/>
    <sheet name="P26" sheetId="34" state="visible" r:id="rId34"/>
  </sheets>
  <definedNames>
    <definedName name="_xlnm._FilterDatabase" localSheetId="1" hidden="1">Backlog!$C$7:$N$1386</definedName>
    <definedName name="_xlnm._FilterDatabase" localSheetId="4" hidden="1">Résultats!$B$12:$AF$118</definedName>
    <definedName name="_xlnm._FilterDatabase" localSheetId="8" hidden="1">'P01'!$B$11:$L$117</definedName>
    <definedName name="_xlnm._FilterDatabase" localSheetId="9" hidden="1">'P02'!$B$11:$L$117</definedName>
    <definedName name="_xlnm._FilterDatabase" localSheetId="10" hidden="1">'P03'!$B$11:$L$117</definedName>
    <definedName name="_xlnm._FilterDatabase" localSheetId="11" hidden="1">'P04'!$B$11:$L$117</definedName>
    <definedName name="_xlnm._FilterDatabase" localSheetId="12" hidden="1">'P05'!$B$11:$L$117</definedName>
    <definedName name="_xlnm._FilterDatabase" localSheetId="13" hidden="1">'P06'!$B$11:$L$117</definedName>
    <definedName name="_xlnm._FilterDatabase" localSheetId="14" hidden="1">'P07'!$B$11:$L$117</definedName>
    <definedName name="_xlnm._FilterDatabase" localSheetId="15" hidden="1">'P08'!$B$11:$L$117</definedName>
    <definedName name="_xlnm._FilterDatabase" localSheetId="16" hidden="1">'P09'!$B$11:$L$117</definedName>
    <definedName name="_xlnm._FilterDatabase" localSheetId="17" hidden="1">'P10'!$B$11:$L$117</definedName>
    <definedName name="_xlnm._FilterDatabase" localSheetId="18" hidden="1">'P11'!$B$11:$L$117</definedName>
    <definedName name="_xlnm._FilterDatabase" localSheetId="19" hidden="1">'P12'!$B$11:$L$117</definedName>
    <definedName name="_xlnm._FilterDatabase" localSheetId="20" hidden="1">'P13'!$B$11:$L$117</definedName>
    <definedName name="_xlnm._FilterDatabase" localSheetId="21" hidden="1">'P14'!$B$11:$L$117</definedName>
    <definedName name="_xlnm._FilterDatabase" localSheetId="22" hidden="1">'P15'!$B$11:$L$117</definedName>
    <definedName name="_xlnm._FilterDatabase" localSheetId="23" hidden="1">'P16'!$B$11:$L$117</definedName>
    <definedName name="_xlnm._FilterDatabase" localSheetId="24" hidden="1">'P17'!$B$11:$L$117</definedName>
    <definedName name="_xlnm._FilterDatabase" localSheetId="25" hidden="1">'P18'!$B$11:$L$117</definedName>
    <definedName name="_xlnm._FilterDatabase" localSheetId="26" hidden="1">'P19'!$B$11:$L$117</definedName>
    <definedName name="_xlnm._FilterDatabase" localSheetId="27" hidden="1">'P20'!$B$11:$L$117</definedName>
    <definedName name="_xlnm._FilterDatabase" localSheetId="28" hidden="1">'P21'!$B$11:$L$117</definedName>
    <definedName name="_xlnm._FilterDatabase" localSheetId="29" hidden="1">'P22'!$B$11:$L$117</definedName>
    <definedName name="_xlnm._FilterDatabase" localSheetId="30" hidden="1">'P23'!$B$11:$L$117</definedName>
    <definedName name="_xlnm._FilterDatabase" localSheetId="31" hidden="1">'P24'!$B$11:$L$117</definedName>
    <definedName name="_xlnm._FilterDatabase" localSheetId="32" hidden="1">'P25'!$B$11:$L$117</definedName>
    <definedName name="_xlnm._FilterDatabase" localSheetId="33" hidden="1">'P26'!$B$11:$L$117</definedName>
    <definedName name="Criticite_Min_Criteres">Paramètres!$A$10:$B$115</definedName>
    <definedName name="Liste_Bloquante">Paramètres!$A$2</definedName>
    <definedName name="Liste_Majeure">Paramètres!$A$2:$A$3</definedName>
    <definedName name="Liste_Mineure">Paramètres!$A$2:$A$5</definedName>
    <definedName name="Liste_Moyenne">Paramètres!$A$2:$A$4</definedName>
    <definedName name="_xlnm._FilterDatabase" localSheetId="1" hidden="1">Backlog!$C$7:$N$1386</definedName>
    <definedName name="_xlnm._FilterDatabase" localSheetId="4" hidden="1">Résultats!$B$12:$AF$118</definedName>
    <definedName name="_xlnm._FilterDatabase" localSheetId="8" hidden="1">'P01'!$B$11:$L$117</definedName>
    <definedName name="_xlnm._FilterDatabase" localSheetId="9" hidden="1">'P02'!$B$11:$L$117</definedName>
    <definedName name="_xlnm._FilterDatabase" localSheetId="10" hidden="1">'P03'!$B$11:$L$117</definedName>
    <definedName name="_xlnm._FilterDatabase" localSheetId="11" hidden="1">'P04'!$B$11:$L$117</definedName>
    <definedName name="_xlnm._FilterDatabase" localSheetId="12" hidden="1">'P05'!$B$11:$L$117</definedName>
    <definedName name="_xlnm._FilterDatabase" localSheetId="13" hidden="1">'P06'!$B$11:$L$117</definedName>
    <definedName name="_xlnm._FilterDatabase" localSheetId="14" hidden="1">'P07'!$B$11:$L$117</definedName>
    <definedName name="_xlnm._FilterDatabase" localSheetId="15" hidden="1">'P08'!$B$11:$L$117</definedName>
    <definedName name="_xlnm._FilterDatabase" localSheetId="16" hidden="1">'P09'!$B$11:$L$117</definedName>
    <definedName name="_xlnm._FilterDatabase" localSheetId="17" hidden="1">'P10'!$B$11:$L$117</definedName>
    <definedName name="_xlnm._FilterDatabase" localSheetId="18" hidden="1">'P11'!$B$11:$L$117</definedName>
    <definedName name="_xlnm._FilterDatabase" localSheetId="19" hidden="1">'P12'!$B$11:$L$117</definedName>
    <definedName name="_xlnm._FilterDatabase" localSheetId="20" hidden="1">'P13'!$B$11:$L$117</definedName>
    <definedName name="_xlnm._FilterDatabase" localSheetId="21" hidden="1">'P14'!$B$11:$L$117</definedName>
    <definedName name="_xlnm._FilterDatabase" localSheetId="22" hidden="1">'P15'!$B$11:$L$117</definedName>
    <definedName name="_xlnm._FilterDatabase" localSheetId="23" hidden="1">'P16'!$B$11:$L$117</definedName>
    <definedName name="_xlnm._FilterDatabase" localSheetId="24" hidden="1">'P17'!$B$11:$L$117</definedName>
    <definedName name="_xlnm._FilterDatabase" localSheetId="25" hidden="1">'P18'!$B$11:$L$117</definedName>
    <definedName name="_xlnm._FilterDatabase" localSheetId="26" hidden="1">'P19'!$B$11:$L$117</definedName>
    <definedName name="_xlnm._FilterDatabase" localSheetId="27" hidden="1">'P20'!$B$11:$L$117</definedName>
    <definedName name="_xlnm._FilterDatabase" localSheetId="28" hidden="1">'P21'!$B$11:$L$117</definedName>
    <definedName name="_xlnm._FilterDatabase" localSheetId="29" hidden="1">'P22'!$B$11:$L$117</definedName>
    <definedName name="_xlnm._FilterDatabase" localSheetId="30" hidden="1">'P23'!$B$11:$L$117</definedName>
    <definedName name="_xlnm._FilterDatabase" localSheetId="31" hidden="1">'P24'!$B$11:$L$117</definedName>
    <definedName name="_xlnm._FilterDatabase" localSheetId="32" hidden="1">'P25'!$B$11:$L$117</definedName>
    <definedName name="_xlnm._FilterDatabase" localSheetId="33" hidden="1">'P26'!$B$11:$L$117</definedName>
  </definedName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text>
        <r>
          <rPr>
            <sz val="9"/>
            <rFont val="Tahoma"/>
          </rPr>
          <t xml:space="preserve">(basé sur la liste de la DINUM) https://design.numerique.gouv.fr/outils/audit-rapide/</t>
        </r>
      </text>
    </comment>
  </commentList>
</comments>
</file>

<file path=xl/sharedStrings.xml><?xml version="1.0" encoding="utf-8"?>
<sst xmlns="http://schemas.openxmlformats.org/spreadsheetml/2006/main" count="563" uniqueCount="563">
  <si>
    <t xml:space="preserve">GRILLE D'ÉVALUATION Accessibilité - Audit RGAA </t>
  </si>
  <si>
    <t>4.1.2</t>
  </si>
  <si>
    <r>
      <t xml:space="preserve">N°Ticket
</t>
    </r>
    <r>
      <rPr>
        <b/>
        <sz val="9"/>
        <color theme="0"/>
        <rFont val="Verdana"/>
      </rPr>
      <t xml:space="preserve">sans #</t>
    </r>
  </si>
  <si>
    <t xml:space="preserve">La rochelle</t>
  </si>
  <si>
    <t>PREE</t>
  </si>
  <si>
    <t xml:space="preserve">Clément Fresneau</t>
  </si>
  <si>
    <t xml:space="preserve">N° page</t>
  </si>
  <si>
    <t xml:space="preserve">Titre de la page</t>
  </si>
  <si>
    <t>URL</t>
  </si>
  <si>
    <t xml:space="preserve">Principaux éléments représentatifs</t>
  </si>
  <si>
    <t xml:space="preserve">Paramètres rentrés ou commentaires
(si besoin, reprendre le chemin depuis la page d'accueil)</t>
  </si>
  <si>
    <t>P01</t>
  </si>
  <si>
    <t xml:space="preserve">Page d'accueil : vidéo, accordéon</t>
  </si>
  <si>
    <t>https://prre.agglo-larochelle.fr/</t>
  </si>
  <si>
    <t>P02</t>
  </si>
  <si>
    <t>Tableau</t>
  </si>
  <si>
    <t>https://prre.agglo-larochelle.fr/j-adapte-mon-logement-a-une-perte-d-autonomie</t>
  </si>
  <si>
    <t>P03</t>
  </si>
  <si>
    <t xml:space="preserve">Contact formulaire</t>
  </si>
  <si>
    <t>https://prre.agglo-larochelle.fr/contact-professionnels</t>
  </si>
  <si>
    <t>P04</t>
  </si>
  <si>
    <t xml:space="preserve">Partenaires : images</t>
  </si>
  <si>
    <t>https://prre.agglo-larochelle.fr/partenaires</t>
  </si>
  <si>
    <t>P05</t>
  </si>
  <si>
    <t xml:space="preserve">Mentions légales</t>
  </si>
  <si>
    <t>https://prre.agglo-larochelle.fr/mentions-legales</t>
  </si>
  <si>
    <t>P06</t>
  </si>
  <si>
    <t xml:space="preserve">Plan du site</t>
  </si>
  <si>
    <t>https://prre.agglo-larochelle.fr/plan-du-site</t>
  </si>
  <si>
    <t>P07</t>
  </si>
  <si>
    <t xml:space="preserve">Annuaire : filtre</t>
  </si>
  <si>
    <t>https://prre.agglo-larochelle.fr/module-annuaire-des-pros?</t>
  </si>
  <si>
    <t>P08</t>
  </si>
  <si>
    <t xml:space="preserve">Carto et formulaire</t>
  </si>
  <si>
    <t>https://prre.agglo-larochelle.fr/prendre-rendez-vous</t>
  </si>
  <si>
    <t>P09</t>
  </si>
  <si>
    <t xml:space="preserve">Liste d'accordéons</t>
  </si>
  <si>
    <t>https://prre.agglo-larochelle.fr/aides-financieres</t>
  </si>
  <si>
    <t>P10</t>
  </si>
  <si>
    <t>Images</t>
  </si>
  <si>
    <t>https://prre.agglo-larochelle.fr/des-outils-pour-mieux-connaitre-mon-logement/mon-toit-est-t-il-bien-isole</t>
  </si>
  <si>
    <t>P11</t>
  </si>
  <si>
    <t xml:space="preserve">Créneaux dates</t>
  </si>
  <si>
    <t>https://prre.agglo-larochelle.fr/prendre-rendez-vous/prendre-rendez-vous-a-la-rochelle-pour-une-renovation-energetique-individuelle</t>
  </si>
  <si>
    <t>P12</t>
  </si>
  <si>
    <t xml:space="preserve">Fiche Pro</t>
  </si>
  <si>
    <t>https://prre.agglo-larochelle.fr/-/gl-batiment-elec</t>
  </si>
  <si>
    <t>P13</t>
  </si>
  <si>
    <t xml:space="preserve">1 actualité</t>
  </si>
  <si>
    <t>https://prre.agglo-larochelle.fr/-/1ere-fiche-chantier-de-renovation-performante</t>
  </si>
  <si>
    <t>P14</t>
  </si>
  <si>
    <t>P15</t>
  </si>
  <si>
    <t>P16</t>
  </si>
  <si>
    <t>P17</t>
  </si>
  <si>
    <t>P18</t>
  </si>
  <si>
    <t>P19</t>
  </si>
  <si>
    <t>P20</t>
  </si>
  <si>
    <t>P21</t>
  </si>
  <si>
    <t>P22</t>
  </si>
  <si>
    <t>P23</t>
  </si>
  <si>
    <t>P24</t>
  </si>
  <si>
    <t>P25</t>
  </si>
  <si>
    <t>P26</t>
  </si>
  <si>
    <t>Récurrence</t>
  </si>
  <si>
    <t xml:space="preserve">Charge [heures ou € estimée) par metier concerné</t>
  </si>
  <si>
    <t>Criticité</t>
  </si>
  <si>
    <t>Thématique</t>
  </si>
  <si>
    <t xml:space="preserve">ligne critère</t>
  </si>
  <si>
    <t>Critère</t>
  </si>
  <si>
    <t>Résultat</t>
  </si>
  <si>
    <t>Page</t>
  </si>
  <si>
    <t xml:space="preserve">niveau WCAG</t>
  </si>
  <si>
    <t xml:space="preserve">Critères essentiels (basé sur la liste de la DINUM)</t>
  </si>
  <si>
    <t xml:space="preserve">Indicateur de priorité</t>
  </si>
  <si>
    <t xml:space="preserve">facilité de correction</t>
  </si>
  <si>
    <t xml:space="preserve">nombre d'occurrence du critère</t>
  </si>
  <si>
    <t>Description</t>
  </si>
  <si>
    <t>Correction</t>
  </si>
  <si>
    <t>Commentaire</t>
  </si>
  <si>
    <t>Lien</t>
  </si>
  <si>
    <t>dev</t>
  </si>
  <si>
    <t>design</t>
  </si>
  <si>
    <t>contribution</t>
  </si>
  <si>
    <t>configuration</t>
  </si>
  <si>
    <t xml:space="preserve">autre (presta, etc.)</t>
  </si>
  <si>
    <t xml:space="preserve">charge totale</t>
  </si>
  <si>
    <t>Cadres</t>
  </si>
  <si>
    <t>Couleurs</t>
  </si>
  <si>
    <t>Multimédia</t>
  </si>
  <si>
    <t>Tableaux</t>
  </si>
  <si>
    <t>Liens</t>
  </si>
  <si>
    <t>Script</t>
  </si>
  <si>
    <t xml:space="preserve">Eléments obligatoires</t>
  </si>
  <si>
    <t>Structuration</t>
  </si>
  <si>
    <t>Présentation</t>
  </si>
  <si>
    <t>Formulaires</t>
  </si>
  <si>
    <t>Navigation</t>
  </si>
  <si>
    <t>Consultation</t>
  </si>
  <si>
    <t>Thématiques</t>
  </si>
  <si>
    <t>Critères</t>
  </si>
  <si>
    <t>1</t>
  </si>
  <si>
    <t>2</t>
  </si>
  <si>
    <t>3</t>
  </si>
  <si>
    <t>4</t>
  </si>
  <si>
    <t>5</t>
  </si>
  <si>
    <t>6</t>
  </si>
  <si>
    <t>7</t>
  </si>
  <si>
    <t>8</t>
  </si>
  <si>
    <t>9</t>
  </si>
  <si>
    <t>10</t>
  </si>
  <si>
    <t>11</t>
  </si>
  <si>
    <t>12</t>
  </si>
  <si>
    <t>13</t>
  </si>
  <si>
    <t>14</t>
  </si>
  <si>
    <t xml:space="preserve">Charge en fonction de la facilité de correction</t>
  </si>
  <si>
    <t xml:space="preserve">Charge en fonction de l'impact sur le % de conformité</t>
  </si>
  <si>
    <t xml:space="preserve">Charge en fonction de la criticité</t>
  </si>
  <si>
    <t xml:space="preserve">nombre de critères NC</t>
  </si>
  <si>
    <t>simple</t>
  </si>
  <si>
    <t>moyen</t>
  </si>
  <si>
    <t xml:space="preserve">1 à 5</t>
  </si>
  <si>
    <t>complexe</t>
  </si>
  <si>
    <t xml:space="preserve">plus de 5</t>
  </si>
  <si>
    <t>??</t>
  </si>
  <si>
    <t xml:space="preserve">RGAA 4.1 2021  - Synthèse par page</t>
  </si>
  <si>
    <t>N°</t>
  </si>
  <si>
    <r>
      <rPr>
        <sz val="10"/>
        <color theme="1"/>
        <rFont val="Verdana"/>
      </rPr>
      <t xml:space="preserve">Correspondance </t>
    </r>
    <r>
      <rPr>
        <b/>
        <sz val="10"/>
        <color theme="1"/>
        <rFont val="Verdana"/>
      </rPr>
      <t xml:space="preserve">WCAG mini</t>
    </r>
  </si>
  <si>
    <t xml:space="preserve">Critères WCAG associés</t>
  </si>
  <si>
    <t xml:space="preserve">Critères essentiels</t>
  </si>
  <si>
    <t>Recommandation</t>
  </si>
  <si>
    <t>Commentaires</t>
  </si>
  <si>
    <t xml:space="preserve">Total de critères respectés</t>
  </si>
  <si>
    <t xml:space="preserve">Total de critères non respectés</t>
  </si>
  <si>
    <t xml:space="preserve">Total de critères non applicable</t>
  </si>
  <si>
    <t xml:space="preserve">Total de critères non testés</t>
  </si>
  <si>
    <t xml:space="preserve">Conformité niveau A</t>
  </si>
  <si>
    <t xml:space="preserve">Conformité niveau AA</t>
  </si>
  <si>
    <t xml:space="preserve">Conformité niveau AAA</t>
  </si>
  <si>
    <t xml:space="preserve">Conformité RGAA</t>
  </si>
  <si>
    <t>IMAGES</t>
  </si>
  <si>
    <t>1.1</t>
  </si>
  <si>
    <t>A</t>
  </si>
  <si>
    <t xml:space="preserve">1.1.1 Non-text Content (A).</t>
  </si>
  <si>
    <t>x</t>
  </si>
  <si>
    <t xml:space="preserve">Chaque image porteuse d’information a-t-elle une alternative textuelle ?</t>
  </si>
  <si>
    <t>1.2</t>
  </si>
  <si>
    <t xml:space="preserve">1.1.1 Non-text Content (A), 4.1.2 Name, Role, Value (A).</t>
  </si>
  <si>
    <t xml:space="preserve">Chaque image de décoration est-elle correctement ignorée par les technologies d’assistance ?</t>
  </si>
  <si>
    <t>1.3</t>
  </si>
  <si>
    <t xml:space="preserve">Pour chaque image porteuse d’information ayant une alternative textuelle, cette alternative est-elle pertinente (hors cas particuliers) ?</t>
  </si>
  <si>
    <t>1.4</t>
  </si>
  <si>
    <t xml:space="preserve">Pour chaque image utilisée comme CAPTCHA ou comme image-test, ayant une alternative textuelle, cette alternative permet-elle d’identifier la nature et la fonction de l’image ?</t>
  </si>
  <si>
    <t>1.5</t>
  </si>
  <si>
    <t xml:space="preserve">Pour chaque image utilisée comme CAPTCHA, une solution d’accès alternatif au contenu ou à la fonction du CAPTCHA est-elle présente ?</t>
  </si>
  <si>
    <t>1.6</t>
  </si>
  <si>
    <t xml:space="preserve">Chaque image porteuse d’information a-t-elle, si nécessaire, une description détaillée ?</t>
  </si>
  <si>
    <t>1.7</t>
  </si>
  <si>
    <t xml:space="preserve">Pour chaque image porteuse d’information ayant une description détaillée, cette description est-elle pertinente ?</t>
  </si>
  <si>
    <t>1.8</t>
  </si>
  <si>
    <t>AA</t>
  </si>
  <si>
    <t xml:space="preserve">1.4.5 Images of Text (AA).</t>
  </si>
  <si>
    <t xml:space="preserve">Chaque image texte porteuse d’information, en l’absence d’un mécanisme de remplacement, doit si possible être remplacée par du texte stylé. Cette règle est-elle respectée (hors cas particuliers) ?</t>
  </si>
  <si>
    <t>1.9</t>
  </si>
  <si>
    <t xml:space="preserve">Chaque légende d’image est-elle, si nécessaire, correctement reliée à l’image correspondante ?</t>
  </si>
  <si>
    <t>CADRES</t>
  </si>
  <si>
    <t>2.1</t>
  </si>
  <si>
    <t xml:space="preserve">4.1.2 Name, Role, Value (A).</t>
  </si>
  <si>
    <t xml:space="preserve">Chaque cadre a-t-il un titre de cadre ?</t>
  </si>
  <si>
    <t>2.2</t>
  </si>
  <si>
    <t xml:space="preserve">Pour chaque cadre ayant un titre de cadre, ce titre de cadre est-il pertinent ?</t>
  </si>
  <si>
    <t>COULEURS</t>
  </si>
  <si>
    <t>3.1</t>
  </si>
  <si>
    <t xml:space="preserve">1.3.1 Info and Relationships (A), 1.4.1 Use of color (A).</t>
  </si>
  <si>
    <t xml:space="preserve">Dans chaque page web, l’information ne doit pas être donnée uniquement par la couleur. Cette règle est-elle respectée ?</t>
  </si>
  <si>
    <t>3.2</t>
  </si>
  <si>
    <t xml:space="preserve">1.4.3 Contrast (Minimum) (AA).</t>
  </si>
  <si>
    <t xml:space="preserve">Dans chaque page web, le contraste entre la couleur du texte et la couleur de son arrière-plan est-il suffisamment élevé (hors cas particuliers) ?</t>
  </si>
  <si>
    <t>3.3</t>
  </si>
  <si>
    <t xml:space="preserve">1.4.11 Non-text Contrast (AA).</t>
  </si>
  <si>
    <t xml:space="preserve">Dans chaque page web, les couleurs utilisées dans les composants d’interface ou les éléments graphiques porteurs d’informations sont-elles suffisamment contrastées (hors cas particuliers) ?</t>
  </si>
  <si>
    <t>MULTIMÉDIA</t>
  </si>
  <si>
    <t>4.1</t>
  </si>
  <si>
    <t xml:space="preserve">1.2.1 Audio-only and Video-only (Prerecorded) (A), 1.2.3 Audio Description and Media Alternative (Prerecorded) (A).</t>
  </si>
  <si>
    <t xml:space="preserve">Chaque média temporel pré-enregistré a-t-il, si nécessaire, une transcription textuelle ou une audiodescription (hors cas particuliers) ?</t>
  </si>
  <si>
    <t>4.2</t>
  </si>
  <si>
    <t xml:space="preserve">Pour chaque média temporel pré-enregistré ayant une transcription textuelle ou une audiodescription synchronisée, celles-ci sont-elles pertinentes (hors cas particuliers) ?</t>
  </si>
  <si>
    <t>4.3</t>
  </si>
  <si>
    <t xml:space="preserve">1.2.2 Captions (Prerecorded) (A).</t>
  </si>
  <si>
    <t xml:space="preserve">Chaque média temporel synchronisé pré-enregistré a-t-il, si nécessaire, des sous-titres synchronisés (hors cas particuliers) ?</t>
  </si>
  <si>
    <t>4.4</t>
  </si>
  <si>
    <t xml:space="preserve">Pour chaque média temporel synchronisé pré-enregistré ayant des sous-titres synchronisés, ces sous-titres sont-ils pertinents ?</t>
  </si>
  <si>
    <t>4.5</t>
  </si>
  <si>
    <t xml:space="preserve">1.2.5 Audio Description (Prerecorded) (AA).</t>
  </si>
  <si>
    <t xml:space="preserve">Chaque média temporel pré-enregistré a-t-il, si nécessaire, une audiodescription synchronisée (hors cas particuliers) ?</t>
  </si>
  <si>
    <t>4.6</t>
  </si>
  <si>
    <t xml:space="preserve">Pour chaque média temporel pré-enregistré ayant une audiodescription synchronisée, celle-ci est-elle pertinente ?</t>
  </si>
  <si>
    <t>4.7</t>
  </si>
  <si>
    <t xml:space="preserve">Chaque média temporel est-il clairement identifiable (hors cas particuliers) ?</t>
  </si>
  <si>
    <t>4.8</t>
  </si>
  <si>
    <t xml:space="preserve">Chaque média non temporel a-t-il, si nécessaire, une alternative (hors cas particuliers) ?</t>
  </si>
  <si>
    <t>4.9</t>
  </si>
  <si>
    <t xml:space="preserve">Pour chaque média non temporel ayant une alternative, cette alternative est-elle pertinente ?</t>
  </si>
  <si>
    <t>4.10</t>
  </si>
  <si>
    <t xml:space="preserve">1.4.2 Audio Control (A).</t>
  </si>
  <si>
    <t xml:space="preserve">Chaque son déclenché automatiquement est-il contrôlable par l’utilisateur ?</t>
  </si>
  <si>
    <t>4.11</t>
  </si>
  <si>
    <t xml:space="preserve">2.1.1 Keyboard (A), 2.1.2 No Keyboard Trap (A).</t>
  </si>
  <si>
    <t xml:space="preserve">La consultation de chaque média temporel est-elle, si nécessaire, contrôlable par le clavier et tout dispositif de pointage ?</t>
  </si>
  <si>
    <t>4.12</t>
  </si>
  <si>
    <t xml:space="preserve">La consultation de chaque média non temporel est-elle contrôlable par le clavier et tout dispositif de pointage ?</t>
  </si>
  <si>
    <t>4.13</t>
  </si>
  <si>
    <t xml:space="preserve">Chaque média temporel et non temporel est-il compatible avec les technologies d’assistance (hors cas particuliers) ?</t>
  </si>
  <si>
    <t>TABLEAUX</t>
  </si>
  <si>
    <t>5.1</t>
  </si>
  <si>
    <t xml:space="preserve">1.3.1 Info and Relationships (A).</t>
  </si>
  <si>
    <t xml:space="preserve">Chaque tableau de données complexe a-t-il un résumé ?</t>
  </si>
  <si>
    <t>5.2</t>
  </si>
  <si>
    <t xml:space="preserve">Pour chaque tableau de données complexe ayant un résumé, celui-ci est-il pertinent ?</t>
  </si>
  <si>
    <t>5.3</t>
  </si>
  <si>
    <t xml:space="preserve">1.3.2 Meaningful Sequence (A), 4.1.2 Name, Role, Value (A).</t>
  </si>
  <si>
    <t xml:space="preserve">Pour chaque tableau de mise en forme, le contenu linéarisé reste-t-il compréhensible ?</t>
  </si>
  <si>
    <t>5.4</t>
  </si>
  <si>
    <t xml:space="preserve">Pour chaque tableau de données ayant un titre, le titre est-il correctement associé au tableau de données ?</t>
  </si>
  <si>
    <t>5.5</t>
  </si>
  <si>
    <t xml:space="preserve">Pour chaque tableau de données ayant un titre, celui-ci est-il pertinent ?</t>
  </si>
  <si>
    <t>5.6</t>
  </si>
  <si>
    <t xml:space="preserve">Pour chaque tableau de données, chaque en-tête de colonne et chaque en-tête de ligne sont-ils correctement déclarés ?</t>
  </si>
  <si>
    <t>5.7</t>
  </si>
  <si>
    <t xml:space="preserve">Pour chaque tableau de données, la technique appropriée permettant d’associer chaque cellule avec ses en-têtes est-elle utilisée (hors cas particuliers) ?</t>
  </si>
  <si>
    <t>5.8</t>
  </si>
  <si>
    <t xml:space="preserve">Chaque tableau de mise en forme ne doit pas utiliser d’éléments propres aux tableaux de données. Cette règle est-elle respectée ?</t>
  </si>
  <si>
    <t>LIENS</t>
  </si>
  <si>
    <t>6.1</t>
  </si>
  <si>
    <t xml:space="preserve">1.1.1 Non-text Content (A), 2.4.4 Link Purpose (In Context) (A), 2.5.3 Label in Name (A).</t>
  </si>
  <si>
    <t xml:space="preserve">Chaque lien est-il explicite (hors cas particuliers) ?</t>
  </si>
  <si>
    <t>6.2</t>
  </si>
  <si>
    <t xml:space="preserve">1.1.1 Non-text Content (A), 2.4.4 Link Purpose (In Context) (A).</t>
  </si>
  <si>
    <t xml:space="preserve">Dans chaque page web, chaque lien a-t-il un intitulé ?</t>
  </si>
  <si>
    <t>SCRIPTS</t>
  </si>
  <si>
    <t>7.1</t>
  </si>
  <si>
    <t xml:space="preserve">2.5.3 Label in Name (A), 4.1.2 Name, Role, Value (A).</t>
  </si>
  <si>
    <t xml:space="preserve">Chaque script est-il, si nécessaire, compatible avec les technologies d’assistance ?</t>
  </si>
  <si>
    <t>7.2</t>
  </si>
  <si>
    <t xml:space="preserve">Pour chaque script ayant une alternative, cette alternative est-elle pertinente ?</t>
  </si>
  <si>
    <t>7.3</t>
  </si>
  <si>
    <t xml:space="preserve">1.3.1 Info and Relationships (A), 2.1.1 Keyboard (A), 2.4.7 Focus Visible (AA).</t>
  </si>
  <si>
    <t xml:space="preserve">Chaque script est-il contrôlable par le clavier et par tout dispositif de pointage (hors cas particuliers) ?</t>
  </si>
  <si>
    <t>7.4</t>
  </si>
  <si>
    <t xml:space="preserve">3.2.1 On Focus (A), 3.2.2 On Input (A).</t>
  </si>
  <si>
    <t xml:space="preserve">Pour chaque script qui initie un changement de contexte, l’utilisateur est-il averti ou en a-t-il le contrôle ?</t>
  </si>
  <si>
    <t>7.5</t>
  </si>
  <si>
    <t xml:space="preserve">4.1.3 Status Messages (AA).</t>
  </si>
  <si>
    <t xml:space="preserve">Dans chaque page web, les messages de statut sont-ils correctement restitués par les technologies d’assistance ?</t>
  </si>
  <si>
    <t xml:space="preserve">ÉLÉMENTS OBLIGATOIRES</t>
  </si>
  <si>
    <t>8.1</t>
  </si>
  <si>
    <t xml:space="preserve">4.1.1 Parsing (A).</t>
  </si>
  <si>
    <t xml:space="preserve">Chaque page web est-elle définie par un type de document ?</t>
  </si>
  <si>
    <t>8.2</t>
  </si>
  <si>
    <t xml:space="preserve">4.1.1 Parsing (A), 4.1.2 Name, Role, Value (A).</t>
  </si>
  <si>
    <t xml:space="preserve">Pour chaque page web, le code source généré est-il valide selon le type de document spécifié ?</t>
  </si>
  <si>
    <t>8.3</t>
  </si>
  <si>
    <t xml:space="preserve">3.1.1 Language of Page (A).</t>
  </si>
  <si>
    <t xml:space="preserve">Dans chaque page web, la langue par défaut est-elle présente ?</t>
  </si>
  <si>
    <t>8.4</t>
  </si>
  <si>
    <t xml:space="preserve">Pour chaque page web ayant une langue par défaut, le code de langue est-il pertinent ?</t>
  </si>
  <si>
    <t>8.5</t>
  </si>
  <si>
    <t xml:space="preserve">2.4.2 Page Titled (A).</t>
  </si>
  <si>
    <t xml:space="preserve">Chaque page web a-t-elle un titre de page ?</t>
  </si>
  <si>
    <t>8.6</t>
  </si>
  <si>
    <t xml:space="preserve">Pour chaque page web ayant un titre de page, ce titre est-il pertinent ?</t>
  </si>
  <si>
    <t>8.7</t>
  </si>
  <si>
    <t xml:space="preserve">3.1.2 Language of Parts (AA).</t>
  </si>
  <si>
    <t xml:space="preserve">Dans chaque page web, chaque changement de langue est-il indiqué dans le code source (hors cas particuliers) ?</t>
  </si>
  <si>
    <t>8.8</t>
  </si>
  <si>
    <t xml:space="preserve">Dans chaque page web, le code de langue de chaque changement de langue est-il valide et pertinent ?</t>
  </si>
  <si>
    <t>8.9</t>
  </si>
  <si>
    <t xml:space="preserve">Dans chaque page web, les balises ne doivent pas être utilisées uniquement à des fins de présentation. Cette règle est-elle respectée ?</t>
  </si>
  <si>
    <t>8.10</t>
  </si>
  <si>
    <t xml:space="preserve">1.3.2 Meaningful Sequence (A).</t>
  </si>
  <si>
    <t xml:space="preserve">Dans chaque page web, les changements du sens de lecture sont-ils signalés ?</t>
  </si>
  <si>
    <t>STRUCTURATION</t>
  </si>
  <si>
    <t>9.1</t>
  </si>
  <si>
    <t xml:space="preserve">1.3.1 Info and Relationships (A), 2.4.1 Bypass Block (A), 2.4.6 Headings and Labels (AA), 4.1.2 Name, Role, Value (A).</t>
  </si>
  <si>
    <t xml:space="preserve">Dans chaque page web, l’information est-elle structurée par l’utilisation appropriée de titres ?</t>
  </si>
  <si>
    <t>9.2</t>
  </si>
  <si>
    <t xml:space="preserve">Dans chaque page web, la structure du document est-elle cohérente (hors cas particuliers) ?</t>
  </si>
  <si>
    <t>9.3</t>
  </si>
  <si>
    <t xml:space="preserve">Dans chaque page web, chaque liste est-elle correctement structurée ?</t>
  </si>
  <si>
    <t>9.4</t>
  </si>
  <si>
    <t xml:space="preserve">Dans chaque page web, chaque citation est-elle correctement indiquée ?</t>
  </si>
  <si>
    <t>PRÉSENTATION</t>
  </si>
  <si>
    <t>10.1</t>
  </si>
  <si>
    <t xml:space="preserve">1.3.1 Info and Relationships (A), 1.3.2 Meaningful Sequence (A).</t>
  </si>
  <si>
    <t xml:space="preserve">Dans le site web, des feuilles de styles sont-elles utilisées pour contrôler la présentation de l’information ?</t>
  </si>
  <si>
    <t>10.2</t>
  </si>
  <si>
    <t xml:space="preserve">1.1.1 Non-text Content (A), 1.3.1 Info and Relationships (A).</t>
  </si>
  <si>
    <t xml:space="preserve">Dans chaque page web, le contenu visible porteur d’information reste-t-il présent lorsque les feuilles de styles sont désactivées ?</t>
  </si>
  <si>
    <t>10.3</t>
  </si>
  <si>
    <t xml:space="preserve">1.3.2 Meaningful Sequence (A), 2.4.3 Focus Order (A).</t>
  </si>
  <si>
    <t xml:space="preserve">Dans chaque page web, l’information reste-t-elle compréhensible lorsque les feuilles de styles sont désactivées ?</t>
  </si>
  <si>
    <t>10.4</t>
  </si>
  <si>
    <t xml:space="preserve">1.4.4 Resize Text (AA).</t>
  </si>
  <si>
    <t xml:space="preserve">Dans chaque page web, le texte reste-t-il lisible lorsque la taille des caractères est augmentée jusqu’à 200%, au moins (hors cas particuliers) ?</t>
  </si>
  <si>
    <t>10.5</t>
  </si>
  <si>
    <t xml:space="preserve">Dans chaque page web, les déclarations CSS de couleurs de fond d’élément et de police sont-elles correctement utilisées ?</t>
  </si>
  <si>
    <t>10.6</t>
  </si>
  <si>
    <t xml:space="preserve">1.4.1 Use of Color (A).</t>
  </si>
  <si>
    <t xml:space="preserve">Dans chaque page web, chaque lien dont la nature n’est pas évidente est-il visible par rapport au texte environnant ?</t>
  </si>
  <si>
    <t>10.7</t>
  </si>
  <si>
    <t xml:space="preserve">1.4.1 Use of Color (A), 2.4.7 Focus Visible (AA).</t>
  </si>
  <si>
    <t xml:space="preserve">Dans chaque page web, pour chaque élément recevant le focus, la prise de focus est-elle visible ?</t>
  </si>
  <si>
    <t>10.8</t>
  </si>
  <si>
    <t xml:space="preserve">1.3.2 Meaningful Sequence (A), 4.1.2 Name, Role, Value.</t>
  </si>
  <si>
    <t xml:space="preserve">Pour chaque page web, les contenus cachés ont-ils vocation à être ignorés par les technologies d’assistance ?</t>
  </si>
  <si>
    <t>10.9</t>
  </si>
  <si>
    <t xml:space="preserve">1.3.3 Sensory Characteristics (A), 1.4.1 Use of Color (A).</t>
  </si>
  <si>
    <t xml:space="preserve">Dans chaque page web, l’information ne doit pas être donnée uniquement par la forme, taille ou position. Cette règle est-elle respectée ?</t>
  </si>
  <si>
    <t>10.10</t>
  </si>
  <si>
    <t xml:space="preserve">Dans chaque page web, l’information ne doit pas être donnée par la forme, taille ou position uniquement. Cette règle est-elle implémentée de façon pertinente ?</t>
  </si>
  <si>
    <t>10.11</t>
  </si>
  <si>
    <t xml:space="preserve">1.4.10 Reflow (AA).</t>
  </si>
  <si>
    <t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t>
  </si>
  <si>
    <t>10.12</t>
  </si>
  <si>
    <t xml:space="preserve">1.4.12 Text Spacing (AA).</t>
  </si>
  <si>
    <t xml:space="preserve">Dans chaque page web, les propriétés d’espacement du texte peuvent-elles être redéfinies par l’utilisateur sans perte de contenu ou de fonctionnalité (hors cas particuliers) ?</t>
  </si>
  <si>
    <t>10.13</t>
  </si>
  <si>
    <t xml:space="preserve">1.4.13 Content on Hover or Focus (AA).</t>
  </si>
  <si>
    <t xml:space="preserve">Dans chaque page web, les contenus additionnels apparaissant à la prise de focus ou au survol d’un composant d’interface sont-ils contrôlables par l’utilisateur (hors cas particuliers) ?</t>
  </si>
  <si>
    <t>10.14</t>
  </si>
  <si>
    <t xml:space="preserve">2.1.1 Keyboard (A).</t>
  </si>
  <si>
    <t xml:space="preserve">Dans chaque page web, les contenus additionnels apparaissant via les styles CSS uniquement peuvent-ils être rendus visibles au clavier et par tout dispositif de pointage ?</t>
  </si>
  <si>
    <t>FORMULAIRES</t>
  </si>
  <si>
    <t>11.1</t>
  </si>
  <si>
    <t xml:space="preserve">1.3.1 Info and Relationships (A), 2.4.6 Headings and Labels (AA), 3.3.2 Labels or Instructions (AA), 4.1.2 Name, Role, Value (A).</t>
  </si>
  <si>
    <t xml:space="preserve">Chaque champ de formulaire a-t-il une étiquette ?</t>
  </si>
  <si>
    <t>11.2</t>
  </si>
  <si>
    <t xml:space="preserve">2.4.6 Headings and Labels (AA), 2.5.3 Label in Name (A), 3.3.2 Labels or Instructions (AA).</t>
  </si>
  <si>
    <t xml:space="preserve">Chaque étiquette associée à un champ de formulaire est-elle pertinente (hors cas particuliers) ?</t>
  </si>
  <si>
    <t>11.3</t>
  </si>
  <si>
    <t xml:space="preserve">3.2.4 Consistent Identification (AA).</t>
  </si>
  <si>
    <t xml:space="preserve">Dans chaque formulaire, chaque étiquette associée à un champ de formulaire ayant la même fonction et répétée plusieurs fois dans une même page ou dans un ensemble de pages est-elle cohérente ?</t>
  </si>
  <si>
    <t>11.4</t>
  </si>
  <si>
    <t xml:space="preserve">3.3.2 Labels or Instructions (A).</t>
  </si>
  <si>
    <t xml:space="preserve">Dans chaque formulaire, chaque étiquette de champ et son champ associé sont-ils accolés (hors cas particuliers) ?</t>
  </si>
  <si>
    <t>11.5</t>
  </si>
  <si>
    <t xml:space="preserve">1.3.1 Info and Relationships (A), 3.3.2 Labels or Instructions (AA).</t>
  </si>
  <si>
    <t xml:space="preserve">Dans chaque formulaire, les champs de même nature sont-ils regroupés, si nécessaire ?</t>
  </si>
  <si>
    <t>11.6</t>
  </si>
  <si>
    <t xml:space="preserve">Dans chaque formulaire, chaque regroupement de champs de même nature a-t-il une légende ?</t>
  </si>
  <si>
    <t>11.7</t>
  </si>
  <si>
    <t xml:space="preserve">Dans chaque formulaire, chaque légende associée à un regroupement de champs de même nature est-elle pertinente ?</t>
  </si>
  <si>
    <t>11.8</t>
  </si>
  <si>
    <t xml:space="preserve">Dans chaque formulaire, les items de même nature d’une liste de choix sont-ils regroupés de manière pertinente ?</t>
  </si>
  <si>
    <t>11.9</t>
  </si>
  <si>
    <t xml:space="preserve">Dans chaque formulaire, l’intitulé de chaque bouton est-il pertinent (hors cas particuliers) ?</t>
  </si>
  <si>
    <t>11.10</t>
  </si>
  <si>
    <t xml:space="preserve">3.3.1 Error Identification (A), 3.3.2 Labels or Instructions (AA).</t>
  </si>
  <si>
    <t xml:space="preserve">Dans chaque formulaire, le contrôle de saisie est-il utilisé de manière pertinente (hors cas particuliers) ?</t>
  </si>
  <si>
    <t>11.11</t>
  </si>
  <si>
    <t xml:space="preserve">3.3.3 Error Suggestion (AA).</t>
  </si>
  <si>
    <t xml:space="preserve">Dans chaque formulaire, le contrôle de saisie est-il accompagné, si nécessaire, de suggestions facilitant la correction des erreurs de saisie ?</t>
  </si>
  <si>
    <t>11.12</t>
  </si>
  <si>
    <t xml:space="preserve">3.3.4 Error Prevention (Legal, Financial, Data) (AA).</t>
  </si>
  <si>
    <t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t>
  </si>
  <si>
    <t>11.13</t>
  </si>
  <si>
    <t xml:space="preserve">Identify Input Purpose (AA).</t>
  </si>
  <si>
    <t xml:space="preserve">La finalité d’un champ de saisie peut-elle être déduite pour faciliter le remplissage automatique des champs avec les données de l’utilisateur ?</t>
  </si>
  <si>
    <t>NAVIGATION</t>
  </si>
  <si>
    <t>12.1</t>
  </si>
  <si>
    <t xml:space="preserve">2.4.5 Multiple Ways (AA).</t>
  </si>
  <si>
    <t xml:space="preserve">Chaque ensemble de pages dispose-t-il de deux systèmes de navigation différents, au moins (hors cas particuliers) ?</t>
  </si>
  <si>
    <t>12.2</t>
  </si>
  <si>
    <t xml:space="preserve">3.2.3 Consistent Navigation (AA).</t>
  </si>
  <si>
    <t xml:space="preserve">Dans chaque ensemble de pages, le menu et les barres de navigation sont-ils toujours à la même place (hors cas particuliers) ?</t>
  </si>
  <si>
    <t>12.3</t>
  </si>
  <si>
    <t xml:space="preserve">La page « plan du site » est-elle pertinente ?</t>
  </si>
  <si>
    <t>12.4</t>
  </si>
  <si>
    <t xml:space="preserve">2.4.5 Multiple Ways (AA), 3.2.3 Consistent Navigation (AA).</t>
  </si>
  <si>
    <t xml:space="preserve">Dans chaque ensemble de pages, la page « plan du site » est-elle atteignable de manière identique ?</t>
  </si>
  <si>
    <t>12.5</t>
  </si>
  <si>
    <t xml:space="preserve">Dans chaque ensemble de pages, le moteur de recherche est-il atteignable de manière identique ?</t>
  </si>
  <si>
    <t>12.6</t>
  </si>
  <si>
    <t xml:space="preserve">1.3.1 Info and Relationships (A), 2.4.1 Bypass Blocks (A), 4.1.2 Name, Role, Value (A).</t>
  </si>
  <si>
    <t xml:space="preserve">Les zones de regroupement de contenus présentes dans plusieurs pages web (zones d’en-tête, de navigation principale, de contenu principal, de pied de page et de moteur de recherche) peuvent-elles être atteintes ou évitées ?</t>
  </si>
  <si>
    <t>12.7</t>
  </si>
  <si>
    <t xml:space="preserve">2.4.1 Bypass Blocks (A), 2.4.3 Focus Order (A), 3.2.3 Consistent Navigation (AA).</t>
  </si>
  <si>
    <t xml:space="preserve">Dans chaque page web, un lien d’évitement ou d’accès rapide à la zone de contenu principal est-il présent (hors cas particuliers) ?</t>
  </si>
  <si>
    <t>12.8</t>
  </si>
  <si>
    <t xml:space="preserve">2.4.3 Focus Order (A).</t>
  </si>
  <si>
    <t xml:space="preserve">Dans chaque page web, l’ordre de tabulation est-il cohérent ?</t>
  </si>
  <si>
    <t>12.9</t>
  </si>
  <si>
    <t xml:space="preserve">Dans chaque page web, la navigation ne doit pas contenir de piège au clavier. Cette règle est-elle respectée ?</t>
  </si>
  <si>
    <t>12.10</t>
  </si>
  <si>
    <t xml:space="preserve">2.1.4 Character Key Shortcuts (A).</t>
  </si>
  <si>
    <t xml:space="preserve">Dans chaque page web, les raccourcis clavier n’utilisant qu’une seule touche (lettre minuscule ou majuscule, ponctuation, chiffre ou symbole) sont-ils contrôlables par l’utilisateur ?</t>
  </si>
  <si>
    <t>12.11</t>
  </si>
  <si>
    <t xml:space="preserve">Dans chaque page web, les contenus additionnels apparaissant au survol, à la prise de focus ou à l’activation d’un composant d’interface sont-ils si nécessaire atteignables au clavier ?</t>
  </si>
  <si>
    <t>CONSULTATION</t>
  </si>
  <si>
    <t>13.1</t>
  </si>
  <si>
    <t xml:space="preserve">2.2.1 Timing adjustable (A), 2.2.2 Pause, Stop, Hide (A).</t>
  </si>
  <si>
    <t xml:space="preserve">Pour chaque page web, l’utilisateur a-t-il le contrôle de chaque limite de temps modifiant le contenu (hors cas particuliers) ?</t>
  </si>
  <si>
    <t>13.2</t>
  </si>
  <si>
    <t xml:space="preserve">3.2.1 On focus (A).</t>
  </si>
  <si>
    <t xml:space="preserve">Dans chaque page web, l’ouverture d’une nouvelle fenêtre ne doit pas être déclenchée sans action de l’utilisateur. Cette règle est-elle respectée ?</t>
  </si>
  <si>
    <t>13.3</t>
  </si>
  <si>
    <t xml:space="preserve">1.1.1 Non-text Content (A), 1.3.1 Info and Relationships (A), 1.3.2 Meaningful Sequence (AA), 2.4.1 Bypass Blocks (AA), 2.4.3 Focus Order (A), 3.1.1 Language of Page (A), 4.1.2 Name, Role, Value (A).</t>
  </si>
  <si>
    <t xml:space="preserve">Dans chaque page web, chaque document bureautique en téléchargement possède-t-il, si nécessaire, une version accessible (hors cas particuliers) ?</t>
  </si>
  <si>
    <t>13.4</t>
  </si>
  <si>
    <t xml:space="preserve">Pour chaque document bureautique ayant une version accessible, cette version offre-t-elle la même information ?</t>
  </si>
  <si>
    <t>13.5</t>
  </si>
  <si>
    <t xml:space="preserve">Dans chaque page web, chaque contenu cryptique (art ASCII, émoticône, syntaxe cryptique) a-t-il une alternative ?</t>
  </si>
  <si>
    <t>13.6</t>
  </si>
  <si>
    <t xml:space="preserve">Dans chaque page web, pour chaque contenu cryptique (art ASCII, émoticône, syntaxe cryptique) ayant une alternative, cette alternative est-elle pertinente ?</t>
  </si>
  <si>
    <t>13.7</t>
  </si>
  <si>
    <t xml:space="preserve">2.3.1 Three Flashes or Below Threshold (A).</t>
  </si>
  <si>
    <t xml:space="preserve">Dans chaque page web, les changements brusques de luminosité ou les effets de flash sont-ils correctement utilisés ?</t>
  </si>
  <si>
    <t>13.8</t>
  </si>
  <si>
    <t xml:space="preserve">2.2.1 Timing Adjustable (A), 2.2.2 Pause, Stop, Hide (A).</t>
  </si>
  <si>
    <t xml:space="preserve">Dans chaque page web, chaque contenu en mouvement ou clignotant est-il contrôlable par l’utilisateur ?</t>
  </si>
  <si>
    <t>13.9</t>
  </si>
  <si>
    <t xml:space="preserve">1.3.4 Orientation (AA).</t>
  </si>
  <si>
    <t xml:space="preserve">Dans chaque page web, le contenu proposé est-il consultable quelle que soit l’orientation de l’écran (portrait ou paysage) (hors cas particuliers) ?</t>
  </si>
  <si>
    <t>13.10</t>
  </si>
  <si>
    <t xml:space="preserve">2.5.1 Pointer Gestures (A).</t>
  </si>
  <si>
    <t xml:space="preserve">Dans chaque page web, les fonctionnalités utilisables ou disponibles au moyen d’un geste complexe peuvent-elles être également disponibles au moyen d’un geste simple (hors cas particuliers) ?</t>
  </si>
  <si>
    <t>13.11</t>
  </si>
  <si>
    <t xml:space="preserve">2.5.2 Pointer Cancellation (A).</t>
  </si>
  <si>
    <t xml:space="preserve">Dans chaque page web, les actions déclenchées au moyen d’un dispositif de pointage sur un point unique de l’écran peuvent-elles faire l’objet d’une annulation (hors cas particuliers) ?</t>
  </si>
  <si>
    <t>13.12</t>
  </si>
  <si>
    <t xml:space="preserve">2.5.4 Motion Actuation (A).</t>
  </si>
  <si>
    <t xml:space="preserve">Dans chaque page web, les fonctionnalités qui impliquent un mouvement de l’appareil ou vers l’appareil peuvent-elles être satisfaites de manière alternative (hors cas particuliers) ?</t>
  </si>
  <si>
    <t xml:space="preserve"> </t>
  </si>
  <si>
    <t>N1</t>
  </si>
  <si>
    <t>C</t>
  </si>
  <si>
    <t>NC</t>
  </si>
  <si>
    <t xml:space="preserve">NA </t>
  </si>
  <si>
    <t>NT</t>
  </si>
  <si>
    <t xml:space="preserve">Nb dérogations</t>
  </si>
  <si>
    <t>Résultats</t>
  </si>
  <si>
    <t>NA</t>
  </si>
  <si>
    <t>TotalApp</t>
  </si>
  <si>
    <t>Total</t>
  </si>
  <si>
    <t xml:space="preserve">Conformité pour chaque niveau</t>
  </si>
  <si>
    <t xml:space="preserve">niveau A</t>
  </si>
  <si>
    <t xml:space="preserve">niveau AA</t>
  </si>
  <si>
    <t xml:space="preserve">Résultats par thématique</t>
  </si>
  <si>
    <t xml:space="preserve">Tot App</t>
  </si>
  <si>
    <t>Scripts</t>
  </si>
  <si>
    <t xml:space="preserve">Éléments obligatoires</t>
  </si>
  <si>
    <t xml:space="preserve">Structuration de l'information</t>
  </si>
  <si>
    <t xml:space="preserve">Présentation de l'information</t>
  </si>
  <si>
    <t xml:space="preserve">Progression de l'audit</t>
  </si>
  <si>
    <t xml:space="preserve">Nombre de pages</t>
  </si>
  <si>
    <t xml:space="preserve">Nombre de critères évalués</t>
  </si>
  <si>
    <t xml:space="preserve">Nombre de critères à évaluer au total</t>
  </si>
  <si>
    <t xml:space="preserve">Pourcentage de progression</t>
  </si>
  <si>
    <t xml:space="preserve">Résultat par page</t>
  </si>
  <si>
    <t xml:space="preserve">Total de critères C</t>
  </si>
  <si>
    <t xml:space="preserve">Total de critères NC</t>
  </si>
  <si>
    <t xml:space="preserve">Total de critères applicables</t>
  </si>
  <si>
    <t xml:space="preserve">Total de critères NA</t>
  </si>
  <si>
    <t xml:space="preserve">Total de critères NT</t>
  </si>
  <si>
    <t xml:space="preserve">% de critères respectés</t>
  </si>
  <si>
    <t xml:space="preserve">% de critères non respectés</t>
  </si>
  <si>
    <t>description</t>
  </si>
  <si>
    <t>Bloquante</t>
  </si>
  <si>
    <t xml:space="preserve">Au moins une catégorie d'utilisateurs ne peut accéder à l’information ou la fonctionnalité.</t>
  </si>
  <si>
    <t xml:space="preserve">Sur toutes les pages du site</t>
  </si>
  <si>
    <t>Majeure</t>
  </si>
  <si>
    <t xml:space="preserve">Au moins une catégorie d'utilisateurs doit pour utiliser la fonctionnalité ou accéder à l’information effectuer une manipulation complexe ou fastidieuse</t>
  </si>
  <si>
    <t xml:space="preserve">Sur plusieurs pages de l'échantillon</t>
  </si>
  <si>
    <t>Moyenne</t>
  </si>
  <si>
    <t xml:space="preserve">L'information ou la fonctionnalité est disponible pour tous les utilisateurs, mais au moins une catégorie d'utilisateurs est confrontée à une ergonomie dégradée.</t>
  </si>
  <si>
    <t xml:space="preserve">Plusieurs fois sur cette page uniquement</t>
  </si>
  <si>
    <t>Mineure</t>
  </si>
  <si>
    <t xml:space="preserve">L'information ou la fonctionnalité est disponible pour tous les utilisateurs, mais au moins une catégorie d'utilisateurs est confrontée à une ergonomie dégradée. Cependant l’information ou la fonctionnalité impactée par la non conformité n’est pas essentielle au bon fonctionnement du service (comme des liens de partage sur les réseaux sociaux par exemple).</t>
  </si>
  <si>
    <t xml:space="preserve">Une seule fois dans la page</t>
  </si>
  <si>
    <r>
      <t xml:space="preserve">Cette analyse de la criticité doit également prendre en compte un certain nombre d’autres critères afin d'affiner le choix de la criticité retenu, par exemple :
* d'autres fonctionnalités permettent de réaliser la même tâche, de manière accessible aux utilisateurs impactés : </t>
    </r>
    <r>
      <rPr>
        <b/>
        <sz val="10"/>
        <color indexed="64"/>
        <rFont val="Verdana"/>
      </rPr>
      <t>atténuation</t>
    </r>
    <r>
      <rPr>
        <sz val="10"/>
        <color indexed="64"/>
        <rFont val="Verdana"/>
      </rPr>
      <t xml:space="preserve">
* le nombre d'utilisateurs potentiellement impactés est statistiquement faible : </t>
    </r>
    <r>
      <rPr>
        <b/>
        <sz val="10"/>
        <color indexed="64"/>
        <rFont val="Verdana"/>
      </rPr>
      <t>atténuation</t>
    </r>
    <r>
      <rPr>
        <sz val="10"/>
        <color indexed="64"/>
        <rFont val="Verdana"/>
      </rPr>
      <t xml:space="preserve">
* la manipulation est fréquente et/ou doit être répétée : </t>
    </r>
    <r>
      <rPr>
        <b/>
        <sz val="10"/>
        <color indexed="64"/>
        <rFont val="Verdana"/>
      </rPr>
      <t>accentuation</t>
    </r>
    <r>
      <rPr>
        <sz val="10"/>
        <color indexed="64"/>
        <rFont val="Verdana"/>
      </rPr>
      <t xml:space="preserve">
* la manipulation est possible mais requiert un haut de niveau de maîtrise, et/ou des logiciels payants : </t>
    </r>
    <r>
      <rPr>
        <b/>
        <sz val="10"/>
        <color indexed="64"/>
        <rFont val="Verdana"/>
      </rPr>
      <t>accentuation</t>
    </r>
    <r>
      <rPr>
        <sz val="10"/>
        <color indexed="64"/>
        <rFont val="Verdana"/>
      </rPr>
      <t xml:space="preserve">
* le volume d'anomalies similaires dans une même page ou contenu est élevé : </t>
    </r>
    <r>
      <rPr>
        <b/>
        <sz val="10"/>
        <color indexed="64"/>
        <rFont val="Verdana"/>
      </rPr>
      <t>accentuation</t>
    </r>
  </si>
  <si>
    <t xml:space="preserve">criticité minimale</t>
  </si>
  <si>
    <t xml:space="preserve">Détection automatique de capture d'écran : </t>
  </si>
  <si>
    <t>OFF</t>
  </si>
  <si>
    <t xml:space="preserve">Bloquante </t>
  </si>
  <si>
    <t xml:space="preserve">Fréquence de scan du dossier capture : </t>
  </si>
  <si>
    <t xml:space="preserve">Dossier de capture : </t>
  </si>
  <si>
    <t xml:space="preserve">C:\Users\Yves-Pol Cabon\Pictures\Screenshots\</t>
  </si>
  <si>
    <t xml:space="preserve">Moyenne </t>
  </si>
  <si>
    <t xml:space="preserve">Dernier chemin capturé : </t>
  </si>
  <si>
    <t xml:space="preserve">C:\Users\Yves-Pol Cabon\Pictures\Screenshots\Capture d'écran 2025-08-28 165652.png</t>
  </si>
  <si>
    <t>mineure</t>
  </si>
  <si>
    <t xml:space="preserve">Taux de conformité (référence légale) :</t>
  </si>
  <si>
    <t xml:space="preserve">Conformité par page</t>
  </si>
  <si>
    <t xml:space="preserve">Conformité moyenne par page (information facultative)  :</t>
  </si>
  <si>
    <t>Conformité</t>
  </si>
  <si>
    <t xml:space="preserve">d             </t>
  </si>
  <si>
    <t>c</t>
  </si>
  <si>
    <t>nc</t>
  </si>
  <si>
    <t>na</t>
  </si>
  <si>
    <t>d</t>
  </si>
  <si>
    <t xml:space="preserve">Conformité RGAA4</t>
  </si>
  <si>
    <t>nt</t>
  </si>
  <si>
    <t xml:space="preserve"> Nombre de non conformitées relevées</t>
  </si>
  <si>
    <t xml:space="preserve"> # Ticket : </t>
  </si>
  <si>
    <t>AAA</t>
  </si>
  <si>
    <t xml:space="preserve">Client·e : </t>
  </si>
  <si>
    <t xml:space="preserve">Site : </t>
  </si>
  <si>
    <t xml:space="preserve">Date : </t>
  </si>
  <si>
    <t xml:space="preserve">Nombre TOTAL</t>
  </si>
  <si>
    <t xml:space="preserve">Auditeurice : </t>
  </si>
  <si>
    <t xml:space="preserve">URL :</t>
  </si>
  <si>
    <t xml:space="preserve">Niveau WCAG</t>
  </si>
  <si>
    <t xml:space="preserve">Dérogation / Exemption</t>
  </si>
  <si>
    <t xml:space="preserve">Description des non-conformités</t>
  </si>
  <si>
    <t xml:space="preserve">Propositions de correction</t>
  </si>
  <si>
    <t xml:space="preserve">Lien illustration</t>
  </si>
  <si>
    <t xml:space="preserve">Total app</t>
  </si>
  <si>
    <t xml:space="preserve">Conformité par niveau</t>
  </si>
  <si>
    <t xml:space="preserve">Total de critères non applicables</t>
  </si>
  <si>
    <t xml:space="preserve">Total par colonne</t>
  </si>
  <si>
    <t xml:space="preserve">les images des actualités sont décoratives mais possèdent des alternatives renseignées</t>
  </si>
  <si>
    <t xml:space="preserve">Mettre un alt vide dans les templates</t>
  </si>
  <si>
    <t xml:space="preserve">Corrigé 10/07</t>
  </si>
  <si>
    <t xml:space="preserve">le texte en vert sur blanc dans la vidéo n'est pas assez contrasté : 2:1 au lieu de 4,5:1</t>
  </si>
  <si>
    <t xml:space="preserve">la vidéo ne dispose pas d'audiodescription (pour vocaliser le texte qui apparait à l'écran)</t>
  </si>
  <si>
    <r>
      <rPr>
        <sz val="9"/>
        <color theme="1"/>
        <rFont val="Verdana"/>
      </rPr>
      <t xml:space="preserve">Suite à la modification des WCAG 2.1 (</t>
    </r>
    <r>
      <rPr>
        <u val="single"/>
        <sz val="9"/>
        <color rgb="FF1155CC"/>
        <rFont val="Verdana"/>
      </rPr>
      <t>https://www.w3.org/WAI/news/2023-09-21/wcag21updated/</t>
    </r>
    <r>
      <rPr>
        <sz val="9"/>
        <color theme="1"/>
        <rFont val="Verdana"/>
      </rPr>
      <t xml:space="preserve">), les défaut de validité du code source ne doivent plus être sanctionnés. Cependant le RGAA n'a pas encore évolué en ce sens, de fait nous ne souhaitons pour l'instant pas suivre cette recommandation qui augmenterait artificiellement le pourcentage de conformité. Donc ce critère ne peut plus être sanctionné et sera traité comme non applicable même si des défaut sont constatés, mais peut passer conforme si malgré tout la page est valide.</t>
    </r>
  </si>
  <si>
    <t xml:space="preserve">on trouve un paragraphe vide dans chaque actualité </t>
  </si>
  <si>
    <t xml:space="preserve">Supprimer le paragraphe vide dans les templates (reliquat d'un ancien champ date)</t>
  </si>
  <si>
    <t xml:space="preserve">dans la transcription, la couleur des liens n'est pas assez contrastée avec la couleur du texte environannt, de même que le soulignement </t>
  </si>
  <si>
    <t xml:space="preserve">Correction css de couleur du soulignement. Si soulignement plus visible, plus besoin de foncer la couleur du texte</t>
  </si>
  <si>
    <t xml:space="preserve">l'ordre des titres dans la page n'est pas cohérent </t>
  </si>
  <si>
    <t xml:space="preserve">Passer les titres de niveau h3/h4 en contenu article en role="heading" aria-level="2", et les h5 en aria-level="3"</t>
  </si>
  <si>
    <t xml:space="preserve">donner un exemple différent dans le message d'erreur du mail </t>
  </si>
  <si>
    <t xml:space="preserve">les liens ont des title identiques à leurs intitulés et donc superflus </t>
  </si>
  <si>
    <t xml:space="preserve">les switch ne sont pas assez contrastés 1,8:1 au lieu de 3:1 lorqsu'ils ne sont pas activés </t>
  </si>
  <si>
    <t xml:space="preserve">Renforcer le contraste en css</t>
  </si>
  <si>
    <t xml:space="preserve">les liens de cette page de résultats disposent d'un aria-label qui ne reprend pas l'intégralité du texte visible .Ce fonctionnement marche pour simplifier les intitulés de lien, en revanche les personnes naviguant avec un lecteur d'écran ne peuvent plus accéder aux informations contenues dans les résultats : mail, numéro, etc. </t>
  </si>
  <si>
    <t xml:space="preserve">Intégrer le lien comme un contenu visuellement masqué et étendant la zone de clic</t>
  </si>
  <si>
    <t xml:space="preserve">présence de paragraphes vides dans les bloc de résultats </t>
  </si>
  <si>
    <t xml:space="preserve">Correction coquille templates &lt;/p&gt; fermant des &lt;li&gt;</t>
  </si>
  <si>
    <t xml:space="preserve">en cas de modifications de propriétés d'arrière-plan le bandeau "mini-groupement" disparaît des résultats </t>
  </si>
  <si>
    <t xml:space="preserve">Pas compris : valable pour tout texte en blanc sur encadré coloré ?</t>
  </si>
  <si>
    <t xml:space="preserve">l'ordre des titres est incohérent dans la page </t>
  </si>
  <si>
    <t xml:space="preserve">l'exemple d'email pourrait être différent de l'indication dans l'étiquette</t>
  </si>
  <si>
    <t xml:space="preserve">les liens "ici" pourraient être améliorés</t>
  </si>
  <si>
    <t xml:space="preserve">les indications des primes à l'installation solaire devraient être sous forme de liste </t>
  </si>
  <si>
    <t xml:space="preserve">le règlement disponible en téléchargement n'est pas totalement accessible : pas de titre dans les métadonnées, un texte n'est pas assez contrasté </t>
  </si>
  <si>
    <t xml:space="preserve">la présence des chevrons autour du lien "ici" entraîne une vocalisation d'éléments non ncessaires</t>
  </si>
  <si>
    <t xml:space="preserve">remplacer les barrre obliques par le mot "par" dans les tournures du type :  "Bouquet 2 travaux : mur-plancher ou mur-plafond = 300 € / logement"</t>
  </si>
  <si>
    <t xml:space="preserve">l'iframe de la carte possède un title vide </t>
  </si>
  <si>
    <t xml:space="preserve">Ajouter un title indiquant le contenu</t>
  </si>
  <si>
    <t xml:space="preserve">les informations dans le date picker sont données uniquement par des changements de couleur </t>
  </si>
  <si>
    <t xml:space="preserve">Ajout d'éléments visuels pour indiquer les dates sélectionnables et la date choisie (css Webba Booking)</t>
  </si>
  <si>
    <t xml:space="preserve">le contraste des jours non sélectionnables dans le datepicker n'est pas suffisant 1,9:1 au lieu de 4,5:1</t>
  </si>
  <si>
    <t xml:space="preserve">Augmenter le contraste en #666 (css Webba Booking)</t>
  </si>
  <si>
    <t xml:space="preserve">le contraste entre la bordure des champs de formulaire et le fond pourrait être plus important </t>
  </si>
  <si>
    <t xml:space="preserve">ordre des titres incohérents </t>
  </si>
  <si>
    <t xml:space="preserve">le regroupement "rendez-vous" n'est pas présent </t>
  </si>
  <si>
    <t xml:space="preserve">Remplacer la div/label par un fieldset/legend (js Webba Booking)</t>
  </si>
  <si>
    <t xml:space="preserve">les champs obligatoires ne sont pas signalés</t>
  </si>
  <si>
    <t xml:space="preserve">Ajouter une mention en haut de page (js Webba Booking)</t>
  </si>
  <si>
    <t xml:space="preserve">l'image complexe comporte des informations qui ne sont pas reprises dans le texte adjacent </t>
  </si>
  <si>
    <t xml:space="preserve">attention aux infos données par la couleur dans le graphique de consommation énergétique </t>
  </si>
  <si>
    <t xml:space="preserve">dans l'infographie, le texte en blanc sur vert n'est pas assez contrasté</t>
  </si>
  <si>
    <t xml:space="preserve">similaire sur l'ordre des titres (à revoir ensemble)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</si>
</sst>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4" formatCode="d\.m"/>
  </numFmts>
  <fonts count="65">
    <font>
      <sz val="10.000000"/>
      <color indexed="64"/>
      <name val="Calibri"/>
      <scheme val="minor"/>
    </font>
    <font>
      <u/>
      <sz val="10.000000"/>
      <color theme="10"/>
      <name val="Calibri"/>
      <scheme val="minor"/>
    </font>
    <font>
      <sz val="10.000000"/>
      <color theme="1"/>
      <name val="Verdana"/>
    </font>
    <font>
      <sz val="9.000000"/>
      <color theme="1"/>
      <name val="Verdana"/>
    </font>
    <font>
      <b/>
      <sz val="10.000000"/>
      <color theme="1"/>
      <name val="Verdana"/>
    </font>
    <font>
      <sz val="20.000000"/>
      <color theme="1"/>
      <name val="Verdana"/>
    </font>
    <font>
      <sz val="10.000000"/>
      <name val="Calibri"/>
    </font>
    <font>
      <b/>
      <sz val="9.000000"/>
      <color theme="1"/>
      <name val="Verdana"/>
    </font>
    <font>
      <sz val="20.000000"/>
      <color theme="0"/>
      <name val="Verdana"/>
    </font>
    <font>
      <sz val="9.000000"/>
      <color theme="0"/>
      <name val="Verdana"/>
    </font>
    <font>
      <sz val="13.000000"/>
      <color theme="0"/>
      <name val="Verdana"/>
    </font>
    <font>
      <b/>
      <sz val="9.000000"/>
      <color indexed="64"/>
      <name val="Verdana"/>
    </font>
    <font>
      <b/>
      <sz val="10.000000"/>
      <color indexed="64"/>
      <name val="Verdana"/>
    </font>
    <font>
      <u/>
      <sz val="10.000000"/>
      <color theme="10"/>
      <name val="Calibri"/>
    </font>
    <font>
      <u/>
      <sz val="10.000000"/>
      <color rgb="FF0563C1"/>
      <name val="Verdana"/>
    </font>
    <font>
      <sz val="11.000000"/>
      <color theme="1"/>
      <name val="Verdana"/>
    </font>
    <font>
      <b/>
      <sz val="10.000000"/>
      <color theme="0"/>
      <name val="Verdana"/>
    </font>
    <font>
      <b/>
      <sz val="10.000000"/>
      <color indexed="65"/>
      <name val="Verdana"/>
    </font>
    <font>
      <sz val="9.000000"/>
      <color theme="1"/>
      <name val="Calibri"/>
    </font>
    <font>
      <u/>
      <sz val="9.000000"/>
      <color rgb="FF1155CC"/>
      <name val="Calibri"/>
    </font>
    <font>
      <b/>
      <sz val="9.000000"/>
      <color theme="1"/>
      <name val="Calibri"/>
    </font>
    <font>
      <b/>
      <sz val="12.000000"/>
      <color theme="1"/>
      <name val="Verdana"/>
    </font>
    <font>
      <sz val="11.000000"/>
      <color indexed="64"/>
      <name val="Verdana"/>
    </font>
    <font>
      <sz val="12.000000"/>
      <color theme="1"/>
      <name val="Barlow Condensed"/>
    </font>
    <font>
      <sz val="9.000000"/>
      <color theme="1"/>
      <name val="Arial"/>
    </font>
    <font>
      <sz val="10.000000"/>
      <color theme="1"/>
      <name val="Arial"/>
    </font>
    <font>
      <sz val="12.000000"/>
      <color indexed="64"/>
      <name val="Verdana"/>
    </font>
    <font>
      <sz val="9.000000"/>
      <color indexed="65"/>
      <name val="Arial"/>
    </font>
    <font>
      <sz val="10.000000"/>
      <color indexed="64"/>
      <name val="Arial"/>
    </font>
    <font>
      <b/>
      <sz val="10.000000"/>
      <color theme="1"/>
      <name val="Arial"/>
    </font>
    <font>
      <sz val="8.000000"/>
      <color theme="1"/>
      <name val="Arial"/>
    </font>
    <font>
      <b/>
      <sz val="8.000000"/>
      <color indexed="64"/>
      <name val="Verdana"/>
    </font>
    <font>
      <sz val="8.000000"/>
      <color theme="1"/>
      <name val="Verdana"/>
    </font>
    <font>
      <b/>
      <sz val="8.000000"/>
      <color theme="1"/>
      <name val="Verdana"/>
    </font>
    <font>
      <u/>
      <sz val="8.000000"/>
      <color indexed="4"/>
      <name val="Verdana"/>
    </font>
    <font>
      <b/>
      <sz val="8.000000"/>
      <color theme="1"/>
      <name val="Arial"/>
    </font>
    <font>
      <sz val="11.000000"/>
      <color rgb="FFF7981D"/>
      <name val="Verdana"/>
    </font>
    <font>
      <b/>
      <sz val="11.000000"/>
      <color indexed="64"/>
      <name val="Verdana"/>
    </font>
    <font>
      <b/>
      <sz val="9.000000"/>
      <color indexed="65"/>
      <name val="Verdana"/>
    </font>
    <font>
      <b/>
      <sz val="11.000000"/>
      <color theme="1"/>
      <name val="Verdana"/>
    </font>
    <font>
      <sz val="8.000000"/>
      <color indexed="64"/>
      <name val="Verdana"/>
    </font>
    <font>
      <sz val="10.000000"/>
      <color indexed="64"/>
      <name val="Verdana"/>
    </font>
    <font>
      <b/>
      <sz val="30.000000"/>
      <color indexed="65"/>
      <name val="Barlow Condensed"/>
    </font>
    <font>
      <b/>
      <sz val="30.000000"/>
      <color theme="1"/>
      <name val="Barlow Condensed"/>
    </font>
    <font>
      <b/>
      <sz val="10.000000"/>
      <color indexed="65"/>
      <name val="Barlow Condensed"/>
    </font>
    <font>
      <b/>
      <sz val="12.000000"/>
      <color indexed="65"/>
      <name val="Barlow Condensed"/>
    </font>
    <font>
      <sz val="10.000000"/>
      <color theme="1"/>
      <name val="Barlow Condensed"/>
    </font>
    <font>
      <b/>
      <sz val="17.000000"/>
      <color rgb="FF132D2C"/>
      <name val="Verdana"/>
    </font>
    <font>
      <b/>
      <sz val="20.000000"/>
      <color theme="1"/>
      <name val="Verdana"/>
    </font>
    <font>
      <sz val="12.000000"/>
      <color indexed="65"/>
      <name val="Verdana"/>
    </font>
    <font>
      <b/>
      <sz val="12.000000"/>
      <color indexed="65"/>
      <name val="Verdana"/>
    </font>
    <font>
      <sz val="10.000000"/>
      <color theme="0"/>
      <name val="Verdana"/>
    </font>
    <font>
      <b/>
      <sz val="10.000000"/>
      <color theme="1"/>
      <name val="Barlow Condensed"/>
    </font>
    <font>
      <sz val="10.000000"/>
      <color indexed="65"/>
      <name val="Barlow Condensed"/>
    </font>
    <font>
      <sz val="10.000000"/>
      <color rgb="FF666666"/>
      <name val="Verdana"/>
    </font>
    <font>
      <sz val="10.000000"/>
      <color indexed="65"/>
      <name val="Verdana"/>
    </font>
    <font>
      <sz val="11.000000"/>
      <color theme="1"/>
      <name val="Barlow Condensed"/>
    </font>
    <font>
      <b/>
      <sz val="11.000000"/>
      <color theme="1"/>
      <name val="Barlow Condensed"/>
    </font>
    <font>
      <b/>
      <sz val="14.000000"/>
      <color theme="1"/>
      <name val="Verdana"/>
    </font>
    <font>
      <b/>
      <sz val="11.000000"/>
      <color indexed="65"/>
      <name val="Verdana"/>
    </font>
    <font>
      <u/>
      <sz val="9.000000"/>
      <color theme="1"/>
      <name val="Verdana"/>
    </font>
    <font>
      <sz val="11.000000"/>
      <color theme="1"/>
      <name val="Arial"/>
    </font>
    <font>
      <b/>
      <sz val="11.000000"/>
      <color indexed="65"/>
      <name val="Arial"/>
    </font>
    <font>
      <b/>
      <sz val="11.000000"/>
      <color theme="1"/>
      <name val="Arial"/>
    </font>
    <font>
      <sz val="10.000000"/>
      <color theme="1"/>
      <name val="Calibri"/>
      <scheme val="minor"/>
    </font>
  </fonts>
  <fills count="20">
    <fill>
      <patternFill patternType="none"/>
    </fill>
    <fill>
      <patternFill patternType="gray125"/>
    </fill>
    <fill>
      <patternFill patternType="solid">
        <fgColor rgb="FFC1D2B5"/>
        <bgColor rgb="FFC1D2B5"/>
      </patternFill>
    </fill>
    <fill>
      <patternFill patternType="solid">
        <fgColor rgb="FF132D2C"/>
        <bgColor rgb="FF132D2C"/>
      </patternFill>
    </fill>
    <fill>
      <patternFill patternType="solid">
        <fgColor rgb="FFFAF5DC"/>
        <bgColor rgb="FFFAF5DC"/>
      </patternFill>
    </fill>
    <fill>
      <patternFill patternType="solid">
        <fgColor rgb="FFEE0044"/>
        <bgColor rgb="FFEE0044"/>
      </patternFill>
    </fill>
    <fill>
      <patternFill patternType="solid">
        <fgColor indexed="65"/>
        <bgColor indexed="65"/>
      </patternFill>
    </fill>
    <fill>
      <patternFill patternType="solid">
        <fgColor rgb="FFF4C7C3"/>
        <bgColor rgb="FFF4C7C3"/>
      </patternFill>
    </fill>
    <fill>
      <patternFill patternType="solid">
        <fgColor rgb="FFF2F2F2"/>
        <bgColor rgb="FFF2F2F2"/>
      </patternFill>
    </fill>
    <fill>
      <patternFill patternType="solid">
        <fgColor rgb="FFCFE2F3"/>
        <bgColor rgb="FFCFE2F3"/>
      </patternFill>
    </fill>
    <fill>
      <patternFill patternType="solid">
        <fgColor rgb="FFD9D9D9"/>
        <bgColor rgb="FFD9D9D9"/>
      </patternFill>
    </fill>
    <fill>
      <patternFill patternType="solid">
        <fgColor theme="0" tint="-0.14999847407452621"/>
      </patternFill>
    </fill>
    <fill>
      <patternFill patternType="solid">
        <fgColor indexed="2"/>
      </patternFill>
    </fill>
    <fill>
      <patternFill patternType="solid">
        <fgColor indexed="5"/>
      </patternFill>
    </fill>
    <fill>
      <patternFill patternType="solid">
        <fgColor theme="0"/>
        <bgColor theme="0"/>
      </patternFill>
    </fill>
    <fill>
      <patternFill patternType="solid">
        <fgColor rgb="FFB7E1CD"/>
        <bgColor rgb="FFB7E1CD"/>
      </patternFill>
    </fill>
    <fill>
      <patternFill patternType="solid">
        <fgColor rgb="FFFCE8B2"/>
        <bgColor rgb="FFFCE8B2"/>
      </patternFill>
    </fill>
    <fill>
      <patternFill patternType="solid">
        <fgColor rgb="FF757575"/>
        <bgColor rgb="FF757575"/>
      </patternFill>
    </fill>
    <fill>
      <patternFill patternType="solid">
        <fgColor theme="9" tint="0.79998168889431442"/>
        <bgColor theme="9" tint="0.79998168889431442"/>
      </patternFill>
    </fill>
    <fill>
      <patternFill patternType="solid">
        <fgColor theme="5" tint="0.79998168889431442"/>
        <bgColor theme="5" tint="0.79998168889431442"/>
      </patternFill>
    </fill>
  </fills>
  <borders count="91">
    <border>
      <left style="none"/>
      <right style="none"/>
      <top style="none"/>
      <bottom style="none"/>
      <diagonal style="none"/>
    </border>
    <border>
      <left style="thin">
        <color indexed="64"/>
      </left>
      <right style="none"/>
      <top style="none"/>
      <bottom style="none"/>
      <diagonal style="none"/>
    </border>
    <border>
      <left style="none"/>
      <right style="none"/>
      <top style="none"/>
      <bottom style="thin">
        <color indexed="64"/>
      </bottom>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rgb="FF3C3C3C"/>
      </left>
      <right style="thin">
        <color rgb="FF3C3C3C"/>
      </right>
      <top style="thin">
        <color rgb="FF3C3C3C"/>
      </top>
      <bottom style="none"/>
      <diagonal style="none"/>
    </border>
    <border>
      <left style="thin">
        <color rgb="FF3C3C3C"/>
      </left>
      <right style="thin">
        <color rgb="FF3C3C3C"/>
      </right>
      <top style="thin">
        <color rgb="FF3C3C3C"/>
      </top>
      <bottom style="thin">
        <color rgb="FF3C3C3C"/>
      </bottom>
      <diagonal style="none"/>
    </border>
    <border>
      <left style="thin">
        <color rgb="FF3C3C3C"/>
      </left>
      <right style="thin">
        <color rgb="FF3C3C3C"/>
      </right>
      <top style="none"/>
      <bottom style="none"/>
      <diagonal style="none"/>
    </border>
    <border>
      <left style="thin">
        <color rgb="FF3C3C3C"/>
      </left>
      <right style="thin">
        <color rgb="FF3C3C3C"/>
      </right>
      <top style="none"/>
      <bottom style="thin">
        <color rgb="FF3C3C3C"/>
      </bottom>
      <diagonal style="none"/>
    </border>
    <border>
      <left style="none"/>
      <right style="none"/>
      <top style="thin">
        <color rgb="FF3C3C3C"/>
      </top>
      <bottom style="none"/>
      <diagonal style="none"/>
    </border>
    <border>
      <left style="none"/>
      <right style="thin">
        <color rgb="FF3C3C3C"/>
      </right>
      <top style="thin">
        <color rgb="FF3C3C3C"/>
      </top>
      <bottom style="none"/>
      <diagonal style="none"/>
    </border>
    <border>
      <left style="none"/>
      <right style="thin">
        <color rgb="FF3C3C3C"/>
      </right>
      <top style="thin">
        <color rgb="FF3C3C3C"/>
      </top>
      <bottom style="thin">
        <color rgb="FF3C3C3C"/>
      </bottom>
      <diagonal style="none"/>
    </border>
    <border>
      <left style="thin">
        <color rgb="FF132D2C"/>
      </left>
      <right style="none"/>
      <top style="thin">
        <color rgb="FF132D2C"/>
      </top>
      <bottom style="thin">
        <color rgb="FF132D2C"/>
      </bottom>
      <diagonal style="none"/>
    </border>
    <border>
      <left style="none"/>
      <right style="none"/>
      <top style="thin">
        <color rgb="FF132D2C"/>
      </top>
      <bottom style="thin">
        <color rgb="FF132D2C"/>
      </bottom>
      <diagonal style="none"/>
    </border>
    <border>
      <left style="none"/>
      <right style="thin">
        <color rgb="FF132D2C"/>
      </right>
      <top style="thin">
        <color rgb="FF132D2C"/>
      </top>
      <bottom style="thin">
        <color rgb="FF132D2C"/>
      </bottom>
      <diagonal style="none"/>
    </border>
    <border>
      <left style="none"/>
      <right style="thin">
        <color rgb="FF3C3C3C"/>
      </right>
      <top style="none"/>
      <bottom style="none"/>
      <diagonal style="none"/>
    </border>
    <border>
      <left style="none"/>
      <right style="none"/>
      <top style="thin">
        <color rgb="FF3C3C3C"/>
      </top>
      <bottom style="thin">
        <color rgb="FF3C3C3C"/>
      </bottom>
      <diagonal style="none"/>
    </border>
    <border>
      <left style="thin">
        <color rgb="FF132D2C"/>
      </left>
      <right style="thin">
        <color rgb="FF132D2C"/>
      </right>
      <top style="thin">
        <color rgb="FF132D2C"/>
      </top>
      <bottom style="thin">
        <color rgb="FF132D2C"/>
      </bottom>
      <diagonal style="none"/>
    </border>
    <border>
      <left style="hair">
        <color indexed="64"/>
      </left>
      <right style="hair">
        <color indexed="64"/>
      </right>
      <top style="hair">
        <color indexed="64"/>
      </top>
      <bottom style="hair">
        <color indexed="64"/>
      </bottom>
      <diagonal style="none"/>
    </border>
    <border>
      <left style="none"/>
      <right style="none"/>
      <top style="thin">
        <color indexed="64"/>
      </top>
      <bottom style="none"/>
      <diagonal style="none"/>
    </border>
    <border>
      <left style="medium">
        <color indexed="64"/>
      </left>
      <right style="none"/>
      <top style="medium">
        <color indexed="64"/>
      </top>
      <bottom style="none"/>
      <diagonal style="none"/>
    </border>
    <border>
      <left style="none"/>
      <right style="none"/>
      <top style="medium">
        <color indexed="64"/>
      </top>
      <bottom style="none"/>
      <diagonal style="none"/>
    </border>
    <border>
      <left style="none"/>
      <right style="medium">
        <color indexed="64"/>
      </right>
      <top style="medium">
        <color indexed="64"/>
      </top>
      <bottom style="none"/>
      <diagonal style="none"/>
    </border>
    <border>
      <left style="medium">
        <color rgb="FF132D2C"/>
      </left>
      <right style="hair">
        <color indexed="64"/>
      </right>
      <top style="medium">
        <color rgb="FF132D2C"/>
      </top>
      <bottom style="hair">
        <color indexed="64"/>
      </bottom>
      <diagonal style="none"/>
    </border>
    <border>
      <left style="hair">
        <color indexed="64"/>
      </left>
      <right style="hair">
        <color indexed="64"/>
      </right>
      <top style="medium">
        <color rgb="FF132D2C"/>
      </top>
      <bottom style="hair">
        <color indexed="64"/>
      </bottom>
      <diagonal style="none"/>
    </border>
    <border>
      <left style="hair">
        <color indexed="64"/>
      </left>
      <right style="none"/>
      <top style="medium">
        <color rgb="FF132D2C"/>
      </top>
      <bottom style="hair">
        <color indexed="64"/>
      </bottom>
      <diagonal style="none"/>
    </border>
    <border>
      <left style="medium">
        <color rgb="FF132D2C"/>
      </left>
      <right style="medium">
        <color rgb="FF132D2C"/>
      </right>
      <top style="medium">
        <color rgb="FF132D2C"/>
      </top>
      <bottom style="medium">
        <color rgb="FF132D2C"/>
      </bottom>
      <diagonal style="none"/>
    </border>
    <border>
      <left style="medium">
        <color rgb="FF132D2C"/>
      </left>
      <right style="hair">
        <color indexed="64"/>
      </right>
      <top style="hair">
        <color indexed="64"/>
      </top>
      <bottom style="hair">
        <color indexed="64"/>
      </bottom>
      <diagonal style="none"/>
    </border>
    <border>
      <left style="hair">
        <color indexed="64"/>
      </left>
      <right style="medium">
        <color rgb="FF132D2C"/>
      </right>
      <top style="none"/>
      <bottom style="hair">
        <color indexed="64"/>
      </bottom>
      <diagonal style="none"/>
    </border>
    <border>
      <left style="medium">
        <color rgb="FF132D2C"/>
      </left>
      <right style="hair">
        <color indexed="64"/>
      </right>
      <top style="hair">
        <color indexed="64"/>
      </top>
      <bottom style="none"/>
      <diagonal style="none"/>
    </border>
    <border>
      <left style="hair">
        <color indexed="64"/>
      </left>
      <right style="medium">
        <color rgb="FF132D2C"/>
      </right>
      <top style="hair">
        <color indexed="64"/>
      </top>
      <bottom style="none"/>
      <diagonal style="none"/>
    </border>
    <border>
      <left style="hair">
        <color indexed="64"/>
      </left>
      <right style="medium">
        <color rgb="FF132D2C"/>
      </right>
      <top style="hair">
        <color indexed="64"/>
      </top>
      <bottom style="hair">
        <color indexed="64"/>
      </bottom>
      <diagonal style="none"/>
    </border>
    <border>
      <left style="medium">
        <color rgb="FF132D2C"/>
      </left>
      <right style="hair">
        <color indexed="64"/>
      </right>
      <top style="hair">
        <color indexed="64"/>
      </top>
      <bottom style="medium">
        <color rgb="FF132D2C"/>
      </bottom>
      <diagonal style="none"/>
    </border>
    <border>
      <left style="hair">
        <color indexed="64"/>
      </left>
      <right style="hair">
        <color indexed="64"/>
      </right>
      <top style="hair">
        <color indexed="64"/>
      </top>
      <bottom style="medium">
        <color rgb="FF132D2C"/>
      </bottom>
      <diagonal style="none"/>
    </border>
    <border>
      <left style="hair">
        <color indexed="64"/>
      </left>
      <right style="medium">
        <color rgb="FF132D2C"/>
      </right>
      <top style="hair">
        <color indexed="64"/>
      </top>
      <bottom style="medium">
        <color rgb="FF132D2C"/>
      </bottom>
      <diagonal style="none"/>
    </border>
    <border>
      <left style="thin">
        <color rgb="FF3C3C3C"/>
      </left>
      <right style="thin">
        <color rgb="FF3C3C3C"/>
      </right>
      <top style="medium">
        <color rgb="FF132D2C"/>
      </top>
      <bottom style="none"/>
      <diagonal style="none"/>
    </border>
    <border>
      <left style="thin">
        <color rgb="FF3C3C3C"/>
      </left>
      <right style="none"/>
      <top style="medium">
        <color rgb="FF132D2C"/>
      </top>
      <bottom style="none"/>
      <diagonal style="none"/>
    </border>
    <border>
      <left style="thin">
        <color rgb="FF132D2C"/>
      </left>
      <right style="thin">
        <color rgb="FF132D2C"/>
      </right>
      <top style="medium">
        <color rgb="FF132D2C"/>
      </top>
      <bottom style="thin">
        <color rgb="FF132D2C"/>
      </bottom>
      <diagonal style="none"/>
    </border>
    <border>
      <left style="none"/>
      <right style="medium">
        <color rgb="FF3C3C3C"/>
      </right>
      <top style="medium">
        <color rgb="FF132D2C"/>
      </top>
      <bottom style="none"/>
      <diagonal style="none"/>
    </border>
    <border>
      <left style="thin">
        <color rgb="FF3C3C3C"/>
      </left>
      <right style="none"/>
      <top style="none"/>
      <bottom style="none"/>
      <diagonal style="none"/>
    </border>
    <border>
      <left style="none"/>
      <right style="medium">
        <color rgb="FF3C3C3C"/>
      </right>
      <top style="none"/>
      <bottom style="none"/>
      <diagonal style="none"/>
    </border>
    <border>
      <left style="none"/>
      <right style="medium">
        <color rgb="FF3C3C3C"/>
      </right>
      <top style="none"/>
      <bottom style="thin">
        <color rgb="FF3C3C3C"/>
      </bottom>
      <diagonal style="none"/>
    </border>
    <border>
      <left style="thin">
        <color indexed="64"/>
      </left>
      <right style="medium">
        <color indexed="64"/>
      </right>
      <top style="thin">
        <color indexed="64"/>
      </top>
      <bottom style="none"/>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none"/>
      <right style="thin">
        <color indexed="64"/>
      </right>
      <top style="medium">
        <color indexed="64"/>
      </top>
      <bottom style="thin">
        <color indexed="64"/>
      </bottom>
      <diagonal style="none"/>
    </border>
    <border>
      <left style="none"/>
      <right style="medium">
        <color rgb="FF3C3C3C"/>
      </right>
      <top style="thin">
        <color rgb="FF3C3C3C"/>
      </top>
      <bottom style="thin">
        <color rgb="FF3C3C3C"/>
      </bottom>
      <diagonal style="none"/>
    </border>
    <border>
      <left style="thin">
        <color indexed="64"/>
      </left>
      <right style="medium">
        <color indexed="64"/>
      </right>
      <top style="none"/>
      <bottom style="none"/>
      <diagonal style="none"/>
    </border>
    <border>
      <left style="none"/>
      <right style="none"/>
      <top style="thin">
        <color indexed="64"/>
      </top>
      <bottom style="thin">
        <color indexed="64"/>
      </bottom>
      <diagonal style="none"/>
    </border>
    <border>
      <left style="thin">
        <color indexed="64"/>
      </left>
      <right style="medium">
        <color indexed="64"/>
      </right>
      <top style="none"/>
      <bottom style="thin">
        <color indexed="64"/>
      </bottom>
      <diagonal style="none"/>
    </border>
    <border>
      <left style="thin">
        <color indexed="64"/>
      </left>
      <right style="thin">
        <color indexed="64"/>
      </right>
      <top style="thin">
        <color indexed="64"/>
      </top>
      <bottom style="none"/>
      <diagonal style="none"/>
    </border>
    <border>
      <left style="thin">
        <color indexed="64"/>
      </left>
      <right style="none"/>
      <top style="thin">
        <color indexed="64"/>
      </top>
      <bottom style="none"/>
      <diagonal style="none"/>
    </border>
    <border>
      <left style="thin">
        <color indexed="64"/>
      </left>
      <right style="thin">
        <color indexed="64"/>
      </right>
      <top style="thin">
        <color indexed="64"/>
      </top>
      <bottom style="medium">
        <color indexed="64"/>
      </bottom>
      <diagonal style="none"/>
    </border>
    <border>
      <left style="thin">
        <color indexed="64"/>
      </left>
      <right style="none"/>
      <top style="thin">
        <color indexed="64"/>
      </top>
      <bottom style="medium">
        <color indexed="64"/>
      </bottom>
      <diagonal style="none"/>
    </border>
    <border>
      <left style="thin">
        <color indexed="64"/>
      </left>
      <right style="thin">
        <color indexed="64"/>
      </right>
      <top style="medium">
        <color indexed="64"/>
      </top>
      <bottom style="thin">
        <color indexed="64"/>
      </bottom>
      <diagonal style="none"/>
    </border>
    <border>
      <left style="thin">
        <color indexed="64"/>
      </left>
      <right style="none"/>
      <top style="medium">
        <color indexed="64"/>
      </top>
      <bottom style="thin">
        <color indexed="64"/>
      </bottom>
      <diagonal style="none"/>
    </border>
    <border>
      <left style="none"/>
      <right style="medium">
        <color rgb="FF3C3C3C"/>
      </right>
      <top style="medium">
        <color rgb="FF3C3C3C"/>
      </top>
      <bottom style="thin">
        <color rgb="FF3C3C3C"/>
      </bottom>
      <diagonal style="none"/>
    </border>
    <border>
      <left style="thin">
        <color indexed="64"/>
      </left>
      <right style="medium">
        <color indexed="64"/>
      </right>
      <top style="thin">
        <color indexed="64"/>
      </top>
      <bottom style="medium">
        <color indexed="64"/>
      </bottom>
      <diagonal style="none"/>
    </border>
    <border>
      <left style="none"/>
      <right style="thin">
        <color indexed="64"/>
      </right>
      <top style="thin">
        <color indexed="64"/>
      </top>
      <bottom style="medium">
        <color indexed="64"/>
      </bottom>
      <diagonal style="none"/>
    </border>
    <border>
      <left style="none"/>
      <right style="none"/>
      <top style="thin">
        <color indexed="64"/>
      </top>
      <bottom style="medium">
        <color indexed="64"/>
      </bottom>
      <diagonal style="none"/>
    </border>
    <border>
      <left style="none"/>
      <right style="thin">
        <color indexed="64"/>
      </right>
      <top style="thin">
        <color indexed="64"/>
      </top>
      <bottom style="none"/>
      <diagonal style="none"/>
    </border>
    <border>
      <left style="none"/>
      <right style="medium">
        <color rgb="FF3C3C3C"/>
      </right>
      <top style="thin">
        <color rgb="FF3C3C3C"/>
      </top>
      <bottom style="medium">
        <color rgb="FF3C3C3C"/>
      </bottom>
      <diagonal style="none"/>
    </border>
    <border>
      <left style="thin">
        <color indexed="64"/>
      </left>
      <right style="medium">
        <color indexed="64"/>
      </right>
      <top style="none"/>
      <bottom style="medium">
        <color indexed="64"/>
      </bottom>
      <diagonal style="none"/>
    </border>
    <border>
      <left style="none"/>
      <right style="medium">
        <color rgb="FF3C3C3C"/>
      </right>
      <top style="thin">
        <color rgb="FF3C3C3C"/>
      </top>
      <bottom style="none"/>
      <diagonal style="none"/>
    </border>
    <border>
      <left style="none"/>
      <right style="medium">
        <color indexed="64"/>
      </right>
      <top style="medium">
        <color indexed="64"/>
      </top>
      <bottom style="thin">
        <color rgb="FF3C3C3C"/>
      </bottom>
      <diagonal style="none"/>
    </border>
    <border>
      <left style="none"/>
      <right style="medium">
        <color indexed="64"/>
      </right>
      <top style="thin">
        <color rgb="FF3C3C3C"/>
      </top>
      <bottom style="thin">
        <color rgb="FF3C3C3C"/>
      </bottom>
      <diagonal style="none"/>
    </border>
    <border>
      <left style="none"/>
      <right style="medium">
        <color indexed="64"/>
      </right>
      <top style="thin">
        <color rgb="FF3C3C3C"/>
      </top>
      <bottom style="none"/>
      <diagonal style="none"/>
    </border>
    <border>
      <left style="none"/>
      <right style="medium">
        <color indexed="64"/>
      </right>
      <top style="thin">
        <color indexed="64"/>
      </top>
      <bottom style="thin">
        <color indexed="64"/>
      </bottom>
      <diagonal style="none"/>
    </border>
    <border>
      <left style="none"/>
      <right style="medium">
        <color indexed="64"/>
      </right>
      <top style="thin">
        <color indexed="64"/>
      </top>
      <bottom style="none"/>
      <diagonal style="none"/>
    </border>
    <border>
      <left style="none"/>
      <right style="medium">
        <color indexed="64"/>
      </right>
      <top style="thin">
        <color indexed="64"/>
      </top>
      <bottom style="medium">
        <color indexed="64"/>
      </bottom>
      <diagonal style="none"/>
    </border>
    <border>
      <left style="none"/>
      <right style="medium">
        <color indexed="64"/>
      </right>
      <top style="medium">
        <color indexed="64"/>
      </top>
      <bottom style="thin">
        <color indexed="64"/>
      </bottom>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indexed="64"/>
      </left>
      <right style="none"/>
      <top style="thin">
        <color indexed="64"/>
      </top>
      <bottom style="thin">
        <color auto="1"/>
      </bottom>
      <diagonal style="none"/>
    </border>
    <border>
      <left style="none"/>
      <right style="none"/>
      <top style="thin">
        <color indexed="64"/>
      </top>
      <bottom style="thin">
        <color auto="1"/>
      </bottom>
      <diagonal style="none"/>
    </border>
    <border>
      <left style="none"/>
      <right style="thin">
        <color auto="1"/>
      </right>
      <top style="thin">
        <color indexed="64"/>
      </top>
      <bottom style="thin">
        <color auto="1"/>
      </bottom>
      <diagonal style="none"/>
    </border>
    <border>
      <left style="medium">
        <color indexed="64"/>
      </left>
      <right style="none"/>
      <top style="medium">
        <color indexed="64"/>
      </top>
      <bottom style="medium">
        <color indexed="64"/>
      </bottom>
      <diagonal style="none"/>
    </border>
    <border>
      <left style="none"/>
      <right style="none"/>
      <top style="medium">
        <color indexed="64"/>
      </top>
      <bottom style="medium">
        <color indexed="64"/>
      </bottom>
      <diagonal style="none"/>
    </border>
    <border>
      <left style="none"/>
      <right style="medium">
        <color indexed="64"/>
      </right>
      <top style="medium">
        <color indexed="64"/>
      </top>
      <bottom style="medium">
        <color indexed="64"/>
      </bottom>
      <diagonal style="none"/>
    </border>
    <border>
      <left style="medium">
        <color indexed="64"/>
      </left>
      <right style="medium">
        <color indexed="64"/>
      </right>
      <top style="medium">
        <color indexed="64"/>
      </top>
      <bottom style="medium">
        <color indexed="64"/>
      </bottom>
      <diagonal style="none"/>
    </border>
    <border>
      <left style="thin">
        <color indexed="64"/>
      </left>
      <right style="none"/>
      <top style="none"/>
      <bottom style="thin">
        <color indexed="64"/>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double">
        <color indexed="64"/>
      </left>
      <right style="none"/>
      <top style="thin">
        <color indexed="64"/>
      </top>
      <bottom style="thin">
        <color indexed="64"/>
      </bottom>
      <diagonal style="none"/>
    </border>
    <border>
      <left style="double">
        <color indexed="64"/>
      </left>
      <right style="thin">
        <color indexed="64"/>
      </right>
      <top style="thin">
        <color indexed="64"/>
      </top>
      <bottom style="thin">
        <color indexed="64"/>
      </bottom>
      <diagonal style="none"/>
    </border>
    <border>
      <left style="thin">
        <color auto="1"/>
      </left>
      <right style="thin">
        <color auto="1"/>
      </right>
      <top style="none"/>
      <bottom style="none"/>
      <diagonal style="none"/>
    </border>
    <border>
      <left style="double">
        <color indexed="64"/>
      </left>
      <right style="none"/>
      <top style="none"/>
      <bottom style="thin">
        <color indexed="64"/>
      </bottom>
      <diagonal style="none"/>
    </border>
    <border>
      <left style="double">
        <color indexed="64"/>
      </left>
      <right style="thin">
        <color indexed="64"/>
      </right>
      <top style="none"/>
      <bottom style="thin">
        <color indexed="64"/>
      </bottom>
      <diagonal style="none"/>
    </border>
    <border>
      <left style="none"/>
      <right style="none"/>
      <top style="double">
        <color indexed="64"/>
      </top>
      <bottom style="thin">
        <color indexed="64"/>
      </bottom>
      <diagonal style="none"/>
    </border>
    <border>
      <left style="thin">
        <color auto="1"/>
      </left>
      <right style="thin">
        <color auto="1"/>
      </right>
      <top style="none"/>
      <bottom style="thin">
        <color auto="1"/>
      </bottom>
      <diagonal style="none"/>
    </border>
  </borders>
  <cellStyleXfs count="2">
    <xf fontId="0" fillId="0" borderId="0" numFmtId="0" applyNumberFormat="1" applyFont="1" applyFill="1" applyBorder="1"/>
    <xf fontId="1" fillId="0" borderId="0" numFmtId="0" applyNumberFormat="0" applyFont="1" applyFill="0" applyBorder="0" applyProtection="0"/>
  </cellStyleXfs>
  <cellXfs count="389">
    <xf fontId="0" fillId="0" borderId="0" numFmtId="0" xfId="0"/>
    <xf fontId="2" fillId="0" borderId="0" numFmtId="0" xfId="0" applyFont="1" applyAlignment="1">
      <alignment horizontal="right" vertical="center" wrapText="1"/>
    </xf>
    <xf fontId="3" fillId="0" borderId="0" numFmtId="0" xfId="0" applyFont="1" applyAlignment="1">
      <alignment vertical="center" wrapText="1"/>
    </xf>
    <xf fontId="2" fillId="0" borderId="0" numFmtId="0" xfId="0" applyFont="1" applyAlignment="1">
      <alignment horizontal="center" vertical="center" wrapText="1"/>
    </xf>
    <xf fontId="4" fillId="0" borderId="0" numFmtId="0" xfId="0" applyFont="1" applyAlignment="1">
      <alignment horizontal="center" vertical="center" wrapText="1"/>
    </xf>
    <xf fontId="2" fillId="0" borderId="0" numFmtId="0" xfId="0" applyFont="1" applyAlignment="1">
      <alignment vertical="center" wrapText="1"/>
    </xf>
    <xf fontId="5" fillId="2" borderId="1" numFmtId="0" xfId="0" applyFont="1" applyFill="1" applyBorder="1" applyAlignment="1">
      <alignment horizontal="center" vertical="center" wrapText="1"/>
    </xf>
    <xf fontId="3" fillId="2" borderId="0" numFmtId="0" xfId="0" applyFont="1" applyFill="1" applyAlignment="1">
      <alignment horizontal="right" vertical="center" wrapText="1"/>
    </xf>
    <xf fontId="6" fillId="0" borderId="0" numFmtId="0" xfId="0" applyFont="1"/>
    <xf fontId="3" fillId="2" borderId="0" numFmtId="0" xfId="0" applyFont="1" applyFill="1" applyAlignment="1">
      <alignment horizontal="left" vertical="center" wrapText="1"/>
    </xf>
    <xf fontId="5" fillId="2" borderId="0" numFmtId="49" xfId="0" applyNumberFormat="1" applyFont="1" applyFill="1" applyAlignment="1">
      <alignment horizontal="left" vertical="center" wrapText="1"/>
    </xf>
    <xf fontId="6" fillId="0" borderId="1" numFmtId="0" xfId="0" applyFont="1" applyBorder="1"/>
    <xf fontId="0" fillId="0" borderId="0" numFmtId="0" xfId="0"/>
    <xf fontId="7" fillId="0" borderId="0" numFmtId="0" xfId="0" applyFont="1" applyAlignment="1">
      <alignment horizontal="center" vertical="center" wrapText="1"/>
    </xf>
    <xf fontId="8" fillId="3" borderId="0" numFmtId="0" xfId="0" applyFont="1" applyFill="1" applyAlignment="1">
      <alignment horizontal="center" vertical="center" wrapText="1"/>
    </xf>
    <xf fontId="9" fillId="3" borderId="0" numFmtId="0" xfId="0" applyFont="1" applyFill="1" applyAlignment="1">
      <alignment horizontal="center" vertical="center" wrapText="1"/>
    </xf>
    <xf fontId="10" fillId="3" borderId="0" numFmtId="0" xfId="0" applyFont="1" applyFill="1" applyAlignment="1">
      <alignment horizontal="center" vertical="center" wrapText="1"/>
    </xf>
    <xf fontId="10" fillId="3" borderId="0" numFmtId="14" xfId="0" applyNumberFormat="1" applyFont="1" applyFill="1" applyAlignment="1">
      <alignment horizontal="center" vertical="center" wrapText="1"/>
    </xf>
    <xf fontId="10" fillId="3" borderId="0" numFmtId="17" xfId="0" applyNumberFormat="1" applyFont="1" applyFill="1" applyAlignment="1">
      <alignment horizontal="center" vertical="center" wrapText="1"/>
    </xf>
    <xf fontId="3" fillId="0" borderId="2" numFmtId="0" xfId="0" applyFont="1" applyBorder="1" applyAlignment="1">
      <alignment vertical="center" wrapText="1"/>
    </xf>
    <xf fontId="2" fillId="0" borderId="2" numFmtId="0" xfId="0" applyFont="1" applyBorder="1" applyAlignment="1">
      <alignment horizontal="center" vertical="center" wrapText="1"/>
    </xf>
    <xf fontId="2" fillId="0" borderId="2" numFmtId="0" xfId="0" applyFont="1" applyBorder="1" applyAlignment="1">
      <alignment vertical="center" wrapText="1"/>
    </xf>
    <xf fontId="11" fillId="4" borderId="3" numFmtId="0" xfId="0" applyFont="1" applyFill="1" applyBorder="1" applyAlignment="1">
      <alignment horizontal="center" vertical="center" wrapText="1"/>
    </xf>
    <xf fontId="12" fillId="4" borderId="3" numFmtId="0" xfId="0" applyFont="1" applyFill="1" applyBorder="1" applyAlignment="1">
      <alignment horizontal="center" vertical="center" wrapText="1"/>
    </xf>
    <xf fontId="7" fillId="4" borderId="3" numFmtId="0" xfId="0" applyFont="1" applyFill="1" applyBorder="1" applyAlignment="1">
      <alignment horizontal="center" vertical="center" wrapText="1"/>
    </xf>
    <xf fontId="0" fillId="0" borderId="4" numFmtId="0" xfId="0" applyBorder="1"/>
    <xf fontId="1" fillId="0" borderId="4" numFmtId="0" xfId="1" applyFont="1" applyBorder="1"/>
    <xf fontId="2" fillId="0" borderId="3" numFmtId="0" xfId="0" applyFont="1" applyBorder="1"/>
    <xf fontId="13" fillId="0" borderId="4" numFmtId="0" xfId="1" applyFont="1" applyBorder="1"/>
    <xf fontId="2" fillId="0" borderId="3" numFmtId="0" xfId="0" applyFont="1" applyBorder="1" applyAlignment="1">
      <alignment wrapText="1"/>
    </xf>
    <xf fontId="14" fillId="0" borderId="3" numFmtId="0" xfId="0" applyFont="1" applyBorder="1" applyAlignment="1">
      <alignment wrapText="1"/>
    </xf>
    <xf fontId="2" fillId="0" borderId="3" numFmtId="0" xfId="0" applyFont="1" applyBorder="1" applyAlignment="1">
      <alignment horizontal="left" vertical="center" wrapText="1"/>
    </xf>
    <xf fontId="2" fillId="0" borderId="3" numFmtId="0" xfId="0" applyFont="1" applyBorder="1" applyAlignment="1">
      <alignment vertical="center" wrapText="1"/>
    </xf>
    <xf fontId="2" fillId="0" borderId="0" numFmtId="0" xfId="0" applyFont="1"/>
    <xf fontId="2" fillId="0" borderId="0" numFmtId="0" xfId="0" applyFont="1" applyAlignment="1">
      <alignment horizontal="center"/>
    </xf>
    <xf fontId="2" fillId="0" borderId="0" numFmtId="0" xfId="0" applyFont="1" applyAlignment="1">
      <alignment wrapText="1"/>
    </xf>
    <xf fontId="2" fillId="0" borderId="0" numFmtId="0" xfId="0" applyFont="1" applyAlignment="1">
      <alignment horizontal="center" vertical="center"/>
    </xf>
    <xf fontId="15" fillId="0" borderId="5" numFmtId="0" xfId="0" applyFont="1" applyBorder="1" applyAlignment="1">
      <alignment textRotation="90" vertical="center"/>
    </xf>
    <xf fontId="15" fillId="0" borderId="6" numFmtId="0" xfId="0" applyFont="1" applyBorder="1" applyAlignment="1">
      <alignment vertical="center"/>
    </xf>
    <xf fontId="15" fillId="0" borderId="6" numFmtId="0" xfId="0" applyFont="1" applyBorder="1" applyAlignment="1">
      <alignment horizontal="center" vertical="center"/>
    </xf>
    <xf fontId="15" fillId="0" borderId="0" numFmtId="0" xfId="0" applyFont="1" applyAlignment="1">
      <alignment horizontal="center" vertical="center"/>
    </xf>
    <xf fontId="6" fillId="0" borderId="7" numFmtId="0" xfId="0" applyFont="1" applyBorder="1"/>
    <xf fontId="6" fillId="0" borderId="8" numFmtId="0" xfId="0" applyFont="1" applyBorder="1"/>
    <xf fontId="15" fillId="0" borderId="5" numFmtId="0" xfId="0" applyFont="1" applyBorder="1" applyAlignment="1">
      <alignment vertical="center"/>
    </xf>
    <xf fontId="15" fillId="0" borderId="9" numFmtId="0" xfId="0" applyFont="1" applyBorder="1" applyAlignment="1">
      <alignment vertical="center"/>
    </xf>
    <xf fontId="15" fillId="0" borderId="10" numFmtId="0" xfId="0" applyFont="1" applyBorder="1" applyAlignment="1">
      <alignment vertical="center"/>
    </xf>
    <xf fontId="15" fillId="0" borderId="11" numFmtId="0" xfId="0" applyFont="1" applyBorder="1" applyAlignment="1">
      <alignment horizontal="center" vertical="center"/>
    </xf>
    <xf fontId="16" fillId="3" borderId="12" numFmtId="0" xfId="0" applyFont="1" applyFill="1" applyBorder="1" applyAlignment="1">
      <alignment horizontal="center" vertical="center" wrapText="1"/>
    </xf>
    <xf fontId="6" fillId="0" borderId="13" numFmtId="0" xfId="0" applyFont="1" applyBorder="1"/>
    <xf fontId="6" fillId="0" borderId="14" numFmtId="0" xfId="0" applyFont="1" applyBorder="1"/>
    <xf fontId="4" fillId="0" borderId="0" numFmtId="0" xfId="0" applyFont="1" applyAlignment="1">
      <alignment horizontal="center"/>
    </xf>
    <xf fontId="15" fillId="0" borderId="0" numFmtId="0" xfId="0" applyFont="1" applyAlignment="1">
      <alignment vertical="center"/>
    </xf>
    <xf fontId="15" fillId="0" borderId="15" numFmtId="0" xfId="0" applyFont="1" applyBorder="1" applyAlignment="1">
      <alignment vertical="center"/>
    </xf>
    <xf fontId="15" fillId="0" borderId="16" numFmtId="0" xfId="0" applyFont="1" applyBorder="1" applyAlignment="1">
      <alignment horizontal="center" vertical="center"/>
    </xf>
    <xf fontId="6" fillId="0" borderId="16" numFmtId="0" xfId="0" applyFont="1" applyBorder="1"/>
    <xf fontId="6" fillId="0" borderId="11" numFmtId="0" xfId="0" applyFont="1" applyBorder="1"/>
    <xf fontId="12" fillId="4" borderId="3" numFmtId="0" xfId="0" applyFont="1" applyFill="1" applyBorder="1" applyAlignment="1">
      <alignment horizontal="center" textRotation="90" vertical="center"/>
    </xf>
    <xf fontId="12" fillId="4" borderId="14" numFmtId="0" xfId="0" applyFont="1" applyFill="1" applyBorder="1" applyAlignment="1">
      <alignment horizontal="center" textRotation="90" vertical="center"/>
    </xf>
    <xf fontId="12" fillId="4" borderId="17" numFmtId="0" xfId="0" applyFont="1" applyFill="1" applyBorder="1" applyAlignment="1">
      <alignment horizontal="center" textRotation="90" vertical="center"/>
    </xf>
    <xf fontId="12" fillId="4" borderId="17" numFmtId="0" xfId="0" applyFont="1" applyFill="1" applyBorder="1" applyAlignment="1">
      <alignment horizontal="center" textRotation="90" vertical="center" wrapText="1"/>
    </xf>
    <xf fontId="12" fillId="4" borderId="17" numFmtId="0" xfId="0" applyFont="1" applyFill="1" applyBorder="1" applyAlignment="1">
      <alignment horizontal="center" vertical="center" wrapText="1"/>
    </xf>
    <xf fontId="17" fillId="3" borderId="17" numFmtId="0" xfId="0" applyFont="1" applyFill="1" applyBorder="1" applyAlignment="1">
      <alignment vertical="center"/>
    </xf>
    <xf fontId="4" fillId="0" borderId="0" numFmtId="0" xfId="0" applyFont="1"/>
    <xf fontId="17" fillId="5" borderId="18" numFmtId="0" xfId="0" applyFont="1" applyFill="1" applyBorder="1" applyAlignment="1">
      <alignment horizontal="center" vertical="center"/>
    </xf>
    <xf fontId="0" fillId="0" borderId="19" numFmtId="0" xfId="0" applyBorder="1"/>
    <xf fontId="13" fillId="0" borderId="0" numFmtId="0" xfId="1" applyFont="1"/>
    <xf fontId="18" fillId="0" borderId="3" numFmtId="0" xfId="0" applyFont="1" applyBorder="1" applyAlignment="1">
      <alignment horizontal="center" wrapText="1"/>
    </xf>
    <xf fontId="19" fillId="0" borderId="3" numFmtId="0" xfId="0" applyFont="1" applyBorder="1" applyAlignment="1">
      <alignment horizontal="center" wrapText="1"/>
    </xf>
    <xf fontId="20" fillId="0" borderId="3" numFmtId="49" xfId="0" applyNumberFormat="1" applyFont="1" applyBorder="1" applyAlignment="1">
      <alignment horizontal="center" wrapText="1"/>
    </xf>
    <xf fontId="21" fillId="0" borderId="20" numFmtId="0" xfId="0" applyFont="1" applyBorder="1" applyAlignment="1">
      <alignment horizontal="center" vertical="center" wrapText="1"/>
    </xf>
    <xf fontId="6" fillId="0" borderId="21" numFmtId="0" xfId="0" applyFont="1" applyBorder="1"/>
    <xf fontId="6" fillId="0" borderId="22" numFmtId="0" xfId="0" applyFont="1" applyBorder="1"/>
    <xf fontId="21" fillId="0" borderId="0" numFmtId="0" xfId="0" applyFont="1" applyAlignment="1">
      <alignment horizontal="center" vertical="center" wrapText="1"/>
    </xf>
    <xf fontId="2" fillId="0" borderId="23" numFmtId="0" xfId="0" applyFont="1" applyBorder="1" applyAlignment="1">
      <alignment horizontal="center" vertical="center"/>
    </xf>
    <xf fontId="17" fillId="3" borderId="24" numFmtId="0" xfId="0" applyFont="1" applyFill="1" applyBorder="1" applyAlignment="1">
      <alignment horizontal="center" textRotation="90" vertical="center" wrapText="1"/>
    </xf>
    <xf fontId="17" fillId="3" borderId="25" numFmtId="0" xfId="0" applyFont="1" applyFill="1" applyBorder="1" applyAlignment="1">
      <alignment horizontal="center" textRotation="90" vertical="center" wrapText="1"/>
    </xf>
    <xf fontId="17" fillId="3" borderId="26" numFmtId="0" xfId="0" applyFont="1" applyFill="1" applyBorder="1" applyAlignment="1">
      <alignment horizontal="center" textRotation="90" vertical="center" wrapText="1"/>
    </xf>
    <xf fontId="2" fillId="0" borderId="23" numFmtId="0" xfId="0" applyFont="1" applyBorder="1" applyAlignment="1">
      <alignment horizontal="center" vertical="center" wrapText="1"/>
    </xf>
    <xf fontId="2" fillId="0" borderId="27" numFmtId="0" xfId="0" applyFont="1" applyBorder="1" applyAlignment="1">
      <alignment horizontal="center" vertical="center" wrapText="1"/>
    </xf>
    <xf fontId="2" fillId="0" borderId="18" numFmtId="0" xfId="0" applyFont="1" applyBorder="1" applyAlignment="1">
      <alignment horizontal="center" vertical="center"/>
    </xf>
    <xf fontId="2" fillId="0" borderId="28" numFmtId="0" xfId="0" applyFont="1" applyBorder="1" applyAlignment="1">
      <alignment horizontal="center" vertical="center"/>
    </xf>
    <xf fontId="2" fillId="0" borderId="27" numFmtId="0" xfId="0" applyFont="1" applyBorder="1" applyAlignment="1">
      <alignment horizontal="center" vertical="center"/>
    </xf>
    <xf fontId="22" fillId="6" borderId="18" numFmtId="0" xfId="0" applyFont="1" applyFill="1" applyBorder="1" applyAlignment="1">
      <alignment horizontal="center" vertical="center"/>
    </xf>
    <xf fontId="15" fillId="0" borderId="27" numFmtId="0" xfId="0" applyFont="1" applyBorder="1" applyAlignment="1">
      <alignment horizontal="center" vertical="center"/>
    </xf>
    <xf fontId="2" fillId="0" borderId="29" numFmtId="0" xfId="0" applyFont="1" applyBorder="1" applyAlignment="1">
      <alignment horizontal="center" vertical="center" wrapText="1"/>
    </xf>
    <xf fontId="2" fillId="0" borderId="30" numFmtId="0" xfId="0" applyFont="1" applyBorder="1" applyAlignment="1">
      <alignment horizontal="center" vertical="center"/>
    </xf>
    <xf fontId="2" fillId="0" borderId="31" numFmtId="0" xfId="0" applyFont="1" applyBorder="1" applyAlignment="1">
      <alignment horizontal="center" vertical="center"/>
    </xf>
    <xf fontId="2" fillId="0" borderId="32" numFmtId="0" xfId="0" applyFont="1" applyBorder="1" applyAlignment="1">
      <alignment horizontal="center" vertical="center"/>
    </xf>
    <xf fontId="22" fillId="6" borderId="33" numFmtId="0" xfId="0" applyFont="1" applyFill="1" applyBorder="1" applyAlignment="1">
      <alignment horizontal="center" vertical="center"/>
    </xf>
    <xf fontId="2" fillId="0" borderId="34" numFmtId="0" xfId="0" applyFont="1" applyBorder="1" applyAlignment="1">
      <alignment horizontal="center" vertical="center"/>
    </xf>
    <xf fontId="2" fillId="0" borderId="32" numFmtId="0" xfId="0" applyFont="1" applyBorder="1" applyAlignment="1">
      <alignment horizontal="center"/>
    </xf>
    <xf fontId="2" fillId="0" borderId="33" numFmtId="0" xfId="0" applyFont="1" applyBorder="1" applyAlignment="1">
      <alignment horizontal="center" vertical="center"/>
    </xf>
    <xf fontId="15" fillId="7" borderId="6" numFmtId="0" xfId="0" applyFont="1" applyFill="1" applyBorder="1" applyAlignment="1">
      <alignment horizontal="center" vertical="center"/>
    </xf>
    <xf fontId="15" fillId="0" borderId="9" numFmtId="0" xfId="0" applyFont="1" applyBorder="1" applyAlignment="1">
      <alignment vertical="center" wrapText="1"/>
    </xf>
    <xf fontId="15" fillId="0" borderId="10" numFmtId="0" xfId="0" applyFont="1" applyBorder="1" applyAlignment="1">
      <alignment vertical="center" wrapText="1"/>
    </xf>
    <xf fontId="15" fillId="0" borderId="11" numFmtId="0" xfId="0" applyFont="1" applyBorder="1" applyAlignment="1">
      <alignment horizontal="center" vertical="center" wrapText="1"/>
    </xf>
    <xf fontId="23" fillId="0" borderId="0" numFmtId="0" xfId="0" applyFont="1" applyAlignment="1">
      <alignment vertical="center" wrapText="1"/>
    </xf>
    <xf fontId="24" fillId="0" borderId="0" numFmtId="49" xfId="0" applyNumberFormat="1" applyFont="1" applyAlignment="1">
      <alignment vertical="center" wrapText="1"/>
    </xf>
    <xf fontId="24" fillId="0" borderId="0" numFmtId="0" xfId="0" applyFont="1" applyAlignment="1">
      <alignment vertical="center" wrapText="1"/>
    </xf>
    <xf fontId="25" fillId="0" borderId="0" numFmtId="0" xfId="0" applyFont="1" applyAlignment="1">
      <alignment horizontal="center" vertical="center" wrapText="1"/>
    </xf>
    <xf fontId="25" fillId="0" borderId="0" numFmtId="0" xfId="0" applyFont="1" applyAlignment="1">
      <alignment vertical="center" wrapText="1"/>
    </xf>
    <xf fontId="25" fillId="0" borderId="0" numFmtId="0" xfId="0" applyFont="1" applyAlignment="1">
      <alignment vertical="center"/>
    </xf>
    <xf fontId="26" fillId="2" borderId="0" numFmtId="0" xfId="0" applyFont="1" applyFill="1" applyAlignment="1">
      <alignment horizontal="center" vertical="center"/>
    </xf>
    <xf fontId="2" fillId="4" borderId="35" numFmtId="49" xfId="0" applyNumberFormat="1" applyFont="1" applyFill="1" applyBorder="1" applyAlignment="1">
      <alignment horizontal="center" textRotation="90" vertical="center" wrapText="1"/>
    </xf>
    <xf fontId="2" fillId="4" borderId="35" numFmtId="49" xfId="0" applyNumberFormat="1" applyFont="1" applyFill="1" applyBorder="1" applyAlignment="1">
      <alignment horizontal="center" vertical="center" wrapText="1"/>
    </xf>
    <xf fontId="2" fillId="4" borderId="35" numFmtId="0" xfId="0" applyFont="1" applyFill="1" applyBorder="1" applyAlignment="1">
      <alignment horizontal="center" textRotation="90" vertical="center" wrapText="1"/>
    </xf>
    <xf fontId="4" fillId="4" borderId="36" numFmtId="0" xfId="0" applyFont="1" applyFill="1" applyBorder="1" applyAlignment="1">
      <alignment horizontal="center" textRotation="90" vertical="center" wrapText="1"/>
    </xf>
    <xf fontId="2" fillId="4" borderId="37" numFmtId="0" xfId="0" applyFont="1" applyFill="1" applyBorder="1" applyAlignment="1">
      <alignment horizontal="center" vertical="center" wrapText="1"/>
    </xf>
    <xf fontId="2" fillId="4" borderId="38" numFmtId="0" xfId="0" applyFont="1" applyFill="1" applyBorder="1" applyAlignment="1">
      <alignment horizontal="center" vertical="center" wrapText="1"/>
    </xf>
    <xf fontId="6" fillId="0" borderId="39" numFmtId="0" xfId="0" applyFont="1" applyBorder="1"/>
    <xf fontId="2" fillId="4" borderId="17" numFmtId="0" xfId="0" applyFont="1" applyFill="1" applyBorder="1" applyAlignment="1">
      <alignment horizontal="right" vertical="center" wrapText="1"/>
    </xf>
    <xf fontId="2" fillId="4" borderId="17" numFmtId="0" xfId="0" applyFont="1" applyFill="1" applyBorder="1" applyAlignment="1">
      <alignment horizontal="center" vertical="center" wrapText="1"/>
    </xf>
    <xf fontId="6" fillId="0" borderId="40" numFmtId="0" xfId="0" applyFont="1" applyBorder="1"/>
    <xf fontId="2" fillId="4" borderId="17" numFmtId="10" xfId="0" applyNumberFormat="1" applyFont="1" applyFill="1" applyBorder="1" applyAlignment="1">
      <alignment horizontal="center" vertical="center" wrapText="1"/>
    </xf>
    <xf fontId="6" fillId="0" borderId="41" numFmtId="0" xfId="0" applyFont="1" applyBorder="1"/>
    <xf fontId="23" fillId="0" borderId="0" numFmtId="0" xfId="0" applyFont="1" applyAlignment="1">
      <alignment horizontal="center" vertical="center" wrapText="1"/>
    </xf>
    <xf fontId="27" fillId="0" borderId="0" numFmtId="164" xfId="0" applyNumberFormat="1" applyFont="1" applyAlignment="1">
      <alignment horizontal="center" vertical="center" wrapText="1"/>
    </xf>
    <xf fontId="24" fillId="0" borderId="0" numFmtId="0" xfId="0" applyFont="1" applyAlignment="1">
      <alignment horizontal="center" vertical="center" wrapText="1"/>
    </xf>
    <xf fontId="28" fillId="6" borderId="0" numFmtId="0" xfId="0" applyFont="1" applyFill="1" applyAlignment="1">
      <alignment horizontal="center" vertical="center" wrapText="1"/>
    </xf>
    <xf fontId="28" fillId="6" borderId="0" numFmtId="0" xfId="0" applyFont="1" applyFill="1" applyAlignment="1">
      <alignment vertical="center" wrapText="1"/>
    </xf>
    <xf fontId="29" fillId="0" borderId="0" numFmtId="0" xfId="0" applyFont="1" applyAlignment="1">
      <alignment horizontal="center" vertical="center" wrapText="1"/>
    </xf>
    <xf fontId="29" fillId="6" borderId="0" numFmtId="0" xfId="0" applyFont="1" applyFill="1" applyAlignment="1">
      <alignment horizontal="center" vertical="center" wrapText="1"/>
    </xf>
    <xf fontId="30" fillId="6" borderId="41" numFmtId="0" xfId="0" applyFont="1" applyFill="1" applyBorder="1" applyAlignment="1">
      <alignment horizontal="left" vertical="center" wrapText="1"/>
    </xf>
    <xf fontId="26" fillId="2" borderId="42" numFmtId="0" xfId="0" applyFont="1" applyFill="1" applyBorder="1" applyAlignment="1">
      <alignment horizontal="center" textRotation="90" vertical="center" wrapText="1"/>
    </xf>
    <xf fontId="31" fillId="0" borderId="3" numFmtId="49" xfId="0" applyNumberFormat="1" applyFont="1" applyBorder="1" applyAlignment="1">
      <alignment horizontal="center" vertical="center" wrapText="1"/>
    </xf>
    <xf fontId="32" fillId="0" borderId="3" numFmtId="0" xfId="0" applyFont="1" applyBorder="1" applyAlignment="1">
      <alignment horizontal="center" vertical="center" wrapText="1"/>
    </xf>
    <xf fontId="32" fillId="0" borderId="3" numFmtId="0" xfId="0" applyFont="1" applyBorder="1" applyAlignment="1">
      <alignment vertical="center" wrapText="1"/>
    </xf>
    <xf fontId="32" fillId="0" borderId="43" numFmtId="0" xfId="0" applyFont="1" applyBorder="1" applyAlignment="1">
      <alignment horizontal="center" vertical="center" wrapText="1"/>
    </xf>
    <xf fontId="33" fillId="0" borderId="44" numFmtId="0" xfId="0" applyFont="1" applyBorder="1" applyAlignment="1">
      <alignment horizontal="center" vertical="center" wrapText="1"/>
    </xf>
    <xf fontId="33" fillId="0" borderId="45" numFmtId="0" xfId="0" applyFont="1" applyBorder="1" applyAlignment="1">
      <alignment horizontal="center" vertical="center" wrapText="1"/>
    </xf>
    <xf fontId="33" fillId="6" borderId="43" numFmtId="0" xfId="0" applyFont="1" applyFill="1" applyBorder="1" applyAlignment="1">
      <alignment horizontal="center" vertical="center" wrapText="1"/>
    </xf>
    <xf fontId="33" fillId="6" borderId="3" numFmtId="0" xfId="0" applyFont="1" applyFill="1" applyBorder="1" applyAlignment="1">
      <alignment horizontal="center" vertical="center" wrapText="1"/>
    </xf>
    <xf fontId="30" fillId="6" borderId="46" numFmtId="0" xfId="0" applyFont="1" applyFill="1" applyBorder="1" applyAlignment="1">
      <alignment horizontal="left" vertical="center" wrapText="1"/>
    </xf>
    <xf fontId="6" fillId="0" borderId="47" numFmtId="0" xfId="0" applyFont="1" applyBorder="1"/>
    <xf fontId="33" fillId="0" borderId="48" numFmtId="0" xfId="0" applyFont="1" applyBorder="1" applyAlignment="1">
      <alignment horizontal="center" vertical="center" wrapText="1"/>
    </xf>
    <xf fontId="33" fillId="0" borderId="3" numFmtId="0" xfId="0" applyFont="1" applyBorder="1" applyAlignment="1">
      <alignment horizontal="center" vertical="center" wrapText="1"/>
    </xf>
    <xf fontId="33" fillId="0" borderId="43" numFmtId="0" xfId="0" applyFont="1" applyBorder="1" applyAlignment="1">
      <alignment horizontal="center" vertical="center" wrapText="1"/>
    </xf>
    <xf fontId="34" fillId="0" borderId="3" numFmtId="0" xfId="0" applyFont="1" applyBorder="1" applyAlignment="1">
      <alignment vertical="center" wrapText="1"/>
    </xf>
    <xf fontId="32" fillId="6" borderId="3" numFmtId="0" xfId="0" applyFont="1" applyFill="1" applyBorder="1" applyAlignment="1">
      <alignment horizontal="center" vertical="center" wrapText="1"/>
    </xf>
    <xf fontId="6" fillId="0" borderId="49" numFmtId="0" xfId="0" applyFont="1" applyBorder="1"/>
    <xf fontId="32" fillId="6" borderId="50" numFmtId="0" xfId="0" applyFont="1" applyFill="1" applyBorder="1" applyAlignment="1">
      <alignment horizontal="center" vertical="center" wrapText="1"/>
    </xf>
    <xf fontId="32" fillId="6" borderId="1" numFmtId="0" xfId="0" applyFont="1" applyFill="1" applyBorder="1" applyAlignment="1">
      <alignment horizontal="center" vertical="center" wrapText="1"/>
    </xf>
    <xf fontId="33" fillId="6" borderId="51" numFmtId="0" xfId="0" applyFont="1" applyFill="1" applyBorder="1" applyAlignment="1">
      <alignment horizontal="center" vertical="center" wrapText="1"/>
    </xf>
    <xf fontId="32" fillId="6" borderId="52" numFmtId="0" xfId="0" applyFont="1" applyFill="1" applyBorder="1" applyAlignment="1">
      <alignment horizontal="center" vertical="center" wrapText="1"/>
    </xf>
    <xf fontId="32" fillId="6" borderId="51" numFmtId="0" xfId="0" applyFont="1" applyFill="1" applyBorder="1" applyAlignment="1">
      <alignment horizontal="center" vertical="center" wrapText="1"/>
    </xf>
    <xf fontId="33" fillId="6" borderId="52" numFmtId="0" xfId="0" applyFont="1" applyFill="1" applyBorder="1" applyAlignment="1">
      <alignment horizontal="center" vertical="center" wrapText="1"/>
    </xf>
    <xf fontId="33" fillId="6" borderId="53" numFmtId="0" xfId="0" applyFont="1" applyFill="1" applyBorder="1" applyAlignment="1">
      <alignment horizontal="center" vertical="center" wrapText="1"/>
    </xf>
    <xf fontId="32" fillId="0" borderId="54" numFmtId="0" xfId="0" applyFont="1" applyBorder="1" applyAlignment="1">
      <alignment horizontal="center" vertical="center" wrapText="1"/>
    </xf>
    <xf fontId="32" fillId="6" borderId="55" numFmtId="0" xfId="0" applyFont="1" applyFill="1" applyBorder="1" applyAlignment="1">
      <alignment horizontal="center" vertical="center" wrapText="1"/>
    </xf>
    <xf fontId="30" fillId="0" borderId="56" numFmtId="0" xfId="0" applyFont="1" applyBorder="1" applyAlignment="1">
      <alignment horizontal="left" vertical="center" wrapText="1"/>
    </xf>
    <xf fontId="32" fillId="0" borderId="52" numFmtId="0" xfId="0" applyFont="1" applyBorder="1" applyAlignment="1">
      <alignment horizontal="center" vertical="center" wrapText="1"/>
    </xf>
    <xf fontId="30" fillId="0" borderId="57" numFmtId="0" xfId="0" applyFont="1" applyBorder="1" applyAlignment="1">
      <alignment vertical="center" wrapText="1"/>
    </xf>
    <xf fontId="32" fillId="6" borderId="54" numFmtId="0" xfId="0" applyFont="1" applyFill="1" applyBorder="1" applyAlignment="1">
      <alignment horizontal="center" vertical="center" wrapText="1"/>
    </xf>
    <xf fontId="32" fillId="6" borderId="43" numFmtId="0" xfId="0" applyFont="1" applyFill="1" applyBorder="1" applyAlignment="1">
      <alignment horizontal="center" vertical="center" wrapText="1"/>
    </xf>
    <xf fontId="32" fillId="6" borderId="53" numFmtId="0" xfId="0" applyFont="1" applyFill="1" applyBorder="1" applyAlignment="1">
      <alignment horizontal="center" vertical="center" wrapText="1"/>
    </xf>
    <xf fontId="33" fillId="0" borderId="58" numFmtId="0" xfId="0" applyFont="1" applyBorder="1" applyAlignment="1">
      <alignment horizontal="center" vertical="center" wrapText="1"/>
    </xf>
    <xf fontId="33" fillId="0" borderId="59" numFmtId="0" xfId="0" applyFont="1" applyBorder="1" applyAlignment="1">
      <alignment horizontal="center" vertical="center" wrapText="1"/>
    </xf>
    <xf fontId="33" fillId="0" borderId="60" numFmtId="0" xfId="0" applyFont="1" applyBorder="1" applyAlignment="1">
      <alignment horizontal="center" vertical="center" wrapText="1"/>
    </xf>
    <xf fontId="32" fillId="0" borderId="55" numFmtId="0" xfId="0" applyFont="1" applyBorder="1" applyAlignment="1">
      <alignment horizontal="center" vertical="center" wrapText="1"/>
    </xf>
    <xf fontId="30" fillId="0" borderId="46" numFmtId="0" xfId="0" applyFont="1" applyBorder="1" applyAlignment="1">
      <alignment horizontal="left" vertical="center" wrapText="1"/>
    </xf>
    <xf fontId="32" fillId="0" borderId="53" numFmtId="0" xfId="0" applyFont="1" applyBorder="1" applyAlignment="1">
      <alignment horizontal="center" vertical="center" wrapText="1"/>
    </xf>
    <xf fontId="30" fillId="0" borderId="61" numFmtId="0" xfId="0" applyFont="1" applyBorder="1" applyAlignment="1">
      <alignment horizontal="left" vertical="center" wrapText="1"/>
    </xf>
    <xf fontId="30" fillId="6" borderId="56" numFmtId="0" xfId="0" applyFont="1" applyFill="1" applyBorder="1" applyAlignment="1">
      <alignment horizontal="left" vertical="center" wrapText="1"/>
    </xf>
    <xf fontId="30" fillId="6" borderId="46" numFmtId="0" xfId="0" applyFont="1" applyFill="1" applyBorder="1" applyAlignment="1">
      <alignment horizontal="center" vertical="center" wrapText="1"/>
    </xf>
    <xf fontId="30" fillId="6" borderId="61" numFmtId="0" xfId="0" applyFont="1" applyFill="1" applyBorder="1" applyAlignment="1">
      <alignment horizontal="left" vertical="center" wrapText="1"/>
    </xf>
    <xf fontId="30" fillId="6" borderId="56" numFmtId="0" xfId="0" applyFont="1" applyFill="1" applyBorder="1" applyAlignment="1">
      <alignment horizontal="center" vertical="center" wrapText="1"/>
    </xf>
    <xf fontId="6" fillId="0" borderId="62" numFmtId="0" xfId="0" applyFont="1" applyBorder="1"/>
    <xf fontId="32" fillId="0" borderId="44" numFmtId="0" xfId="0" applyFont="1" applyBorder="1" applyAlignment="1">
      <alignment horizontal="center" vertical="center" wrapText="1"/>
    </xf>
    <xf fontId="30" fillId="6" borderId="63" numFmtId="0" xfId="0" applyFont="1" applyFill="1" applyBorder="1" applyAlignment="1">
      <alignment horizontal="left" vertical="center" wrapText="1"/>
    </xf>
    <xf fontId="1" fillId="0" borderId="3" numFmtId="0" xfId="1" applyFont="1" applyBorder="1" applyAlignment="1">
      <alignment vertical="center" wrapText="1"/>
    </xf>
    <xf fontId="30" fillId="0" borderId="63" numFmtId="0" xfId="0" applyFont="1" applyBorder="1" applyAlignment="1">
      <alignment horizontal="left" vertical="center" wrapText="1"/>
    </xf>
    <xf fontId="30" fillId="6" borderId="64" numFmtId="0" xfId="0" applyFont="1" applyFill="1" applyBorder="1" applyAlignment="1">
      <alignment horizontal="left" vertical="center" wrapText="1"/>
    </xf>
    <xf fontId="30" fillId="6" borderId="65" numFmtId="0" xfId="0" applyFont="1" applyFill="1" applyBorder="1" applyAlignment="1">
      <alignment horizontal="left" vertical="center" wrapText="1"/>
    </xf>
    <xf fontId="30" fillId="6" borderId="66" numFmtId="0" xfId="0" applyFont="1" applyFill="1" applyBorder="1" applyAlignment="1">
      <alignment horizontal="left" vertical="center" wrapText="1"/>
    </xf>
    <xf fontId="30" fillId="6" borderId="67" numFmtId="0" xfId="0" applyFont="1" applyFill="1" applyBorder="1" applyAlignment="1">
      <alignment horizontal="left" vertical="center" wrapText="1"/>
    </xf>
    <xf fontId="30" fillId="6" borderId="68" numFmtId="0" xfId="0" applyFont="1" applyFill="1" applyBorder="1" applyAlignment="1">
      <alignment horizontal="left" vertical="center" wrapText="1"/>
    </xf>
    <xf fontId="30" fillId="6" borderId="69" numFmtId="0" xfId="0" applyFont="1" applyFill="1" applyBorder="1" applyAlignment="1">
      <alignment horizontal="left" vertical="center" wrapText="1"/>
    </xf>
    <xf fontId="35" fillId="0" borderId="70" numFmtId="0" xfId="0" applyFont="1" applyBorder="1" applyAlignment="1">
      <alignment horizontal="center" vertical="center" wrapText="1"/>
    </xf>
    <xf fontId="35" fillId="0" borderId="67" numFmtId="0" xfId="0" applyFont="1" applyBorder="1" applyAlignment="1">
      <alignment horizontal="center" vertical="center" wrapText="1"/>
    </xf>
    <xf fontId="30" fillId="0" borderId="0" numFmtId="0" xfId="0" applyFont="1" applyAlignment="1">
      <alignment vertical="center" wrapText="1"/>
    </xf>
    <xf fontId="23" fillId="0" borderId="0" numFmtId="0" xfId="0" applyFont="1"/>
    <xf fontId="15" fillId="0" borderId="50" numFmtId="0" xfId="0" applyFont="1" applyBorder="1" applyAlignment="1">
      <alignment horizontal="center" vertical="center" wrapText="1"/>
    </xf>
    <xf fontId="15" fillId="0" borderId="44" numFmtId="49" xfId="0" applyNumberFormat="1" applyFont="1" applyBorder="1" applyAlignment="1">
      <alignment horizontal="center" vertical="center" wrapText="1"/>
    </xf>
    <xf fontId="15" fillId="0" borderId="3" numFmtId="0" xfId="0" applyFont="1" applyBorder="1" applyAlignment="1">
      <alignment horizontal="center" vertical="center" wrapText="1"/>
    </xf>
    <xf fontId="22" fillId="6" borderId="0" numFmtId="0" xfId="0" applyFont="1" applyFill="1" applyAlignment="1">
      <alignment horizontal="center" vertical="center"/>
    </xf>
    <xf fontId="22" fillId="6" borderId="0" numFmtId="49" xfId="0" applyNumberFormat="1" applyFont="1" applyFill="1" applyAlignment="1">
      <alignment horizontal="center"/>
    </xf>
    <xf fontId="22" fillId="6" borderId="0" numFmtId="0" xfId="0" applyFont="1" applyFill="1" applyAlignment="1">
      <alignment horizontal="center"/>
    </xf>
    <xf fontId="36" fillId="6" borderId="0" numFmtId="0" xfId="0" applyFont="1" applyFill="1"/>
    <xf fontId="37" fillId="6" borderId="0" numFmtId="0" xfId="0" applyFont="1" applyFill="1" applyAlignment="1">
      <alignment horizontal="center"/>
    </xf>
    <xf fontId="15" fillId="0" borderId="71" numFmtId="0" xfId="0" applyFont="1" applyBorder="1" applyAlignment="1">
      <alignment horizontal="center" vertical="center" wrapText="1"/>
    </xf>
    <xf fontId="22" fillId="4" borderId="43" numFmtId="0" xfId="0" applyFont="1" applyFill="1" applyBorder="1" applyAlignment="1">
      <alignment horizontal="center"/>
    </xf>
    <xf fontId="6" fillId="0" borderId="48" numFmtId="0" xfId="0" applyFont="1" applyBorder="1"/>
    <xf fontId="6" fillId="0" borderId="44" numFmtId="0" xfId="0" applyFont="1" applyBorder="1"/>
    <xf fontId="3" fillId="0" borderId="3" numFmtId="0" xfId="0" applyFont="1" applyBorder="1" applyAlignment="1">
      <alignment horizontal="center"/>
    </xf>
    <xf fontId="7" fillId="0" borderId="3" numFmtId="0" xfId="0" applyFont="1" applyBorder="1" applyAlignment="1">
      <alignment horizontal="center"/>
    </xf>
    <xf fontId="11" fillId="6" borderId="3" numFmtId="0" xfId="0" applyFont="1" applyFill="1" applyBorder="1" applyAlignment="1">
      <alignment horizontal="center"/>
    </xf>
    <xf fontId="7" fillId="0" borderId="3" numFmtId="0" xfId="0" applyFont="1" applyBorder="1" applyAlignment="1">
      <alignment horizontal="right"/>
    </xf>
    <xf fontId="3" fillId="0" borderId="0" numFmtId="0" xfId="0" applyFont="1"/>
    <xf fontId="7" fillId="0" borderId="3" numFmtId="0" xfId="0" applyFont="1" applyBorder="1"/>
    <xf fontId="7" fillId="0" borderId="3" numFmtId="10" xfId="0" applyNumberFormat="1" applyFont="1" applyBorder="1" applyAlignment="1">
      <alignment horizontal="center"/>
    </xf>
    <xf fontId="7" fillId="0" borderId="0" numFmtId="0" xfId="0" applyFont="1" applyAlignment="1">
      <alignment horizontal="center"/>
    </xf>
    <xf fontId="7" fillId="0" borderId="0" numFmtId="10" xfId="0" applyNumberFormat="1" applyFont="1" applyAlignment="1">
      <alignment horizontal="center"/>
    </xf>
    <xf fontId="3" fillId="0" borderId="0" numFmtId="0" xfId="0" applyFont="1" applyAlignment="1">
      <alignment horizontal="center"/>
    </xf>
    <xf fontId="3" fillId="0" borderId="0" numFmtId="10" xfId="0" applyNumberFormat="1" applyFont="1" applyAlignment="1">
      <alignment horizontal="center"/>
    </xf>
    <xf fontId="7" fillId="8" borderId="43" numFmtId="0" xfId="0" applyFont="1" applyFill="1" applyBorder="1" applyAlignment="1">
      <alignment horizontal="center"/>
    </xf>
    <xf fontId="7" fillId="8" borderId="3" numFmtId="0" xfId="0" applyFont="1" applyFill="1" applyBorder="1" applyAlignment="1">
      <alignment horizontal="center"/>
    </xf>
    <xf fontId="3" fillId="0" borderId="43" numFmtId="0" xfId="0" applyFont="1" applyBorder="1"/>
    <xf fontId="3" fillId="0" borderId="44" numFmtId="0" xfId="0" applyFont="1" applyBorder="1"/>
    <xf fontId="3" fillId="0" borderId="0" numFmtId="0" xfId="0" applyFont="1" applyAlignment="1">
      <alignment horizontal="center" vertical="center"/>
    </xf>
    <xf fontId="15" fillId="0" borderId="72" numFmtId="0" xfId="0" applyFont="1" applyBorder="1" applyAlignment="1">
      <alignment horizontal="center" vertical="center" wrapText="1"/>
    </xf>
    <xf fontId="11" fillId="0" borderId="0" numFmtId="0" xfId="0" applyFont="1" applyAlignment="1">
      <alignment horizontal="left"/>
    </xf>
    <xf fontId="2" fillId="0" borderId="0" numFmtId="10" xfId="0" applyNumberFormat="1" applyFont="1"/>
    <xf fontId="38" fillId="0" borderId="0" numFmtId="0" xfId="0" applyFont="1" applyAlignment="1">
      <alignment horizontal="center" vertical="center"/>
    </xf>
    <xf fontId="22" fillId="4" borderId="73" numFmtId="0" xfId="0" applyFont="1" applyFill="1" applyBorder="1" applyAlignment="1">
      <alignment horizontal="center"/>
    </xf>
    <xf fontId="6" fillId="0" borderId="74" numFmtId="0" xfId="0" applyFont="1" applyBorder="1"/>
    <xf fontId="6" fillId="0" borderId="75" numFmtId="0" xfId="0" applyFont="1" applyBorder="1"/>
    <xf fontId="2" fillId="0" borderId="4" numFmtId="0" xfId="0" applyFont="1" applyBorder="1"/>
    <xf fontId="2" fillId="0" borderId="4" numFmtId="1" xfId="0" applyNumberFormat="1" applyFont="1" applyBorder="1"/>
    <xf fontId="2" fillId="0" borderId="4" numFmtId="10" xfId="0" applyNumberFormat="1" applyFont="1" applyBorder="1"/>
    <xf fontId="2" fillId="0" borderId="0" numFmtId="49" xfId="0" applyNumberFormat="1" applyFont="1"/>
    <xf fontId="22" fillId="6" borderId="0" numFmtId="0" xfId="0" applyFont="1" applyFill="1"/>
    <xf fontId="2" fillId="0" borderId="50" numFmtId="0" xfId="0" applyFont="1" applyBorder="1" applyAlignment="1">
      <alignment horizontal="center" vertical="center"/>
    </xf>
    <xf fontId="39" fillId="9" borderId="43" numFmtId="0" xfId="0" applyFont="1" applyFill="1" applyBorder="1" applyAlignment="1">
      <alignment horizontal="center" vertical="center" wrapText="1"/>
    </xf>
    <xf fontId="32" fillId="0" borderId="0" numFmtId="0" xfId="0" applyFont="1" applyAlignment="1">
      <alignment horizontal="center" vertical="center"/>
    </xf>
    <xf fontId="40" fillId="6" borderId="0" numFmtId="0" xfId="0" applyFont="1" applyFill="1" applyAlignment="1">
      <alignment horizontal="center" vertical="center"/>
    </xf>
    <xf fontId="6" fillId="0" borderId="71" numFmtId="0" xfId="0" applyFont="1" applyBorder="1"/>
    <xf fontId="32" fillId="0" borderId="0" numFmtId="9" xfId="0" applyNumberFormat="1" applyFont="1" applyAlignment="1">
      <alignment horizontal="center" vertical="center"/>
    </xf>
    <xf fontId="6" fillId="0" borderId="72" numFmtId="0" xfId="0" applyFont="1" applyBorder="1"/>
    <xf fontId="21" fillId="10" borderId="50" numFmtId="0" xfId="0" applyFont="1" applyFill="1" applyBorder="1"/>
    <xf fontId="21" fillId="0" borderId="0" numFmtId="0" xfId="0" applyFont="1"/>
    <xf fontId="21" fillId="10" borderId="3" numFmtId="0" xfId="0" applyFont="1" applyFill="1" applyBorder="1"/>
    <xf fontId="22" fillId="0" borderId="6" numFmtId="0" xfId="0" applyFont="1" applyBorder="1" applyAlignment="1">
      <alignment vertical="center" wrapText="1"/>
    </xf>
    <xf fontId="15" fillId="0" borderId="0" numFmtId="0" xfId="0" applyFont="1"/>
    <xf fontId="15" fillId="0" borderId="3" numFmtId="0" xfId="0" applyFont="1" applyBorder="1" applyAlignment="1">
      <alignment vertical="center"/>
    </xf>
    <xf fontId="41" fillId="0" borderId="0" numFmtId="0" xfId="0" applyFont="1" applyAlignment="1">
      <alignment vertical="center" wrapText="1"/>
    </xf>
    <xf fontId="26" fillId="0" borderId="0" numFmtId="0" xfId="0" applyFont="1"/>
    <xf fontId="39" fillId="11" borderId="4" numFmtId="0" xfId="0" applyFont="1" applyFill="1" applyBorder="1"/>
    <xf fontId="22" fillId="12" borderId="4" numFmtId="0" xfId="0" applyFont="1" applyFill="1" applyBorder="1"/>
    <xf fontId="37" fillId="11" borderId="4" numFmtId="0" xfId="0" applyFont="1" applyFill="1" applyBorder="1"/>
    <xf fontId="22" fillId="0" borderId="4" numFmtId="0" xfId="0" applyFont="1" applyBorder="1"/>
    <xf fontId="0" fillId="13" borderId="0" numFmtId="0" xfId="0" applyFill="1"/>
    <xf fontId="42" fillId="0" borderId="0" numFmtId="0" xfId="0" applyFont="1" applyAlignment="1">
      <alignment horizontal="right" vertical="center"/>
    </xf>
    <xf fontId="43" fillId="0" borderId="0" numFmtId="0" xfId="0" applyFont="1" applyAlignment="1">
      <alignment horizontal="center" vertical="center"/>
    </xf>
    <xf fontId="44" fillId="0" borderId="0" numFmtId="0" xfId="0" applyFont="1" applyAlignment="1">
      <alignment horizontal="center" vertical="center"/>
    </xf>
    <xf fontId="45" fillId="0" borderId="0" numFmtId="0" xfId="0" applyFont="1" applyAlignment="1">
      <alignment horizontal="center" vertical="center"/>
    </xf>
    <xf fontId="46" fillId="0" borderId="0" numFmtId="0" xfId="0" applyFont="1"/>
    <xf fontId="47" fillId="4" borderId="76" numFmtId="0" xfId="0" applyFont="1" applyFill="1" applyBorder="1" applyAlignment="1">
      <alignment horizontal="right" vertical="center"/>
    </xf>
    <xf fontId="6" fillId="0" borderId="77" numFmtId="0" xfId="0" applyFont="1" applyBorder="1"/>
    <xf fontId="6" fillId="0" borderId="78" numFmtId="0" xfId="0" applyFont="1" applyBorder="1"/>
    <xf fontId="48" fillId="0" borderId="79" numFmtId="10" xfId="0" applyNumberFormat="1" applyFont="1" applyBorder="1" applyAlignment="1">
      <alignment horizontal="center" vertical="center"/>
    </xf>
    <xf fontId="49" fillId="0" borderId="0" numFmtId="0" xfId="0" applyFont="1" applyAlignment="1">
      <alignment horizontal="center"/>
    </xf>
    <xf fontId="4" fillId="4" borderId="43" numFmtId="0" xfId="0" applyFont="1" applyFill="1" applyBorder="1" applyAlignment="1">
      <alignment horizontal="center" vertical="center"/>
    </xf>
    <xf fontId="50" fillId="14" borderId="0" numFmtId="0" xfId="0" applyFont="1" applyFill="1" applyAlignment="1">
      <alignment horizontal="center" vertical="center"/>
    </xf>
    <xf fontId="45" fillId="14" borderId="0" numFmtId="0" xfId="0" applyFont="1" applyFill="1" applyAlignment="1">
      <alignment horizontal="center" vertical="center"/>
    </xf>
    <xf fontId="51" fillId="3" borderId="76" numFmtId="0" xfId="0" applyFont="1" applyFill="1" applyBorder="1" applyAlignment="1">
      <alignment horizontal="right" vertical="center"/>
    </xf>
    <xf fontId="4" fillId="0" borderId="79" numFmtId="9" xfId="0" applyNumberFormat="1" applyFont="1" applyBorder="1" applyAlignment="1">
      <alignment horizontal="center" vertical="center"/>
    </xf>
    <xf fontId="4" fillId="0" borderId="72" numFmtId="0" xfId="0" applyFont="1" applyBorder="1" applyAlignment="1">
      <alignment horizontal="center"/>
    </xf>
    <xf fontId="4" fillId="0" borderId="72" numFmtId="0" xfId="0" applyFont="1" applyBorder="1" applyAlignment="1">
      <alignment horizontal="left"/>
    </xf>
    <xf fontId="2" fillId="0" borderId="3" numFmtId="0" xfId="0" applyFont="1" applyBorder="1" applyAlignment="1">
      <alignment horizontal="center"/>
    </xf>
    <xf fontId="2" fillId="0" borderId="3" numFmtId="0" xfId="0" applyFont="1" applyBorder="1" applyAlignment="1">
      <alignment horizontal="left"/>
    </xf>
    <xf fontId="2" fillId="0" borderId="3" numFmtId="9" xfId="0" applyNumberFormat="1" applyFont="1" applyBorder="1" applyAlignment="1">
      <alignment horizontal="center"/>
    </xf>
    <xf fontId="26" fillId="4" borderId="43" numFmtId="0" xfId="0" applyFont="1" applyFill="1" applyBorder="1" applyAlignment="1">
      <alignment horizontal="center"/>
    </xf>
    <xf fontId="4" fillId="0" borderId="3" numFmtId="0" xfId="0" applyFont="1" applyBorder="1" applyAlignment="1">
      <alignment horizontal="center"/>
    </xf>
    <xf fontId="4" fillId="15" borderId="3" numFmtId="0" xfId="0" applyFont="1" applyFill="1" applyBorder="1" applyAlignment="1">
      <alignment horizontal="center"/>
    </xf>
    <xf fontId="12" fillId="7" borderId="3" numFmtId="0" xfId="0" applyFont="1" applyFill="1" applyBorder="1" applyAlignment="1">
      <alignment horizontal="center"/>
    </xf>
    <xf fontId="4" fillId="16" borderId="3" numFmtId="0" xfId="0" applyFont="1" applyFill="1" applyBorder="1" applyAlignment="1">
      <alignment horizontal="center"/>
    </xf>
    <xf fontId="17" fillId="17" borderId="3" numFmtId="0" xfId="0" applyFont="1" applyFill="1" applyBorder="1" applyAlignment="1">
      <alignment horizontal="center"/>
    </xf>
    <xf fontId="4" fillId="9" borderId="3" numFmtId="0" xfId="0" applyFont="1" applyFill="1" applyBorder="1" applyAlignment="1">
      <alignment horizontal="center"/>
    </xf>
    <xf fontId="52" fillId="14" borderId="0" numFmtId="0" xfId="0" applyFont="1" applyFill="1" applyAlignment="1">
      <alignment horizontal="center" textRotation="90" vertical="center" wrapText="1"/>
    </xf>
    <xf fontId="46" fillId="14" borderId="0" numFmtId="0" xfId="0" applyFont="1" applyFill="1" applyAlignment="1">
      <alignment horizontal="center"/>
    </xf>
    <xf fontId="46" fillId="15" borderId="51" numFmtId="0" xfId="0" applyFont="1" applyFill="1" applyBorder="1" applyAlignment="1">
      <alignment horizontal="center"/>
    </xf>
    <xf fontId="46" fillId="15" borderId="19" numFmtId="0" xfId="0" applyFont="1" applyFill="1" applyBorder="1" applyAlignment="1">
      <alignment horizontal="center"/>
    </xf>
    <xf fontId="52" fillId="0" borderId="50" numFmtId="0" xfId="0" applyFont="1" applyBorder="1" applyAlignment="1">
      <alignment horizontal="center" vertical="center"/>
    </xf>
    <xf fontId="2" fillId="14" borderId="0" numFmtId="0" xfId="0" applyFont="1" applyFill="1" applyAlignment="1">
      <alignment horizontal="center"/>
    </xf>
    <xf fontId="46" fillId="7" borderId="1" numFmtId="0" xfId="0" applyFont="1" applyFill="1" applyBorder="1" applyAlignment="1">
      <alignment horizontal="center"/>
    </xf>
    <xf fontId="46" fillId="7" borderId="0" numFmtId="0" xfId="0" applyFont="1" applyFill="1" applyAlignment="1">
      <alignment horizontal="center"/>
    </xf>
    <xf fontId="46" fillId="16" borderId="1" numFmtId="0" xfId="0" applyFont="1" applyFill="1" applyBorder="1" applyAlignment="1">
      <alignment horizontal="center"/>
    </xf>
    <xf fontId="46" fillId="16" borderId="0" numFmtId="0" xfId="0" applyFont="1" applyFill="1" applyAlignment="1">
      <alignment horizontal="center"/>
    </xf>
    <xf fontId="46" fillId="9" borderId="1" numFmtId="0" xfId="0" applyFont="1" applyFill="1" applyBorder="1" applyAlignment="1">
      <alignment horizontal="center"/>
    </xf>
    <xf fontId="46" fillId="9" borderId="0" numFmtId="0" xfId="0" applyFont="1" applyFill="1" applyAlignment="1">
      <alignment horizontal="center"/>
    </xf>
    <xf fontId="53" fillId="17" borderId="80" numFmtId="0" xfId="0" applyFont="1" applyFill="1" applyBorder="1" applyAlignment="1">
      <alignment horizontal="center"/>
    </xf>
    <xf fontId="53" fillId="17" borderId="2" numFmtId="0" xfId="0" applyFont="1" applyFill="1" applyBorder="1" applyAlignment="1">
      <alignment horizontal="center"/>
    </xf>
    <xf fontId="37" fillId="6" borderId="3" numFmtId="0" xfId="0" applyFont="1" applyFill="1" applyBorder="1" applyAlignment="1">
      <alignment horizontal="center"/>
    </xf>
    <xf fontId="37" fillId="6" borderId="72" numFmtId="0" xfId="0" applyFont="1" applyFill="1" applyBorder="1" applyAlignment="1">
      <alignment horizontal="center"/>
    </xf>
    <xf fontId="12" fillId="6" borderId="3" numFmtId="0" xfId="0" applyFont="1" applyFill="1" applyBorder="1" applyAlignment="1">
      <alignment horizontal="center"/>
    </xf>
    <xf fontId="12" fillId="6" borderId="3" numFmtId="10" xfId="0" applyNumberFormat="1" applyFont="1" applyFill="1" applyBorder="1" applyAlignment="1">
      <alignment horizontal="center"/>
    </xf>
    <xf fontId="32" fillId="14" borderId="0" numFmtId="0" xfId="0" applyFont="1" applyFill="1" applyAlignment="1">
      <alignment horizontal="center"/>
    </xf>
    <xf fontId="54" fillId="0" borderId="0" numFmtId="0" xfId="0" applyFont="1" applyAlignment="1">
      <alignment horizontal="center" vertical="center" wrapText="1"/>
    </xf>
    <xf fontId="7" fillId="14" borderId="3" numFmtId="0" xfId="0" applyFont="1" applyFill="1" applyBorder="1" applyAlignment="1">
      <alignment horizontal="right"/>
    </xf>
    <xf fontId="2" fillId="14" borderId="43" numFmtId="0" xfId="0" applyFont="1" applyFill="1" applyBorder="1" applyAlignment="1">
      <alignment horizontal="center"/>
    </xf>
    <xf fontId="2" fillId="14" borderId="44" numFmtId="0" xfId="0" applyFont="1" applyFill="1" applyBorder="1" applyAlignment="1">
      <alignment horizontal="center"/>
    </xf>
    <xf fontId="4" fillId="0" borderId="4" numFmtId="0" xfId="0" applyFont="1" applyBorder="1" applyAlignment="1">
      <alignment horizontal="center"/>
    </xf>
    <xf fontId="2" fillId="0" borderId="81" numFmtId="0" xfId="0" applyFont="1" applyBorder="1" applyAlignment="1">
      <alignment horizontal="center"/>
    </xf>
    <xf fontId="2" fillId="0" borderId="82" numFmtId="0" xfId="0" applyFont="1" applyBorder="1" applyAlignment="1">
      <alignment horizontal="center"/>
    </xf>
    <xf fontId="2" fillId="0" borderId="81" numFmtId="14" xfId="0" applyNumberFormat="1" applyFont="1" applyBorder="1" applyAlignment="1">
      <alignment horizontal="center"/>
    </xf>
    <xf fontId="2" fillId="0" borderId="82" numFmtId="14" xfId="0" applyNumberFormat="1" applyFont="1" applyBorder="1" applyAlignment="1">
      <alignment horizontal="center"/>
    </xf>
    <xf fontId="4" fillId="2" borderId="3" numFmtId="0" xfId="0" applyFont="1" applyFill="1" applyBorder="1" applyAlignment="1">
      <alignment horizontal="center"/>
    </xf>
    <xf fontId="4" fillId="14" borderId="43" numFmtId="0" xfId="0" applyFont="1" applyFill="1" applyBorder="1" applyAlignment="1">
      <alignment horizontal="center"/>
    </xf>
    <xf fontId="4" fillId="14" borderId="44" numFmtId="0" xfId="0" applyFont="1" applyFill="1" applyBorder="1" applyAlignment="1">
      <alignment horizontal="center"/>
    </xf>
    <xf fontId="1" fillId="14" borderId="0" numFmtId="0" xfId="1" applyFont="1" applyFill="1" applyAlignment="1">
      <alignment horizontal="center" vertical="center" wrapText="1"/>
    </xf>
    <xf fontId="1" fillId="0" borderId="0" numFmtId="0" xfId="1" applyFont="1"/>
    <xf fontId="55" fillId="14" borderId="0" numFmtId="0" xfId="0" applyFont="1" applyFill="1" applyAlignment="1">
      <alignment horizontal="center"/>
    </xf>
    <xf fontId="53" fillId="14" borderId="0" numFmtId="0" xfId="0" applyFont="1" applyFill="1" applyAlignment="1">
      <alignment horizontal="center"/>
    </xf>
    <xf fontId="2" fillId="0" borderId="0" numFmtId="9" xfId="0" applyNumberFormat="1" applyFont="1"/>
    <xf fontId="2" fillId="14" borderId="0" numFmtId="0" xfId="0" applyFont="1" applyFill="1"/>
    <xf fontId="46" fillId="14" borderId="0" numFmtId="0" xfId="0" applyFont="1" applyFill="1"/>
    <xf fontId="56" fillId="14" borderId="0" numFmtId="0" xfId="0" applyFont="1" applyFill="1" applyAlignment="1">
      <alignment horizontal="center"/>
    </xf>
    <xf fontId="57" fillId="14" borderId="0" numFmtId="10" xfId="0" applyNumberFormat="1" applyFont="1" applyFill="1" applyAlignment="1">
      <alignment horizontal="center"/>
    </xf>
    <xf fontId="52" fillId="14" borderId="0" numFmtId="10" xfId="0" applyNumberFormat="1" applyFont="1" applyFill="1" applyAlignment="1">
      <alignment horizontal="center"/>
    </xf>
    <xf fontId="46" fillId="0" borderId="0" numFmtId="10" xfId="0" applyNumberFormat="1" applyFont="1"/>
    <xf fontId="46" fillId="0" borderId="0" numFmtId="9" xfId="0" applyNumberFormat="1" applyFont="1" applyAlignment="1">
      <alignment horizontal="center"/>
    </xf>
    <xf fontId="46" fillId="0" borderId="0" numFmtId="9" xfId="0" applyNumberFormat="1" applyFont="1"/>
    <xf fontId="39" fillId="0" borderId="0" numFmtId="0" xfId="0" applyFont="1" applyAlignment="1">
      <alignment horizontal="center" vertical="center" wrapText="1"/>
    </xf>
    <xf fontId="15" fillId="0" borderId="0" numFmtId="0" xfId="0" applyFont="1" applyAlignment="1">
      <alignment vertical="center" wrapText="1"/>
    </xf>
    <xf fontId="15" fillId="0" borderId="0" numFmtId="0" xfId="0" applyFont="1" applyAlignment="1">
      <alignment horizontal="center" vertical="center" wrapText="1"/>
    </xf>
    <xf fontId="58" fillId="0" borderId="0" numFmtId="0" xfId="0" applyFont="1" applyAlignment="1">
      <alignment horizontal="center" vertical="center" wrapText="1"/>
    </xf>
    <xf fontId="4" fillId="0" borderId="0" numFmtId="0" xfId="0" applyFont="1" applyAlignment="1">
      <alignment horizontal="right" vertical="center" wrapText="1"/>
    </xf>
    <xf fontId="4" fillId="4" borderId="0" numFmtId="0" xfId="0" applyFont="1" applyFill="1" applyAlignment="1">
      <alignment horizontal="left" vertical="center"/>
    </xf>
    <xf fontId="4" fillId="4" borderId="0" numFmtId="0" xfId="0" applyFont="1" applyFill="1" applyAlignment="1">
      <alignment horizontal="right" vertical="center" wrapText="1"/>
    </xf>
    <xf fontId="2" fillId="4" borderId="0" numFmtId="0" xfId="0" applyFont="1" applyFill="1"/>
    <xf fontId="4" fillId="0" borderId="0" numFmtId="0" xfId="0" applyFont="1" applyAlignment="1">
      <alignment horizontal="left" vertical="center"/>
    </xf>
    <xf fontId="17" fillId="6" borderId="0" numFmtId="0" xfId="0" applyFont="1" applyFill="1" applyAlignment="1">
      <alignment horizontal="center" vertical="center" wrapText="1"/>
    </xf>
    <xf fontId="59" fillId="6" borderId="0" numFmtId="0" xfId="0" applyFont="1" applyFill="1" applyAlignment="1">
      <alignment horizontal="center" vertical="center" wrapText="1"/>
    </xf>
    <xf fontId="1" fillId="0" borderId="0" numFmtId="0" xfId="1" applyFont="1" applyAlignment="1">
      <alignment horizontal="left" vertical="center"/>
    </xf>
    <xf fontId="4" fillId="4" borderId="50" numFmtId="0" xfId="0" applyFont="1" applyFill="1" applyBorder="1" applyAlignment="1">
      <alignment horizontal="center" vertical="center" wrapText="1"/>
    </xf>
    <xf fontId="4" fillId="4" borderId="50" numFmtId="0" xfId="0" applyFont="1" applyFill="1" applyBorder="1" applyAlignment="1">
      <alignment horizontal="center" textRotation="90" vertical="center" wrapText="1"/>
    </xf>
    <xf fontId="4" fillId="4" borderId="3" numFmtId="0" xfId="0" applyFont="1" applyFill="1" applyBorder="1" applyAlignment="1">
      <alignment horizontal="center" vertical="center" wrapText="1"/>
    </xf>
    <xf fontId="4" fillId="4" borderId="51" numFmtId="0" xfId="0" applyFont="1" applyFill="1" applyBorder="1" applyAlignment="1">
      <alignment horizontal="center" vertical="center" wrapText="1"/>
    </xf>
    <xf fontId="4" fillId="4" borderId="83" numFmtId="0" xfId="0" applyFont="1" applyFill="1" applyBorder="1" applyAlignment="1">
      <alignment horizontal="center" vertical="center" wrapText="1"/>
    </xf>
    <xf fontId="2" fillId="0" borderId="2" numFmtId="0" xfId="0" applyFont="1" applyBorder="1" applyAlignment="1">
      <alignment horizontal="center" vertical="center"/>
    </xf>
    <xf fontId="2" fillId="0" borderId="43" numFmtId="0" xfId="0" applyFont="1" applyBorder="1" applyAlignment="1">
      <alignment horizontal="center" vertical="center" wrapText="1"/>
    </xf>
    <xf fontId="2" fillId="0" borderId="48" numFmtId="0" xfId="0" applyFont="1" applyBorder="1" applyAlignment="1">
      <alignment horizontal="center" vertical="center" wrapText="1"/>
    </xf>
    <xf fontId="55" fillId="17" borderId="48" numFmtId="0" xfId="0" applyFont="1" applyFill="1" applyBorder="1" applyAlignment="1">
      <alignment horizontal="center" vertical="center" wrapText="1"/>
    </xf>
    <xf fontId="4" fillId="0" borderId="84" numFmtId="0" xfId="0" applyFont="1" applyBorder="1" applyAlignment="1">
      <alignment horizontal="center" vertical="center" wrapText="1"/>
    </xf>
    <xf fontId="4" fillId="0" borderId="85" numFmtId="0" xfId="0" applyFont="1" applyBorder="1" applyAlignment="1">
      <alignment horizontal="center" vertical="center" wrapText="1"/>
    </xf>
    <xf fontId="4" fillId="0" borderId="3" numFmtId="0" xfId="0" applyFont="1" applyBorder="1" applyAlignment="1">
      <alignment horizontal="center" vertical="center" wrapText="1"/>
    </xf>
    <xf fontId="4" fillId="4" borderId="86" numFmtId="0" xfId="0" applyFont="1" applyFill="1" applyBorder="1" applyAlignment="1">
      <alignment horizontal="center" vertical="center" wrapText="1"/>
    </xf>
    <xf fontId="2" fillId="0" borderId="3" numFmtId="0" xfId="0" applyFont="1" applyBorder="1" applyAlignment="1">
      <alignment horizontal="center" vertical="center" wrapText="1"/>
    </xf>
    <xf fontId="2" fillId="0" borderId="87" numFmtId="49" xfId="0" applyNumberFormat="1" applyFont="1" applyBorder="1" applyAlignment="1">
      <alignment horizontal="center" vertical="center" wrapText="1"/>
    </xf>
    <xf fontId="4" fillId="0" borderId="88" numFmtId="10" xfId="0" applyNumberFormat="1" applyFont="1" applyBorder="1" applyAlignment="1">
      <alignment horizontal="center" vertical="center" wrapText="1"/>
    </xf>
    <xf fontId="4" fillId="0" borderId="3" numFmtId="10" xfId="0" applyNumberFormat="1" applyFont="1" applyBorder="1" applyAlignment="1">
      <alignment horizontal="center" vertical="center" wrapText="1"/>
    </xf>
    <xf fontId="4" fillId="0" borderId="3" numFmtId="0" xfId="0" applyFont="1" applyBorder="1" applyAlignment="1">
      <alignment vertical="center" wrapText="1"/>
    </xf>
    <xf fontId="4" fillId="0" borderId="89" numFmtId="0" xfId="0" applyFont="1" applyBorder="1" applyAlignment="1">
      <alignment horizontal="center" vertical="center" wrapText="1"/>
    </xf>
    <xf fontId="4" fillId="0" borderId="89" numFmtId="49" xfId="0" applyNumberFormat="1" applyFont="1" applyBorder="1" applyAlignment="1">
      <alignment horizontal="center" vertical="center" wrapText="1"/>
    </xf>
    <xf fontId="4" fillId="4" borderId="3" numFmtId="10" xfId="0" applyNumberFormat="1" applyFont="1" applyFill="1" applyBorder="1" applyAlignment="1">
      <alignment horizontal="center" vertical="center" wrapText="1"/>
    </xf>
    <xf fontId="6" fillId="0" borderId="80" numFmtId="0" xfId="0" applyFont="1" applyBorder="1"/>
    <xf fontId="4" fillId="4" borderId="90" numFmtId="0" xfId="0" applyFont="1" applyFill="1" applyBorder="1" applyAlignment="1">
      <alignment horizontal="center" vertical="center" wrapText="1"/>
    </xf>
    <xf fontId="15" fillId="6" borderId="3" numFmtId="0" xfId="0" applyFont="1" applyFill="1" applyBorder="1" applyAlignment="1">
      <alignment horizontal="left" vertical="center" wrapText="1"/>
    </xf>
    <xf fontId="15" fillId="0" borderId="3" numFmtId="0" xfId="0" applyFont="1" applyBorder="1" applyAlignment="1">
      <alignment horizontal="left" vertical="center" wrapText="1"/>
    </xf>
    <xf fontId="15" fillId="0" borderId="43" numFmtId="0" xfId="0" applyFont="1" applyBorder="1" applyAlignment="1">
      <alignment horizontal="left" vertical="center" wrapText="1"/>
    </xf>
    <xf fontId="15" fillId="0" borderId="4" numFmtId="0" xfId="0" applyFont="1" applyBorder="1" applyAlignment="1">
      <alignment horizontal="left" vertical="center" wrapText="1"/>
    </xf>
    <xf fontId="39" fillId="2" borderId="50" numFmtId="0" xfId="0" applyFont="1" applyFill="1" applyBorder="1" applyAlignment="1">
      <alignment horizontal="center" textRotation="90" vertical="center" wrapText="1"/>
    </xf>
    <xf fontId="2" fillId="0" borderId="3" numFmtId="49" xfId="0" applyNumberFormat="1" applyFont="1" applyBorder="1" applyAlignment="1">
      <alignment horizontal="center" vertical="center" wrapText="1"/>
    </xf>
    <xf fontId="2" fillId="6" borderId="3" numFmtId="0" xfId="0" applyFont="1" applyFill="1" applyBorder="1" applyAlignment="1">
      <alignment horizontal="left" vertical="center" wrapText="1"/>
    </xf>
    <xf fontId="2" fillId="0" borderId="43" numFmtId="0" xfId="0" applyFont="1" applyBorder="1" applyAlignment="1">
      <alignment horizontal="left" vertical="center" wrapText="1"/>
    </xf>
    <xf fontId="2" fillId="0" borderId="4" numFmtId="0" xfId="0" applyFont="1" applyBorder="1" applyAlignment="1">
      <alignment horizontal="left" vertical="center" wrapText="1"/>
    </xf>
    <xf fontId="2" fillId="18" borderId="43" numFmtId="0" xfId="0" applyFont="1" applyFill="1" applyBorder="1" applyAlignment="1">
      <alignment horizontal="left" vertical="center" wrapText="1"/>
    </xf>
    <xf fontId="2" fillId="6" borderId="0" numFmtId="0" xfId="0" applyFont="1" applyFill="1" applyAlignment="1">
      <alignment vertical="center" wrapText="1"/>
    </xf>
    <xf fontId="2" fillId="6" borderId="0" numFmtId="0" xfId="0" applyFont="1" applyFill="1" applyAlignment="1">
      <alignment horizontal="left" vertical="center" wrapText="1"/>
    </xf>
    <xf fontId="60" fillId="0" borderId="43" numFmtId="0" xfId="0" applyFont="1" applyBorder="1" applyAlignment="1">
      <alignment horizontal="left" vertical="center" wrapText="1"/>
    </xf>
    <xf fontId="60" fillId="0" borderId="4" numFmtId="0" xfId="0" applyFont="1" applyBorder="1" applyAlignment="1">
      <alignment horizontal="left" vertical="center" wrapText="1"/>
    </xf>
    <xf fontId="2" fillId="0" borderId="44" numFmtId="49" xfId="0" applyNumberFormat="1" applyFont="1" applyBorder="1" applyAlignment="1">
      <alignment horizontal="center" vertical="center" wrapText="1"/>
    </xf>
    <xf fontId="2" fillId="19" borderId="3" numFmtId="0" xfId="0" applyFont="1" applyFill="1" applyBorder="1" applyAlignment="1">
      <alignment horizontal="left" vertical="center" wrapText="1"/>
    </xf>
    <xf fontId="15" fillId="6" borderId="0" numFmtId="0" xfId="0" applyFont="1" applyFill="1" applyAlignment="1">
      <alignment vertical="center" wrapText="1"/>
    </xf>
    <xf fontId="15" fillId="6" borderId="0" numFmtId="0" xfId="0" applyFont="1" applyFill="1" applyAlignment="1">
      <alignment horizontal="left" vertical="center" wrapText="1"/>
    </xf>
    <xf fontId="61" fillId="0" borderId="0" numFmtId="0" xfId="0" applyFont="1" applyAlignment="1">
      <alignment vertical="center" wrapText="1"/>
    </xf>
    <xf fontId="62" fillId="6" borderId="0" numFmtId="0" xfId="0" applyFont="1" applyFill="1" applyAlignment="1">
      <alignment horizontal="center" vertical="center" wrapText="1"/>
    </xf>
    <xf fontId="61" fillId="6" borderId="0" numFmtId="0" xfId="0" applyFont="1" applyFill="1" applyAlignment="1">
      <alignment vertical="center" wrapText="1"/>
    </xf>
    <xf fontId="63" fillId="0" borderId="0" numFmtId="0" xfId="0" applyFont="1" applyAlignment="1">
      <alignment horizontal="center" vertical="center" wrapText="1"/>
    </xf>
    <xf fontId="61" fillId="6" borderId="0" numFmtId="0" xfId="0" applyFont="1" applyFill="1" applyAlignment="1">
      <alignment horizontal="left" vertical="center" wrapText="1"/>
    </xf>
    <xf fontId="15" fillId="0" borderId="0" numFmtId="0" xfId="0" applyFont="1" applyAlignment="1">
      <alignment textRotation="90" vertical="center" wrapText="1"/>
    </xf>
    <xf fontId="15" fillId="0" borderId="3" numFmtId="0" xfId="0" applyFont="1" applyBorder="1" applyAlignment="1">
      <alignment horizontal="center" textRotation="90" vertical="center" wrapText="1"/>
    </xf>
    <xf fontId="15" fillId="0" borderId="3" numFmtId="49" xfId="0" applyNumberFormat="1" applyFont="1" applyBorder="1" applyAlignment="1">
      <alignment horizontal="center" vertical="center" wrapText="1"/>
    </xf>
    <xf fontId="15" fillId="0" borderId="3" numFmtId="0" xfId="0" applyFont="1" applyBorder="1" applyAlignment="1">
      <alignment vertical="center" wrapText="1"/>
    </xf>
    <xf fontId="52" fillId="0" borderId="0" numFmtId="0" xfId="0" applyFont="1" applyAlignment="1">
      <alignment horizontal="right" vertical="center" wrapText="1"/>
    </xf>
    <xf fontId="52" fillId="4" borderId="0" numFmtId="0" xfId="0" applyFont="1" applyFill="1" applyAlignment="1">
      <alignment horizontal="left" vertical="center"/>
    </xf>
    <xf fontId="52" fillId="4" borderId="0" numFmtId="0" xfId="0" applyFont="1" applyFill="1" applyAlignment="1">
      <alignment horizontal="right" vertical="center" wrapText="1"/>
    </xf>
    <xf fontId="64" fillId="4" borderId="0" numFmtId="0" xfId="0" applyFont="1" applyFill="1"/>
    <xf fontId="52" fillId="0" borderId="0" numFmtId="0" xfId="0" applyFont="1" applyAlignment="1">
      <alignment horizontal="left" vertical="center"/>
    </xf>
    <xf fontId="44" fillId="6" borderId="0" numFmtId="0" xfId="0" applyFont="1" applyFill="1" applyAlignment="1">
      <alignment horizontal="center" vertical="center" wrapText="1"/>
    </xf>
    <xf fontId="61" fillId="0" borderId="3" numFmtId="0" xfId="0" applyFont="1" applyBorder="1" applyAlignment="1">
      <alignment horizontal="center" vertical="center" wrapText="1"/>
    </xf>
    <xf fontId="61" fillId="6" borderId="3" numFmtId="0" xfId="0" applyFont="1" applyFill="1" applyBorder="1" applyAlignment="1">
      <alignment horizontal="left" vertical="center" wrapText="1"/>
    </xf>
    <xf fontId="61" fillId="0" borderId="3" numFmtId="0" xfId="0" applyFont="1" applyBorder="1" applyAlignment="1">
      <alignment horizontal="left" vertical="center" wrapText="1"/>
    </xf>
    <xf fontId="25" fillId="0" borderId="3" numFmtId="49" xfId="0" applyNumberFormat="1" applyFont="1" applyBorder="1" applyAlignment="1">
      <alignment horizontal="center" vertical="center" wrapText="1"/>
    </xf>
    <xf fontId="25" fillId="0" borderId="3" numFmtId="0" xfId="0" applyFont="1" applyBorder="1" applyAlignment="1">
      <alignment horizontal="center" vertical="center" wrapText="1"/>
    </xf>
    <xf fontId="25" fillId="6" borderId="3" numFmtId="0" xfId="0" applyFont="1" applyFill="1" applyBorder="1" applyAlignment="1">
      <alignment horizontal="left" vertical="center" wrapText="1"/>
    </xf>
    <xf fontId="25" fillId="0" borderId="3" numFmtId="0" xfId="0" applyFont="1" applyBorder="1" applyAlignment="1">
      <alignment vertical="center" wrapText="1"/>
    </xf>
    <xf fontId="25" fillId="0" borderId="44" numFmtId="49" xfId="0" applyNumberFormat="1" applyFont="1" applyBorder="1" applyAlignment="1">
      <alignment horizontal="center" vertical="center" wrapText="1"/>
    </xf>
    <xf fontId="15" fillId="4" borderId="0" numFmtId="0" xfId="0" applyFont="1" applyFill="1" applyAlignment="1">
      <alignmen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theme" Target="theme/theme1.xml"/><Relationship  Id="rId36" Type="http://schemas.openxmlformats.org/officeDocument/2006/relationships/sharedStrings" Target="sharedStrings.xml"/><Relationship  Id="rId37" Type="http://schemas.openxmlformats.org/officeDocument/2006/relationships/styles" Target="styles.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oneCellAnchor>
    <xdr:from>
      <xdr:col>3</xdr:col>
      <xdr:colOff>742949</xdr:colOff>
      <xdr:row>4</xdr:row>
      <xdr:rowOff>19049</xdr:rowOff>
    </xdr:from>
    <xdr:ext cx="1952625" cy="809625"/>
    <xdr:pic>
      <xdr:nvPicPr>
        <xdr:cNvPr id="2" name="image1.jpg"/>
        <xdr:cNvPicPr/>
      </xdr:nvPicPr>
      <xdr:blipFill rotWithShape="1">
        <a:blip r:embed="rId1"/>
        <a:stretch/>
      </xdr:blipFill>
      <xdr:spPr bwMode="auto">
        <a:xfrm>
          <a:off x="5953124" y="581024"/>
          <a:ext cx="1952625" cy="809625"/>
        </a:xfrm>
        <a:prstGeom prst="rect">
          <a:avLst/>
        </a:prstGeom>
        <a:noFill/>
      </xdr:spPr>
    </xdr:pic>
    <xdr:clientData fLocksWithSheet="0"/>
  </xdr:one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prre.agglo-larochelle.fr/" TargetMode="External"/><Relationship  Id="rId2" Type="http://schemas.openxmlformats.org/officeDocument/2006/relationships/hyperlink" Target="https://prre.agglo-larochelle.fr/-/1ere-fiche-chantier-de-renovation-performante" TargetMode="External"/><Relationship  Id="rId3" Type="http://schemas.openxmlformats.org/officeDocument/2006/relationships/drawing" Target="../drawings/drawing1.xml"/></Relationships>
</file>

<file path=xl/worksheets/_rels/sheet10.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1.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2.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3.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4.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5.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6.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7.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8.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19.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0.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1.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2.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3.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4.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5.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6.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7.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8.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29.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30.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31.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32.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33.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34.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_rels/sheet5.xml.rels><?xml version="1.0" encoding="UTF-8" standalone="yes"?><Relationships xmlns="http://schemas.openxmlformats.org/package/2006/relationships"><Relationship  Id="rId1" Type="http://schemas.openxmlformats.org/officeDocument/2006/relationships/hyperlink" Target="https://www.w3.org/TR/WCAG21/" TargetMode="External"/><Relationship  Id="rId2" Type="http://schemas.openxmlformats.org/officeDocument/2006/relationships/comments" Target="../comments1.xml"/><Relationship  Id="rId3" Type="http://schemas.openxmlformats.org/officeDocument/2006/relationships/vmlDrawing" Target="../drawings/vmlDrawing1.vml"/></Relationships>
</file>

<file path=xl/worksheets/_rels/sheet9.xml.rels><?xml version="1.0" encoding="UTF-8" standalone="yes"?><Relationships xmlns="http://schemas.openxmlformats.org/package/2006/relationships"><Relationship  Id="rId1" Type="http://schemas.openxmlformats.org/officeDocument/2006/relationships/hyperlink" Target="https://www.w3.org/WAI/news/2023-09-21/wcag21updat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
    <tabColor rgb="FF007891"/>
    <outlinePr applyStyles="0" summaryBelow="0" summaryRight="0" showOutlineSymbols="1"/>
    <pageSetUpPr autoPageBreaks="1" fitToPage="0"/>
  </sheetPr>
  <sheetViews>
    <sheetView showGridLines="0" topLeftCell="A1" zoomScale="80" workbookViewId="0">
      <pane ySplit="12" topLeftCell="A13" activePane="bottomLeft" state="frozen"/>
      <selection activeCell="D10" activeCellId="0" sqref="D10"/>
    </sheetView>
  </sheetViews>
  <sheetFormatPr baseColWidth="10" defaultColWidth="14.42578125" defaultRowHeight="15" customHeight="1"/>
  <cols>
    <col customWidth="1" min="1" max="1" width="4.28515625"/>
    <col customWidth="1" min="2" max="2" width="11.85546875"/>
    <col customWidth="1" min="3" max="3" width="62"/>
    <col customWidth="1" min="4" max="4" width="58.5703125"/>
    <col customWidth="1" min="5" max="5" width="45.85546875"/>
    <col customWidth="1" min="6" max="6" width="48.28515625"/>
  </cols>
  <sheetData>
    <row r="1" ht="1.5" customHeight="1">
      <c r="A1" s="1"/>
      <c r="B1" s="2"/>
      <c r="C1" s="3"/>
      <c r="D1" s="4"/>
      <c r="E1" s="5"/>
      <c r="F1" s="5"/>
    </row>
    <row r="2" ht="14.25" customHeight="1">
      <c r="A2" s="6"/>
      <c r="B2" s="7" t="s">
        <v>0</v>
      </c>
      <c r="C2" s="8"/>
      <c r="D2" s="8"/>
      <c r="E2" s="9" t="s">
        <v>1</v>
      </c>
      <c r="F2" s="10"/>
    </row>
    <row r="3" ht="14.25" customHeight="1">
      <c r="A3" s="11"/>
      <c r="B3" s="12"/>
      <c r="C3" s="12"/>
      <c r="D3" s="12"/>
      <c r="E3" s="12"/>
      <c r="F3" s="12"/>
    </row>
    <row r="4" ht="14.25" customHeight="1">
      <c r="A4" s="13"/>
      <c r="B4" s="12"/>
      <c r="C4" s="12"/>
      <c r="D4" s="12"/>
      <c r="E4" s="12"/>
      <c r="F4" s="12"/>
    </row>
    <row r="5" ht="14.25" customHeight="1">
      <c r="A5" s="12"/>
      <c r="B5" s="12"/>
      <c r="C5" s="12"/>
      <c r="D5" s="12"/>
      <c r="E5" s="12"/>
      <c r="F5" s="12"/>
    </row>
    <row r="6" ht="14.25" customHeight="1">
      <c r="A6" s="12"/>
      <c r="B6" s="12"/>
      <c r="C6" s="12"/>
      <c r="D6" s="12"/>
      <c r="E6" s="12"/>
      <c r="F6" s="12"/>
    </row>
    <row r="7" ht="14.25" customHeight="1">
      <c r="A7" s="12"/>
      <c r="B7" s="12"/>
      <c r="C7" s="12"/>
      <c r="D7" s="12"/>
      <c r="E7" s="12"/>
      <c r="F7" s="12"/>
    </row>
    <row r="8" ht="14.25" customHeight="1">
      <c r="A8" s="12"/>
      <c r="B8" s="12"/>
      <c r="C8" s="12"/>
      <c r="D8" s="12"/>
      <c r="E8" s="12"/>
      <c r="F8" s="12"/>
    </row>
    <row r="9" ht="13.5" customHeight="1">
      <c r="A9" s="12"/>
      <c r="B9" s="12"/>
      <c r="C9" s="12"/>
      <c r="D9" s="12"/>
      <c r="E9" s="12"/>
      <c r="F9" s="12"/>
    </row>
    <row r="10" ht="39.75" customHeight="1">
      <c r="A10" s="14"/>
      <c r="B10" s="15" t="s">
        <v>2</v>
      </c>
      <c r="C10" s="16" t="s">
        <v>3</v>
      </c>
      <c r="D10" s="17">
        <v>46204</v>
      </c>
      <c r="E10" s="18" t="s">
        <v>4</v>
      </c>
      <c r="F10" s="16" t="s">
        <v>5</v>
      </c>
    </row>
    <row r="11" ht="14.25" customHeight="1">
      <c r="A11" s="5"/>
      <c r="B11" s="19"/>
      <c r="C11" s="20"/>
      <c r="D11" s="21"/>
      <c r="E11" s="21"/>
      <c r="F11" s="21"/>
    </row>
    <row r="12" ht="39" customHeight="1">
      <c r="A12" s="13"/>
      <c r="B12" s="22" t="s">
        <v>6</v>
      </c>
      <c r="C12" s="23" t="s">
        <v>7</v>
      </c>
      <c r="D12" s="23" t="s">
        <v>8</v>
      </c>
      <c r="E12" s="23" t="s">
        <v>9</v>
      </c>
      <c r="F12" s="23" t="s">
        <v>10</v>
      </c>
    </row>
    <row r="13" ht="12.75">
      <c r="A13" s="5"/>
      <c r="B13" s="24" t="s">
        <v>11</v>
      </c>
      <c r="C13" s="25" t="s">
        <v>12</v>
      </c>
      <c r="D13" s="26" t="s">
        <v>13</v>
      </c>
      <c r="E13" s="27"/>
      <c r="F13" s="27"/>
    </row>
    <row r="14" ht="12.75">
      <c r="A14" s="5"/>
      <c r="B14" s="24" t="s">
        <v>14</v>
      </c>
      <c r="C14" s="25" t="s">
        <v>15</v>
      </c>
      <c r="D14" s="26" t="s">
        <v>16</v>
      </c>
      <c r="E14" s="27"/>
      <c r="F14" s="27"/>
    </row>
    <row r="15" ht="12.75">
      <c r="A15" s="5"/>
      <c r="B15" s="24" t="s">
        <v>17</v>
      </c>
      <c r="C15" s="25" t="s">
        <v>18</v>
      </c>
      <c r="D15" s="26" t="s">
        <v>19</v>
      </c>
      <c r="E15" s="27"/>
      <c r="F15" s="27"/>
    </row>
    <row r="16" ht="12.75">
      <c r="A16" s="5"/>
      <c r="B16" s="24" t="s">
        <v>20</v>
      </c>
      <c r="C16" s="25" t="s">
        <v>21</v>
      </c>
      <c r="D16" s="26" t="s">
        <v>22</v>
      </c>
      <c r="E16" s="27"/>
      <c r="F16" s="27"/>
    </row>
    <row r="17" ht="12.75">
      <c r="A17" s="5"/>
      <c r="B17" s="24" t="s">
        <v>23</v>
      </c>
      <c r="C17" s="25" t="s">
        <v>24</v>
      </c>
      <c r="D17" s="26" t="s">
        <v>25</v>
      </c>
      <c r="E17" s="27"/>
      <c r="F17" s="27"/>
    </row>
    <row r="18" ht="12.75">
      <c r="A18" s="5"/>
      <c r="B18" s="24" t="s">
        <v>26</v>
      </c>
      <c r="C18" s="25" t="s">
        <v>27</v>
      </c>
      <c r="D18" s="26" t="s">
        <v>28</v>
      </c>
      <c r="E18" s="27"/>
      <c r="F18" s="27"/>
    </row>
    <row r="19" ht="12.75">
      <c r="A19" s="5"/>
      <c r="B19" s="24" t="s">
        <v>29</v>
      </c>
      <c r="C19" s="25" t="s">
        <v>30</v>
      </c>
      <c r="D19" s="26" t="s">
        <v>31</v>
      </c>
      <c r="E19" s="27"/>
      <c r="F19" s="27"/>
    </row>
    <row r="20" ht="12.75">
      <c r="A20" s="5"/>
      <c r="B20" s="24" t="s">
        <v>32</v>
      </c>
      <c r="C20" s="25" t="s">
        <v>33</v>
      </c>
      <c r="D20" s="26" t="s">
        <v>34</v>
      </c>
      <c r="E20" s="27"/>
      <c r="F20" s="27"/>
    </row>
    <row r="21" ht="15.75" customHeight="1">
      <c r="A21" s="5"/>
      <c r="B21" s="24" t="s">
        <v>35</v>
      </c>
      <c r="C21" s="25" t="s">
        <v>36</v>
      </c>
      <c r="D21" s="26" t="s">
        <v>37</v>
      </c>
      <c r="E21" s="27"/>
      <c r="F21" s="27"/>
    </row>
    <row r="22" ht="15.75" customHeight="1">
      <c r="A22" s="5"/>
      <c r="B22" s="24" t="s">
        <v>38</v>
      </c>
      <c r="C22" s="25" t="s">
        <v>39</v>
      </c>
      <c r="D22" s="26" t="s">
        <v>40</v>
      </c>
      <c r="E22" s="27"/>
      <c r="F22" s="27"/>
    </row>
    <row r="23" ht="15.75" customHeight="1">
      <c r="A23" s="5"/>
      <c r="B23" s="24" t="s">
        <v>41</v>
      </c>
      <c r="C23" s="25" t="s">
        <v>42</v>
      </c>
      <c r="D23" s="26" t="s">
        <v>43</v>
      </c>
      <c r="E23" s="27"/>
      <c r="F23" s="27"/>
    </row>
    <row r="24" ht="15.75" customHeight="1">
      <c r="A24" s="5"/>
      <c r="B24" s="24" t="s">
        <v>44</v>
      </c>
      <c r="C24" s="25" t="s">
        <v>45</v>
      </c>
      <c r="D24" s="26" t="s">
        <v>46</v>
      </c>
      <c r="E24" s="27"/>
      <c r="F24" s="27"/>
    </row>
    <row r="25" ht="15.75" customHeight="1">
      <c r="A25" s="5"/>
      <c r="B25" s="24" t="s">
        <v>47</v>
      </c>
      <c r="C25" s="25" t="s">
        <v>48</v>
      </c>
      <c r="D25" s="28" t="s">
        <v>49</v>
      </c>
      <c r="E25" s="27"/>
      <c r="F25" s="27"/>
    </row>
    <row r="26" ht="15.75" customHeight="1">
      <c r="A26" s="5"/>
      <c r="B26" s="24" t="s">
        <v>50</v>
      </c>
      <c r="C26" s="29"/>
      <c r="D26" s="30"/>
      <c r="E26" s="27"/>
      <c r="F26" s="27"/>
    </row>
    <row r="27" ht="15.75" customHeight="1">
      <c r="A27" s="5"/>
      <c r="B27" s="24" t="s">
        <v>51</v>
      </c>
      <c r="C27" s="29"/>
      <c r="D27" s="30"/>
      <c r="E27" s="27"/>
      <c r="F27" s="27"/>
    </row>
    <row r="28" ht="15.75" customHeight="1">
      <c r="A28" s="5"/>
      <c r="B28" s="24" t="s">
        <v>52</v>
      </c>
      <c r="C28" s="29"/>
      <c r="D28" s="30"/>
      <c r="E28" s="27"/>
      <c r="F28" s="27"/>
    </row>
    <row r="29" ht="15.75" customHeight="1">
      <c r="A29" s="5"/>
      <c r="B29" s="24" t="s">
        <v>53</v>
      </c>
      <c r="C29" s="29"/>
      <c r="D29" s="30"/>
      <c r="E29" s="27"/>
      <c r="F29" s="27"/>
    </row>
    <row r="30" ht="15.75" customHeight="1">
      <c r="A30" s="5"/>
      <c r="B30" s="24" t="s">
        <v>54</v>
      </c>
      <c r="C30" s="29"/>
      <c r="D30" s="30"/>
      <c r="E30" s="27"/>
      <c r="F30" s="27"/>
    </row>
    <row r="31" ht="15.75" customHeight="1">
      <c r="A31" s="5"/>
      <c r="B31" s="24" t="s">
        <v>55</v>
      </c>
      <c r="C31" s="29"/>
      <c r="D31" s="30"/>
      <c r="E31" s="27"/>
      <c r="F31" s="27"/>
    </row>
    <row r="32" ht="15.75" customHeight="1">
      <c r="A32" s="5"/>
      <c r="B32" s="24" t="s">
        <v>56</v>
      </c>
      <c r="C32" s="29"/>
      <c r="D32" s="30"/>
      <c r="E32" s="27"/>
      <c r="F32" s="27"/>
    </row>
    <row r="33" ht="15.75" customHeight="1">
      <c r="A33" s="5"/>
      <c r="B33" s="24" t="s">
        <v>57</v>
      </c>
      <c r="C33" s="29"/>
      <c r="D33" s="30"/>
      <c r="E33" s="27"/>
      <c r="F33" s="27"/>
    </row>
    <row r="34" ht="15.75" customHeight="1">
      <c r="A34" s="5"/>
      <c r="B34" s="24" t="s">
        <v>58</v>
      </c>
      <c r="C34" s="29"/>
      <c r="D34" s="30"/>
      <c r="E34" s="27"/>
      <c r="F34" s="27"/>
    </row>
    <row r="35" ht="15.75" customHeight="1">
      <c r="A35" s="5"/>
      <c r="B35" s="24" t="s">
        <v>59</v>
      </c>
      <c r="C35" s="29"/>
      <c r="D35" s="30"/>
      <c r="E35" s="31"/>
      <c r="F35" s="31"/>
    </row>
    <row r="36" ht="15.75" customHeight="1">
      <c r="A36" s="5"/>
      <c r="B36" s="24" t="s">
        <v>60</v>
      </c>
      <c r="C36" s="29"/>
      <c r="D36" s="30"/>
      <c r="E36" s="31"/>
      <c r="F36" s="31"/>
    </row>
    <row r="37" ht="15.75" customHeight="1">
      <c r="A37" s="5"/>
      <c r="B37" s="24" t="s">
        <v>61</v>
      </c>
      <c r="C37" s="29"/>
      <c r="D37" s="30"/>
      <c r="E37" s="31"/>
      <c r="F37" s="31"/>
    </row>
    <row r="38" ht="12.75">
      <c r="A38" s="5"/>
      <c r="B38" s="24" t="s">
        <v>62</v>
      </c>
      <c r="C38" s="29"/>
      <c r="D38" s="30"/>
      <c r="E38" s="32"/>
      <c r="F38" s="32"/>
    </row>
  </sheetData>
  <mergeCells count="5">
    <mergeCell ref="A2:A3"/>
    <mergeCell ref="B2:D3"/>
    <mergeCell ref="E2:E3"/>
    <mergeCell ref="F2:F3"/>
    <mergeCell ref="A4:F9"/>
  </mergeCells>
  <hyperlinks>
    <hyperlink r:id="rId1" ref="D13"/>
    <hyperlink r:id="rId2" ref="D2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0">
    <tabColor rgb="FF666666"/>
    <outlinePr applyStyles="0" summaryBelow="0" summaryRight="0" showOutlineSymbols="1"/>
    <pageSetUpPr autoPageBreaks="1" fitToPage="0"/>
  </sheetPr>
  <sheetViews>
    <sheetView showGridLines="0" topLeftCell="A1" zoomScale="80" workbookViewId="0">
      <pane xSplit="6" topLeftCell="G1" activePane="topRight" state="frozen"/>
      <selection activeCell="H24" activeCellId="0" sqref="H24:J24"/>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42578125"/>
    <col customWidth="1" min="8" max="8" width="11.28515625"/>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4"/>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20.25">
      <c r="A2" s="315"/>
      <c r="B2" s="316" t="str">
        <f>F4</f>
        <v>P02</v>
      </c>
      <c r="C2" s="317" t="str">
        <f>Echantillon!C14</f>
        <v>Tableau</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HYPERLINK(Echantillon!D14)</f>
        <v>https://prre.agglo-larochelle.fr/j-adapte-mon-logement-a-une-perte-d-autonomie</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Echantillon!B14</f>
        <v>P02</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36</v>
      </c>
      <c r="G5" s="225"/>
      <c r="H5" s="225"/>
      <c r="I5" s="225"/>
      <c r="J5" s="225"/>
      <c r="K5" s="225"/>
      <c r="L5" s="225"/>
      <c r="M5" s="336"/>
      <c r="N5" s="313"/>
      <c r="O5" s="337" t="s">
        <v>141</v>
      </c>
      <c r="P5" s="20">
        <f>COUNTIFS($C$12:$C$117,"A",$F$12:$F$117,"c")</f>
        <v>25</v>
      </c>
      <c r="Q5" s="20">
        <f>COUNTIFS($C$12:$C$117,"A",$F$12:$F$117,"nc")</f>
        <v>0</v>
      </c>
      <c r="R5" s="20">
        <f>COUNTIFS($C$12:$C$117,"A",$F$12:$F$117,"na")</f>
        <v>58</v>
      </c>
      <c r="S5" s="20">
        <f>COUNTIFS($C$12:$C$117,"A",$F$12:$F$117,"nt")</f>
        <v>0</v>
      </c>
      <c r="T5" s="338">
        <f t="shared" ref="T5:T7" si="277">P5+Q5</f>
        <v>25</v>
      </c>
      <c r="U5" s="339">
        <f t="shared" ref="U5:U7" si="278">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11</v>
      </c>
      <c r="Q6" s="20">
        <f>COUNTIFS($C$12:$C$117,"AA",$F$12:$F$117,"nc")</f>
        <v>0</v>
      </c>
      <c r="R6" s="20">
        <f>COUNTIFS($C$12:$C$117,"AA",$F$12:$F$117,"na")</f>
        <v>12</v>
      </c>
      <c r="S6" s="20">
        <f>COUNTIFS($C$12:$C$117,"AA",$F$12:$F$117,"nt")</f>
        <v>0</v>
      </c>
      <c r="T6" s="338">
        <f t="shared" si="277"/>
        <v>11</v>
      </c>
      <c r="U6" s="339">
        <f t="shared" si="278"/>
        <v>1</v>
      </c>
      <c r="V6" s="285">
        <f>IF(T6&gt;0,SUM(P5:P6)/SUM(T5:T6),"-")</f>
        <v>1</v>
      </c>
    </row>
    <row r="7" ht="16.5" customHeight="1">
      <c r="A7" s="312"/>
      <c r="B7" s="225"/>
      <c r="C7" s="225"/>
      <c r="D7" s="225"/>
      <c r="E7" s="326" t="s">
        <v>516</v>
      </c>
      <c r="F7" s="326">
        <f>COUNTIF(F12:F117,"na")</f>
        <v>70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77"/>
        <v>0</v>
      </c>
      <c r="U7" s="339" t="str">
        <f t="shared" si="278"/>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79">SUM(P5:P7)</f>
        <v>36</v>
      </c>
      <c r="Q8" s="342">
        <f t="shared" si="279"/>
        <v>0</v>
      </c>
      <c r="R8" s="342">
        <f t="shared" si="279"/>
        <v>70</v>
      </c>
      <c r="S8" s="342">
        <f t="shared" si="279"/>
        <v>0</v>
      </c>
      <c r="T8" s="343">
        <f t="shared" si="279"/>
        <v>36</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hidden="1"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494</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t="s">
        <v>468</v>
      </c>
      <c r="I64" s="31" t="s">
        <v>476</v>
      </c>
      <c r="J64" s="31" t="s">
        <v>528</v>
      </c>
      <c r="K64" s="31" t="s">
        <v>529</v>
      </c>
      <c r="L64" s="356" t="s">
        <v>520</v>
      </c>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hidden="1"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76.5" hidden="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4" operator="equal" id="{DAA335A1-D696-411F-A71A-DF4158D1D1E3}">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5" operator="equal" id="{04860011-C3E1-45F2-AE92-74AE75C475DF}">
            <xm:f>"x"</xm:f>
            <x14:dxf>
              <font>
                <color theme="1"/>
              </font>
              <fill>
                <patternFill patternType="solid">
                  <fgColor theme="8"/>
                  <bgColor theme="8"/>
                </patternFill>
              </fill>
            </x14:dxf>
          </x14:cfRule>
          <xm:sqref>D12:D117</xm:sqref>
        </x14:conditionalFormatting>
        <x14:conditionalFormatting xmlns:xm="http://schemas.microsoft.com/office/excel/2006/main">
          <x14:cfRule type="cellIs" priority="25" operator="equal" id="{EECBF56B-F8BA-4155-B276-47C952EA5D0F}">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13" operator="equal" id="{AAB67D8C-4A2E-4BAA-BA00-E24479C14265}">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2" operator="equal" id="{9DDBD241-D544-4F70-A438-6C29CA57D63E}">
            <xm:f>"c"</xm:f>
            <x14:dxf>
              <fill>
                <patternFill patternType="solid">
                  <fgColor rgb="FFB7E1CD"/>
                  <bgColor rgb="FFB7E1CD"/>
                </patternFill>
              </fill>
            </x14:dxf>
          </x14:cfRule>
          <xm:sqref>F11</xm:sqref>
        </x14:conditionalFormatting>
        <x14:conditionalFormatting xmlns:xm="http://schemas.microsoft.com/office/excel/2006/main">
          <x14:cfRule type="cellIs" priority="23" operator="equal" id="{2DDC2289-903E-45D1-BAE4-7D858259D4A0}">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6A2B93D5-4A5C-42A6-9E11-AF03F313D63C}">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870DA87A-CC5B-408D-91A9-1AA3159F32D7}">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9A38C7C4-492D-404B-A167-DCBEF320F93A}">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DCB3EE73-B5CE-45F4-B82E-A70D9BA8EA46}">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39ABDF29-7639-45A3-9BB6-2EF8E60DAEFD}">
            <xm:f>"d"</xm:f>
            <x14:dxf>
              <fill>
                <patternFill patternType="solid">
                  <fgColor rgb="FFFFD966"/>
                  <bgColor rgb="FFFFD966"/>
                </patternFill>
              </fill>
            </x14:dxf>
          </x14:cfRule>
          <xm:sqref>G12:G117</xm:sqref>
        </x14:conditionalFormatting>
        <x14:conditionalFormatting xmlns:xm="http://schemas.microsoft.com/office/excel/2006/main">
          <x14:cfRule type="cellIs" priority="16" operator="equal" id="{0E398B84-2748-4921-BA78-F433A2E12F44}">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18" operator="equal" id="{990A667C-65FB-445A-AA85-ABE57BCE3A64}">
            <xm:f>"C"</xm:f>
            <x14:dxf>
              <fill>
                <patternFill patternType="solid">
                  <fgColor rgb="FFB7E1CD"/>
                  <bgColor rgb="FFB7E1CD"/>
                </patternFill>
              </fill>
            </x14:dxf>
          </x14:cfRule>
          <xm:sqref>P4:S4</xm:sqref>
        </x14:conditionalFormatting>
        <x14:conditionalFormatting xmlns:xm="http://schemas.microsoft.com/office/excel/2006/main">
          <x14:cfRule type="cellIs" priority="19" operator="equal" id="{D0168655-BEF8-46CC-80D8-C63164D5A843}">
            <xm:f>"NC"</xm:f>
            <x14:dxf>
              <fill>
                <patternFill patternType="solid">
                  <fgColor rgb="FFF4C7C3"/>
                  <bgColor rgb="FFF4C7C3"/>
                </patternFill>
              </fill>
            </x14:dxf>
          </x14:cfRule>
          <xm:sqref>P4:S4</xm:sqref>
        </x14:conditionalFormatting>
        <x14:conditionalFormatting xmlns:xm="http://schemas.microsoft.com/office/excel/2006/main">
          <x14:cfRule type="cellIs" priority="20" operator="equal" id="{8B7C1E17-A96C-40F0-BA2B-56973AA41EC9}">
            <xm:f>"NA"</xm:f>
            <x14:dxf>
              <fill>
                <patternFill patternType="solid">
                  <fgColor rgb="FFFCE8B2"/>
                  <bgColor rgb="FFFCE8B2"/>
                </patternFill>
              </fill>
            </x14:dxf>
          </x14:cfRule>
          <xm:sqref>P4:S4</xm:sqref>
        </x14:conditionalFormatting>
        <x14:conditionalFormatting xmlns:xm="http://schemas.microsoft.com/office/excel/2006/main">
          <x14:cfRule type="cellIs" priority="21" operator="equal" id="{98704910-FC03-4595-8B32-DADB2FD513C1}">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90F86F78-08CE-4997-8815-5291FE70AC41}" type="list" allowBlank="1" errorStyle="stop" imeMode="noControl" operator="between" showDropDown="0" showErrorMessage="1" showInputMessage="0">
          <x14:formula1>
            <xm:f>"nt,na,c,nc"</xm:f>
          </x14:formula1>
          <xm:sqref>F12:F117</xm:sqref>
        </x14:dataValidation>
        <x14:dataValidation xr:uid="{9BCC3A9F-98DA-4830-8ABC-9409936B5EEF}" type="list" allowBlank="1" errorStyle="stop" imeMode="noControl" operator="between" showDropDown="0" showErrorMessage="0" showInputMessage="0">
          <x14:formula1>
            <xm:f>"d"</xm:f>
          </x14:formula1>
          <xm:sqref>G12:G117</xm:sqref>
        </x14:dataValidation>
        <x14:dataValidation xr:uid="{A3F5F401-C03C-4100-8DC9-0E4D99EC76AA}"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1">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42578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3.8554687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8">
      <c r="A2" s="315"/>
      <c r="B2" s="316" t="str">
        <f>F4</f>
        <v>P03</v>
      </c>
      <c r="C2" s="317" t="str">
        <f>Echantillon!C15</f>
        <v xml:space="preserve">Contact formulaire</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HYPERLINK(Echantillon!D15)</f>
        <v>https://prre.agglo-larochelle.fr/contact-professionnels</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Echantillon!B15</f>
        <v>P03</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41</v>
      </c>
      <c r="G5" s="225"/>
      <c r="H5" s="225"/>
      <c r="I5" s="225"/>
      <c r="J5" s="225"/>
      <c r="K5" s="225"/>
      <c r="L5" s="225"/>
      <c r="M5" s="336"/>
      <c r="N5" s="313"/>
      <c r="O5" s="337" t="s">
        <v>141</v>
      </c>
      <c r="P5" s="20">
        <f>COUNTIFS($C$12:$C$117,"A",$F$12:$F$117,"c")</f>
        <v>29</v>
      </c>
      <c r="Q5" s="20">
        <f>COUNTIFS($C$12:$C$117,"A",$F$12:$F$117,"nc")</f>
        <v>0</v>
      </c>
      <c r="R5" s="20">
        <f>COUNTIFS($C$12:$C$117,"A",$F$12:$F$117,"na")</f>
        <v>54</v>
      </c>
      <c r="S5" s="20">
        <f>COUNTIFS($C$12:$C$117,"A",$F$12:$F$117,"nt")</f>
        <v>0</v>
      </c>
      <c r="T5" s="338">
        <f t="shared" ref="T5:T7" si="280">P5+Q5</f>
        <v>29</v>
      </c>
      <c r="U5" s="339">
        <f t="shared" ref="U5:U7" si="281">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12</v>
      </c>
      <c r="Q6" s="20">
        <f>COUNTIFS($C$12:$C$117,"AA",$F$12:$F$117,"nc")</f>
        <v>0</v>
      </c>
      <c r="R6" s="20">
        <f>COUNTIFS($C$12:$C$117,"AA",$F$12:$F$117,"na")</f>
        <v>11</v>
      </c>
      <c r="S6" s="20">
        <f>COUNTIFS($C$12:$C$117,"AA",$F$12:$F$117,"nt")</f>
        <v>0</v>
      </c>
      <c r="T6" s="338">
        <f t="shared" si="280"/>
        <v>12</v>
      </c>
      <c r="U6" s="339">
        <f t="shared" si="281"/>
        <v>1</v>
      </c>
      <c r="V6" s="285">
        <f>IF(T6&gt;0,SUM(P5:P6)/SUM(T5:T6),"-")</f>
        <v>1</v>
      </c>
    </row>
    <row r="7" ht="16.5" customHeight="1">
      <c r="A7" s="312"/>
      <c r="B7" s="225"/>
      <c r="C7" s="225"/>
      <c r="D7" s="225"/>
      <c r="E7" s="326" t="s">
        <v>516</v>
      </c>
      <c r="F7" s="326">
        <f>COUNTIF(F12:F117,"na")</f>
        <v>65</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80"/>
        <v>0</v>
      </c>
      <c r="U7" s="339" t="str">
        <f t="shared" si="281"/>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82">SUM(P5:P7)</f>
        <v>41</v>
      </c>
      <c r="Q8" s="342">
        <f t="shared" si="282"/>
        <v>0</v>
      </c>
      <c r="R8" s="342">
        <f t="shared" si="282"/>
        <v>65</v>
      </c>
      <c r="S8" s="342">
        <f t="shared" si="282"/>
        <v>0</v>
      </c>
      <c r="T8" s="343">
        <f t="shared" si="282"/>
        <v>41</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496</v>
      </c>
      <c r="G24" s="337"/>
      <c r="H24" s="31"/>
      <c r="I24" s="31"/>
      <c r="J24" s="31"/>
      <c r="K24" s="31"/>
      <c r="L24" s="354"/>
      <c r="M24" s="355"/>
      <c r="N24" s="313"/>
      <c r="O24" s="313"/>
      <c r="P24" s="313"/>
      <c r="Q24" s="313"/>
      <c r="R24" s="313"/>
      <c r="S24" s="313"/>
      <c r="T24" s="313"/>
      <c r="U24" s="313"/>
      <c r="V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313"/>
      <c r="O64" s="313"/>
      <c r="P64" s="313"/>
      <c r="Q64" s="313"/>
      <c r="R64" s="313"/>
      <c r="S64" s="313"/>
      <c r="T64" s="313"/>
      <c r="U64" s="313"/>
      <c r="V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494</v>
      </c>
      <c r="G82" s="337"/>
      <c r="H82" s="31"/>
      <c r="I82" s="31"/>
      <c r="J82" s="31"/>
      <c r="K82" s="31"/>
      <c r="L82" s="354"/>
      <c r="M82" s="355"/>
      <c r="N82" s="313"/>
      <c r="O82" s="313"/>
      <c r="P82" s="313"/>
      <c r="Q82" s="313"/>
      <c r="R82" s="313"/>
      <c r="S82" s="313"/>
      <c r="T82" s="313"/>
      <c r="U82" s="313"/>
      <c r="V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494</v>
      </c>
      <c r="G83" s="337"/>
      <c r="H83" s="31"/>
      <c r="I83" s="31"/>
      <c r="J83" s="31"/>
      <c r="K83" s="31"/>
      <c r="L83" s="354"/>
      <c r="M83" s="355"/>
      <c r="N83" s="313"/>
      <c r="O83" s="313"/>
      <c r="P83" s="313"/>
      <c r="Q83" s="313"/>
      <c r="R83" s="313"/>
      <c r="S83" s="313"/>
      <c r="T83" s="313"/>
      <c r="U83" s="313"/>
      <c r="V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494</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494</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494</v>
      </c>
      <c r="G91" s="337"/>
      <c r="H91" s="31"/>
      <c r="I91" s="31"/>
      <c r="J91" s="31"/>
      <c r="K91" s="31"/>
      <c r="L91" s="354"/>
      <c r="M91" s="355"/>
      <c r="N91" s="313"/>
      <c r="O91" s="313"/>
      <c r="P91" s="313"/>
      <c r="Q91" s="313"/>
      <c r="R91" s="313"/>
      <c r="S91" s="313"/>
      <c r="T91" s="313"/>
      <c r="U91" s="313"/>
      <c r="V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494</v>
      </c>
      <c r="G92" s="337"/>
      <c r="H92" s="31"/>
      <c r="I92" s="31"/>
      <c r="J92" s="31"/>
      <c r="K92" s="31"/>
      <c r="L92" s="354" t="s">
        <v>530</v>
      </c>
      <c r="M92" s="355"/>
      <c r="N92" s="313"/>
      <c r="O92" s="313"/>
      <c r="P92" s="313"/>
      <c r="Q92" s="313"/>
      <c r="R92" s="313"/>
      <c r="S92" s="313"/>
      <c r="T92" s="313"/>
      <c r="U92" s="313"/>
      <c r="V92" s="313"/>
    </row>
    <row r="93" ht="76.5">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494</v>
      </c>
      <c r="G94" s="337"/>
      <c r="H94" s="31"/>
      <c r="I94" s="31"/>
      <c r="J94" s="31"/>
      <c r="K94" s="31"/>
      <c r="L94" s="354"/>
      <c r="M94" s="355"/>
      <c r="N94" s="313"/>
      <c r="O94" s="313"/>
      <c r="P94" s="313"/>
      <c r="Q94" s="313"/>
      <c r="R94" s="313"/>
      <c r="S94" s="313"/>
      <c r="T94" s="313"/>
      <c r="U94" s="313"/>
      <c r="V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76.5">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4" operator="equal" id="{8C0FB41F-0EFB-451E-B9CB-1255616BE9D7}">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5" operator="equal" id="{819AAB3D-D5AA-4EDA-AEC0-7CF2F67273B4}">
            <xm:f>"x"</xm:f>
            <x14:dxf>
              <font>
                <color theme="1"/>
              </font>
              <fill>
                <patternFill patternType="solid">
                  <fgColor theme="8"/>
                  <bgColor theme="8"/>
                </patternFill>
              </fill>
            </x14:dxf>
          </x14:cfRule>
          <xm:sqref>D12:D117</xm:sqref>
        </x14:conditionalFormatting>
        <x14:conditionalFormatting xmlns:xm="http://schemas.microsoft.com/office/excel/2006/main">
          <x14:cfRule type="cellIs" priority="25" operator="equal" id="{6976CE36-829B-4583-A785-DDFAF07A7086}">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13" operator="equal" id="{64F90165-5530-4082-A1DF-3920CAAE1F1C}">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2" operator="equal" id="{AD5E25CA-BFCB-44B8-BAE5-5BAA8DAD24A6}">
            <xm:f>"c"</xm:f>
            <x14:dxf>
              <fill>
                <patternFill patternType="solid">
                  <fgColor rgb="FFB7E1CD"/>
                  <bgColor rgb="FFB7E1CD"/>
                </patternFill>
              </fill>
            </x14:dxf>
          </x14:cfRule>
          <xm:sqref>F11</xm:sqref>
        </x14:conditionalFormatting>
        <x14:conditionalFormatting xmlns:xm="http://schemas.microsoft.com/office/excel/2006/main">
          <x14:cfRule type="cellIs" priority="23" operator="equal" id="{B982450A-7B1D-41EB-9C1E-6B5EA2AF076F}">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1487D3D5-D221-4540-90DB-6C4A73DE1B9A}">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3EA9D895-823A-43EF-A26F-6B12E59CDA76}">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D5C9D6B7-4215-4D03-BB99-E2D1D1E6D985}">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9D783A6A-033B-46D6-9930-F508EAD254BD}">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D1E33CF2-9B6A-4123-AB75-582C9C492C6D}">
            <xm:f>"d"</xm:f>
            <x14:dxf>
              <fill>
                <patternFill patternType="solid">
                  <fgColor rgb="FFFFD966"/>
                  <bgColor rgb="FFFFD966"/>
                </patternFill>
              </fill>
            </x14:dxf>
          </x14:cfRule>
          <xm:sqref>G12:G117</xm:sqref>
        </x14:conditionalFormatting>
        <x14:conditionalFormatting xmlns:xm="http://schemas.microsoft.com/office/excel/2006/main">
          <x14:cfRule type="cellIs" priority="16" operator="equal" id="{7CA39251-27A1-4B82-AEAB-253EDFE6D3A6}">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18" operator="equal" id="{011511F5-F2AD-45F5-B698-47774D41CADD}">
            <xm:f>"C"</xm:f>
            <x14:dxf>
              <fill>
                <patternFill patternType="solid">
                  <fgColor rgb="FFB7E1CD"/>
                  <bgColor rgb="FFB7E1CD"/>
                </patternFill>
              </fill>
            </x14:dxf>
          </x14:cfRule>
          <xm:sqref>P4:S4</xm:sqref>
        </x14:conditionalFormatting>
        <x14:conditionalFormatting xmlns:xm="http://schemas.microsoft.com/office/excel/2006/main">
          <x14:cfRule type="cellIs" priority="19" operator="equal" id="{35ABE72A-094B-444F-8298-CEB22779F871}">
            <xm:f>"NC"</xm:f>
            <x14:dxf>
              <fill>
                <patternFill patternType="solid">
                  <fgColor rgb="FFF4C7C3"/>
                  <bgColor rgb="FFF4C7C3"/>
                </patternFill>
              </fill>
            </x14:dxf>
          </x14:cfRule>
          <xm:sqref>P4:S4</xm:sqref>
        </x14:conditionalFormatting>
        <x14:conditionalFormatting xmlns:xm="http://schemas.microsoft.com/office/excel/2006/main">
          <x14:cfRule type="cellIs" priority="20" operator="equal" id="{2031C4BF-7A1E-425C-B363-F8D2142DD96F}">
            <xm:f>"NA"</xm:f>
            <x14:dxf>
              <fill>
                <patternFill patternType="solid">
                  <fgColor rgb="FFFCE8B2"/>
                  <bgColor rgb="FFFCE8B2"/>
                </patternFill>
              </fill>
            </x14:dxf>
          </x14:cfRule>
          <xm:sqref>P4:S4</xm:sqref>
        </x14:conditionalFormatting>
        <x14:conditionalFormatting xmlns:xm="http://schemas.microsoft.com/office/excel/2006/main">
          <x14:cfRule type="cellIs" priority="21" operator="equal" id="{BCD55997-17C0-417C-BD51-2AD7BD3CA8D6}">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AC8DF70D-B9B1-46F8-81EF-A6ED30551428}" type="list" allowBlank="1" errorStyle="stop" imeMode="noControl" operator="between" showDropDown="0" showErrorMessage="1" showInputMessage="0">
          <x14:formula1>
            <xm:f>"nt,na,c,nc"</xm:f>
          </x14:formula1>
          <xm:sqref>F12:F117</xm:sqref>
        </x14:dataValidation>
        <x14:dataValidation xr:uid="{2B2EB5E3-6E2E-4CF8-BE51-F33F6D3E38DD}" type="list" allowBlank="1" errorStyle="stop" imeMode="noControl" operator="between" showDropDown="0" showErrorMessage="0" showInputMessage="0">
          <x14:formula1>
            <xm:f>"d"</xm:f>
          </x14:formula1>
          <xm:sqref>G12:G117</xm:sqref>
        </x14:dataValidation>
        <x14:dataValidation xr:uid="{F1186F73-21F7-4FC0-AAB0-985660E5A875}"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2">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855468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6.425781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P04</v>
      </c>
      <c r="C2" s="317" t="str">
        <f>Echantillon!C16</f>
        <v xml:space="preserve">Partenaires : images</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HYPERLINK(Echantillon!D16)</f>
        <v>https://prre.agglo-larochelle.fr/partenaires</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Echantillon!B16</f>
        <v>P04</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34</v>
      </c>
      <c r="G5" s="225"/>
      <c r="H5" s="225"/>
      <c r="I5" s="225"/>
      <c r="J5" s="225"/>
      <c r="K5" s="225"/>
      <c r="L5" s="225"/>
      <c r="M5" s="336"/>
      <c r="N5" s="313"/>
      <c r="O5" s="337" t="s">
        <v>141</v>
      </c>
      <c r="P5" s="20">
        <f>COUNTIFS($C$12:$C$117,"A",$F$12:$F$117,"c")</f>
        <v>24</v>
      </c>
      <c r="Q5" s="20">
        <f>COUNTIFS($C$12:$C$117,"A",$F$12:$F$117,"nc")</f>
        <v>0</v>
      </c>
      <c r="R5" s="20">
        <f>COUNTIFS($C$12:$C$117,"A",$F$12:$F$117,"na")</f>
        <v>59</v>
      </c>
      <c r="S5" s="20">
        <f>COUNTIFS($C$12:$C$117,"A",$F$12:$F$117,"nt")</f>
        <v>0</v>
      </c>
      <c r="T5" s="338">
        <f t="shared" ref="T5:T7" si="283">P5+Q5</f>
        <v>24</v>
      </c>
      <c r="U5" s="339">
        <f t="shared" ref="U5:U7" si="284">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10</v>
      </c>
      <c r="Q6" s="20">
        <f>COUNTIFS($C$12:$C$117,"AA",$F$12:$F$117,"nc")</f>
        <v>0</v>
      </c>
      <c r="R6" s="20">
        <f>COUNTIFS($C$12:$C$117,"AA",$F$12:$F$117,"na")</f>
        <v>13</v>
      </c>
      <c r="S6" s="20">
        <f>COUNTIFS($C$12:$C$117,"AA",$F$12:$F$117,"nt")</f>
        <v>0</v>
      </c>
      <c r="T6" s="338">
        <f t="shared" si="283"/>
        <v>10</v>
      </c>
      <c r="U6" s="339">
        <f t="shared" si="284"/>
        <v>1</v>
      </c>
      <c r="V6" s="285">
        <f>IF(T6&gt;0,SUM(P5:P6)/SUM(T5:T6),"-")</f>
        <v>1</v>
      </c>
    </row>
    <row r="7" ht="16.5" customHeight="1">
      <c r="A7" s="312"/>
      <c r="B7" s="225"/>
      <c r="C7" s="225"/>
      <c r="D7" s="225"/>
      <c r="E7" s="326" t="s">
        <v>516</v>
      </c>
      <c r="F7" s="326">
        <f>COUNTIF(F12:F117,"na")</f>
        <v>72</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83"/>
        <v>0</v>
      </c>
      <c r="U7" s="339" t="str">
        <f t="shared" si="284"/>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85">SUM(P5:P7)</f>
        <v>34</v>
      </c>
      <c r="Q8" s="342">
        <f t="shared" si="285"/>
        <v>0</v>
      </c>
      <c r="R8" s="342">
        <f t="shared" si="285"/>
        <v>72</v>
      </c>
      <c r="S8" s="342">
        <f t="shared" si="285"/>
        <v>0</v>
      </c>
      <c r="T8" s="343">
        <f t="shared" si="285"/>
        <v>34</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496</v>
      </c>
      <c r="G24" s="337"/>
      <c r="H24" s="31"/>
      <c r="I24" s="31"/>
      <c r="J24" s="31"/>
      <c r="K24" s="31"/>
      <c r="L24" s="354"/>
      <c r="M24" s="355"/>
      <c r="N24" s="313"/>
      <c r="O24" s="313"/>
      <c r="P24" s="313"/>
      <c r="Q24" s="313"/>
      <c r="R24" s="313"/>
      <c r="S24" s="313"/>
      <c r="T24" s="313"/>
      <c r="U24" s="313"/>
      <c r="V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25.5">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313"/>
      <c r="O64" s="313"/>
      <c r="P64" s="313"/>
      <c r="Q64" s="313"/>
      <c r="R64" s="313"/>
      <c r="S64" s="313"/>
      <c r="T64" s="313"/>
      <c r="U64" s="313"/>
      <c r="V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76.5">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8" operator="equal" id="{7DED4CC4-6B01-430A-8D4D-55ADF6109EEB}">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28" operator="equal" id="{C387BFE8-25B8-4419-825D-092BDFBD7BAD}">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17" operator="equal" id="{C89E1560-12A5-42D7-AD19-FFD7E4839A83}">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5" operator="equal" id="{5F1AE57F-6DD9-4D0E-997C-29AF17A31627}">
            <xm:f>"c"</xm:f>
            <x14:dxf>
              <fill>
                <patternFill patternType="solid">
                  <fgColor rgb="FFB7E1CD"/>
                  <bgColor rgb="FFB7E1CD"/>
                </patternFill>
              </fill>
            </x14:dxf>
          </x14:cfRule>
          <xm:sqref>F11</xm:sqref>
        </x14:conditionalFormatting>
        <x14:conditionalFormatting xmlns:xm="http://schemas.microsoft.com/office/excel/2006/main">
          <x14:cfRule type="cellIs" priority="26" operator="equal" id="{EE6A80BB-0098-4757-92CB-EC32DB08E31D}">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E4491059-C3A4-4E7B-9B81-3DC18DF1B5CC}">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6CC89578-DAED-4AE1-A57F-7BB18CAB7613}">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47A1EE95-A8DD-4549-AB72-38734B3EAF2C}">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3A596872-9104-4754-B032-6F7DB38CCEE1}">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44911AA1-44AF-4346-B932-922F778BDEAF}">
            <xm:f>"d"</xm:f>
            <x14:dxf>
              <fill>
                <patternFill patternType="solid">
                  <fgColor rgb="FFFFD966"/>
                  <bgColor rgb="FFFFD966"/>
                </patternFill>
              </fill>
            </x14:dxf>
          </x14:cfRule>
          <xm:sqref>G12:G117</xm:sqref>
        </x14:conditionalFormatting>
        <x14:conditionalFormatting xmlns:xm="http://schemas.microsoft.com/office/excel/2006/main">
          <x14:cfRule type="cellIs" priority="19" operator="equal" id="{C59A60DB-2CAC-4ECB-AF75-F7EAFE6AD3F5}">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21" operator="equal" id="{D8366902-F5E4-41D7-A24D-9BEDA6B64A76}">
            <xm:f>"C"</xm:f>
            <x14:dxf>
              <fill>
                <patternFill patternType="solid">
                  <fgColor rgb="FFB7E1CD"/>
                  <bgColor rgb="FFB7E1CD"/>
                </patternFill>
              </fill>
            </x14:dxf>
          </x14:cfRule>
          <xm:sqref>P4:S4</xm:sqref>
        </x14:conditionalFormatting>
        <x14:conditionalFormatting xmlns:xm="http://schemas.microsoft.com/office/excel/2006/main">
          <x14:cfRule type="cellIs" priority="22" operator="equal" id="{45B35F15-4D32-4084-BC39-7488BD579F97}">
            <xm:f>"NC"</xm:f>
            <x14:dxf>
              <fill>
                <patternFill patternType="solid">
                  <fgColor rgb="FFF4C7C3"/>
                  <bgColor rgb="FFF4C7C3"/>
                </patternFill>
              </fill>
            </x14:dxf>
          </x14:cfRule>
          <xm:sqref>P4:S4</xm:sqref>
        </x14:conditionalFormatting>
        <x14:conditionalFormatting xmlns:xm="http://schemas.microsoft.com/office/excel/2006/main">
          <x14:cfRule type="cellIs" priority="23" operator="equal" id="{00C83AF0-B9F9-4E95-B738-1EE3A0BC2DD4}">
            <xm:f>"NA"</xm:f>
            <x14:dxf>
              <fill>
                <patternFill patternType="solid">
                  <fgColor rgb="FFFCE8B2"/>
                  <bgColor rgb="FFFCE8B2"/>
                </patternFill>
              </fill>
            </x14:dxf>
          </x14:cfRule>
          <xm:sqref>P4:S4</xm:sqref>
        </x14:conditionalFormatting>
        <x14:conditionalFormatting xmlns:xm="http://schemas.microsoft.com/office/excel/2006/main">
          <x14:cfRule type="cellIs" priority="24" operator="equal" id="{ECD3212D-B830-46BC-81BF-A8F8680F77CF}">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63ED2D48-1579-4C14-9705-7870AD1B9C16}" type="list" allowBlank="1" errorStyle="stop" imeMode="noControl" operator="between" showDropDown="0" showErrorMessage="1" showInputMessage="0">
          <x14:formula1>
            <xm:f>"nt,na,c,nc"</xm:f>
          </x14:formula1>
          <xm:sqref>F12:F117</xm:sqref>
        </x14:dataValidation>
        <x14:dataValidation xr:uid="{26735D04-F574-4D16-9A47-D621433738E1}" type="list" allowBlank="1" errorStyle="stop" imeMode="noControl" operator="between" showDropDown="0" showErrorMessage="0" showInputMessage="0">
          <x14:formula1>
            <xm:f>"d"</xm:f>
          </x14:formula1>
          <xm:sqref>G12:G117</xm:sqref>
        </x14:dataValidation>
        <x14:dataValidation xr:uid="{B99C6716-7BDA-4584-8D5F-F9948011EEFC}"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3">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42578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8.5703125"/>
  </cols>
  <sheetData>
    <row r="1" ht="0.75" customHeight="1">
      <c r="A1" s="312"/>
      <c r="B1" s="313"/>
      <c r="C1" s="313"/>
      <c r="D1" s="313"/>
      <c r="E1" s="313"/>
      <c r="F1" s="313"/>
      <c r="G1" s="313"/>
      <c r="H1" s="313"/>
      <c r="I1" s="313"/>
      <c r="J1" s="313"/>
      <c r="K1" s="313"/>
      <c r="L1" s="313"/>
      <c r="M1" s="313"/>
      <c r="N1" s="365"/>
      <c r="O1" s="365"/>
      <c r="P1" s="365"/>
      <c r="Q1" s="365"/>
      <c r="R1" s="365"/>
      <c r="S1" s="365"/>
      <c r="T1" s="365"/>
      <c r="U1" s="365"/>
      <c r="V1" s="365"/>
    </row>
    <row r="2" ht="16.5" customHeight="1">
      <c r="A2" s="315"/>
      <c r="B2" s="316" t="str">
        <f>F4</f>
        <v>P05</v>
      </c>
      <c r="C2" s="317" t="str">
        <f>Echantillon!C17</f>
        <v xml:space="preserve">Mentions légales</v>
      </c>
      <c r="D2" s="318"/>
      <c r="E2" s="318"/>
      <c r="F2" s="319"/>
      <c r="G2" s="320"/>
      <c r="H2" s="320"/>
      <c r="I2" s="320"/>
      <c r="J2" s="320"/>
      <c r="K2" s="321"/>
      <c r="L2" s="321"/>
      <c r="M2" s="321"/>
      <c r="N2" s="366"/>
      <c r="O2" s="366"/>
      <c r="P2" s="365"/>
      <c r="Q2" s="365"/>
      <c r="R2" s="365"/>
      <c r="S2" s="365"/>
      <c r="T2" s="365"/>
      <c r="U2" s="365"/>
      <c r="V2" s="365"/>
    </row>
    <row r="3" ht="18.75" customHeight="1">
      <c r="A3" s="315"/>
      <c r="B3" s="316" t="s">
        <v>508</v>
      </c>
      <c r="C3" s="323" t="str">
        <f>HYPERLINK(Echantillon!D17)</f>
        <v>https://prre.agglo-larochelle.fr/mentions-legales</v>
      </c>
      <c r="D3" s="12"/>
      <c r="E3" s="12"/>
      <c r="F3" s="12"/>
      <c r="G3" s="320"/>
      <c r="H3" s="320"/>
      <c r="I3" s="320"/>
      <c r="J3" s="320"/>
      <c r="K3" s="320"/>
      <c r="L3" s="320"/>
      <c r="M3" s="320"/>
      <c r="N3" s="365"/>
      <c r="O3" s="365"/>
      <c r="P3" s="365"/>
      <c r="Q3" s="365"/>
      <c r="R3" s="365"/>
      <c r="S3" s="365"/>
      <c r="T3" s="365"/>
      <c r="U3" s="365"/>
      <c r="V3" s="365"/>
    </row>
    <row r="4" ht="16.5" customHeight="1">
      <c r="A4" s="312"/>
      <c r="B4" s="324" t="s">
        <v>125</v>
      </c>
      <c r="C4" s="325" t="s">
        <v>509</v>
      </c>
      <c r="D4" s="325" t="s">
        <v>128</v>
      </c>
      <c r="E4" s="326" t="s">
        <v>129</v>
      </c>
      <c r="F4" s="326" t="str">
        <f>Echantillon!B17</f>
        <v>P05</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34</v>
      </c>
      <c r="G5" s="225"/>
      <c r="H5" s="225"/>
      <c r="I5" s="225"/>
      <c r="J5" s="225"/>
      <c r="K5" s="225"/>
      <c r="L5" s="225"/>
      <c r="M5" s="336"/>
      <c r="N5" s="313"/>
      <c r="O5" s="337" t="s">
        <v>141</v>
      </c>
      <c r="P5" s="20">
        <f>COUNTIFS($C$12:$C$117,"A",$F$12:$F$117,"c")</f>
        <v>24</v>
      </c>
      <c r="Q5" s="20">
        <f>COUNTIFS($C$12:$C$117,"A",$F$12:$F$117,"nc")</f>
        <v>0</v>
      </c>
      <c r="R5" s="20">
        <f>COUNTIFS($C$12:$C$117,"A",$F$12:$F$117,"na")</f>
        <v>59</v>
      </c>
      <c r="S5" s="20">
        <f>COUNTIFS($C$12:$C$117,"A",$F$12:$F$117,"nt")</f>
        <v>0</v>
      </c>
      <c r="T5" s="338">
        <f t="shared" ref="T5:T7" si="286">P5+Q5</f>
        <v>24</v>
      </c>
      <c r="U5" s="339">
        <f t="shared" ref="U5:U7" si="287">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10</v>
      </c>
      <c r="Q6" s="20">
        <f>COUNTIFS($C$12:$C$117,"AA",$F$12:$F$117,"nc")</f>
        <v>0</v>
      </c>
      <c r="R6" s="20">
        <f>COUNTIFS($C$12:$C$117,"AA",$F$12:$F$117,"na")</f>
        <v>13</v>
      </c>
      <c r="S6" s="20">
        <f>COUNTIFS($C$12:$C$117,"AA",$F$12:$F$117,"nt")</f>
        <v>0</v>
      </c>
      <c r="T6" s="338">
        <f t="shared" si="286"/>
        <v>10</v>
      </c>
      <c r="U6" s="339">
        <f t="shared" si="287"/>
        <v>1</v>
      </c>
      <c r="V6" s="285">
        <f>IF(T6&gt;0,SUM(P5:P6)/SUM(T5:T6),"-")</f>
        <v>1</v>
      </c>
    </row>
    <row r="7" ht="16.5" customHeight="1">
      <c r="A7" s="312"/>
      <c r="B7" s="225"/>
      <c r="C7" s="225"/>
      <c r="D7" s="225"/>
      <c r="E7" s="326" t="s">
        <v>516</v>
      </c>
      <c r="F7" s="326">
        <f>COUNTIF(F12:F117,"na")</f>
        <v>72</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86"/>
        <v>0</v>
      </c>
      <c r="U7" s="339" t="str">
        <f t="shared" si="287"/>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88">SUM(P5:P7)</f>
        <v>34</v>
      </c>
      <c r="Q8" s="342">
        <f t="shared" si="288"/>
        <v>0</v>
      </c>
      <c r="R8" s="342">
        <f t="shared" si="288"/>
        <v>72</v>
      </c>
      <c r="S8" s="342">
        <f t="shared" si="288"/>
        <v>0</v>
      </c>
      <c r="T8" s="343">
        <f t="shared" si="288"/>
        <v>34</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65"/>
      <c r="O11" s="365"/>
      <c r="P11" s="365"/>
      <c r="Q11" s="365"/>
      <c r="R11" s="365"/>
      <c r="S11" s="365"/>
      <c r="T11" s="365"/>
      <c r="U11" s="365"/>
      <c r="V11" s="365"/>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65"/>
      <c r="O12" s="365"/>
      <c r="P12" s="365"/>
      <c r="Q12" s="365"/>
      <c r="R12" s="365"/>
      <c r="S12" s="365"/>
      <c r="T12" s="365"/>
      <c r="U12" s="365"/>
      <c r="V12" s="365"/>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65"/>
      <c r="O13" s="365"/>
      <c r="P13" s="365"/>
      <c r="Q13" s="365"/>
      <c r="R13" s="365"/>
      <c r="S13" s="365"/>
      <c r="T13" s="365"/>
      <c r="U13" s="365"/>
      <c r="V13" s="365"/>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65"/>
      <c r="O14" s="365"/>
      <c r="P14" s="365"/>
      <c r="Q14" s="365"/>
      <c r="R14" s="365"/>
      <c r="S14" s="365"/>
      <c r="T14" s="365"/>
      <c r="U14" s="365"/>
      <c r="V14" s="365"/>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65"/>
      <c r="O15" s="365"/>
      <c r="P15" s="365"/>
      <c r="Q15" s="365"/>
      <c r="R15" s="365"/>
      <c r="S15" s="365"/>
      <c r="T15" s="365"/>
      <c r="U15" s="365"/>
      <c r="V15" s="365"/>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65"/>
      <c r="O16" s="365"/>
      <c r="P16" s="365"/>
      <c r="Q16" s="365"/>
      <c r="R16" s="365"/>
      <c r="S16" s="365"/>
      <c r="T16" s="365"/>
      <c r="U16" s="365"/>
      <c r="V16" s="365"/>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65"/>
      <c r="O17" s="365"/>
      <c r="P17" s="365"/>
      <c r="Q17" s="365"/>
      <c r="R17" s="365"/>
      <c r="S17" s="365"/>
      <c r="T17" s="365"/>
      <c r="U17" s="365"/>
      <c r="V17" s="365"/>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7"/>
      <c r="O18" s="367"/>
      <c r="P18" s="367"/>
      <c r="Q18" s="367"/>
      <c r="R18" s="367"/>
      <c r="S18" s="367"/>
      <c r="T18" s="367"/>
      <c r="U18" s="367"/>
      <c r="V18" s="367"/>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68"/>
      <c r="O19" s="368"/>
      <c r="P19" s="368"/>
      <c r="Q19" s="368"/>
      <c r="R19" s="368"/>
      <c r="S19" s="368"/>
      <c r="T19" s="369"/>
      <c r="U19" s="365"/>
      <c r="V19" s="365"/>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65"/>
      <c r="O20" s="365"/>
      <c r="P20" s="365"/>
      <c r="Q20" s="365"/>
      <c r="R20" s="365"/>
      <c r="S20" s="365"/>
      <c r="T20" s="365"/>
      <c r="U20" s="365"/>
      <c r="V20" s="365"/>
    </row>
    <row r="21" ht="62.25"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65"/>
      <c r="O21" s="365"/>
      <c r="P21" s="365"/>
      <c r="Q21" s="365"/>
      <c r="R21" s="365"/>
      <c r="S21" s="365"/>
      <c r="T21" s="365"/>
      <c r="U21" s="365"/>
      <c r="V21" s="365"/>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65"/>
      <c r="O22" s="365"/>
      <c r="P22" s="365"/>
      <c r="Q22" s="365"/>
      <c r="R22" s="365"/>
      <c r="S22" s="365"/>
      <c r="T22" s="365"/>
      <c r="U22" s="365"/>
      <c r="V22" s="365"/>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65"/>
      <c r="O23" s="365"/>
      <c r="P23" s="365"/>
      <c r="Q23" s="365"/>
      <c r="R23" s="365"/>
      <c r="S23" s="365"/>
      <c r="T23" s="365"/>
      <c r="U23" s="365"/>
      <c r="V23" s="365"/>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496</v>
      </c>
      <c r="G24" s="337"/>
      <c r="H24" s="31"/>
      <c r="I24" s="31"/>
      <c r="J24" s="31"/>
      <c r="K24" s="31"/>
      <c r="L24" s="354"/>
      <c r="M24" s="355"/>
      <c r="N24" s="365"/>
      <c r="O24" s="365"/>
      <c r="P24" s="365"/>
      <c r="Q24" s="365"/>
      <c r="R24" s="365"/>
      <c r="S24" s="365"/>
      <c r="T24" s="365"/>
      <c r="U24" s="365"/>
      <c r="V24" s="365"/>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65"/>
      <c r="O25" s="365"/>
      <c r="P25" s="365"/>
      <c r="Q25" s="365"/>
      <c r="R25" s="365"/>
      <c r="S25" s="365"/>
      <c r="T25" s="365"/>
      <c r="U25" s="365"/>
      <c r="V25" s="365"/>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65"/>
      <c r="O26" s="365"/>
      <c r="P26" s="365"/>
      <c r="Q26" s="365"/>
      <c r="R26" s="365"/>
      <c r="S26" s="365"/>
      <c r="T26" s="365"/>
      <c r="U26" s="365"/>
      <c r="V26" s="365"/>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65"/>
      <c r="O27" s="365"/>
      <c r="P27" s="365"/>
      <c r="Q27" s="365"/>
      <c r="R27" s="365"/>
      <c r="S27" s="365"/>
      <c r="T27" s="365"/>
      <c r="U27" s="365"/>
      <c r="V27" s="365"/>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65"/>
      <c r="O28" s="365"/>
      <c r="P28" s="365"/>
      <c r="Q28" s="365"/>
      <c r="R28" s="365"/>
      <c r="S28" s="365"/>
      <c r="T28" s="365"/>
      <c r="U28" s="365"/>
      <c r="V28" s="365"/>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65"/>
      <c r="O29" s="365"/>
      <c r="P29" s="365"/>
      <c r="Q29" s="365"/>
      <c r="R29" s="365"/>
      <c r="S29" s="365"/>
      <c r="T29" s="365"/>
      <c r="U29" s="365"/>
      <c r="V29" s="365"/>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65"/>
      <c r="O30" s="365"/>
      <c r="P30" s="365"/>
      <c r="Q30" s="365"/>
      <c r="R30" s="365"/>
      <c r="S30" s="365"/>
      <c r="T30" s="365"/>
      <c r="U30" s="365"/>
      <c r="V30" s="365"/>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65"/>
      <c r="O31" s="365"/>
      <c r="P31" s="365"/>
      <c r="Q31" s="365"/>
      <c r="R31" s="365"/>
      <c r="S31" s="365"/>
      <c r="T31" s="365"/>
      <c r="U31" s="365"/>
      <c r="V31" s="365"/>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65"/>
      <c r="O32" s="365"/>
      <c r="P32" s="365"/>
      <c r="Q32" s="365"/>
      <c r="R32" s="365"/>
      <c r="S32" s="365"/>
      <c r="T32" s="365"/>
      <c r="U32" s="365"/>
      <c r="V32" s="365"/>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65"/>
      <c r="O33" s="365"/>
      <c r="P33" s="365"/>
      <c r="Q33" s="365"/>
      <c r="R33" s="365"/>
      <c r="S33" s="365"/>
      <c r="T33" s="365"/>
      <c r="U33" s="365"/>
      <c r="V33" s="365"/>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65"/>
      <c r="O34" s="365"/>
      <c r="P34" s="365"/>
      <c r="Q34" s="365"/>
      <c r="R34" s="365"/>
      <c r="S34" s="365"/>
      <c r="T34" s="365"/>
      <c r="U34" s="365"/>
      <c r="V34" s="365"/>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65"/>
      <c r="O35" s="365"/>
      <c r="P35" s="365"/>
      <c r="Q35" s="365"/>
      <c r="R35" s="365"/>
      <c r="S35" s="365"/>
      <c r="T35" s="365"/>
      <c r="U35" s="365"/>
      <c r="V35" s="365"/>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65"/>
      <c r="O36" s="365"/>
      <c r="P36" s="365"/>
      <c r="Q36" s="365"/>
      <c r="R36" s="365"/>
      <c r="S36" s="365"/>
      <c r="T36" s="365"/>
      <c r="U36" s="365"/>
      <c r="V36" s="365"/>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65"/>
      <c r="O37" s="365"/>
      <c r="P37" s="365"/>
      <c r="Q37" s="365"/>
      <c r="R37" s="365"/>
      <c r="S37" s="365"/>
      <c r="T37" s="365"/>
      <c r="U37" s="365"/>
      <c r="V37" s="365"/>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65"/>
      <c r="O38" s="365"/>
      <c r="P38" s="365"/>
      <c r="Q38" s="365"/>
      <c r="R38" s="365"/>
      <c r="S38" s="365"/>
      <c r="T38" s="365"/>
      <c r="U38" s="365"/>
      <c r="V38" s="365"/>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65"/>
      <c r="O39" s="365"/>
      <c r="P39" s="365"/>
      <c r="Q39" s="365"/>
      <c r="R39" s="365"/>
      <c r="S39" s="365"/>
      <c r="T39" s="365"/>
      <c r="U39" s="365"/>
      <c r="V39" s="365"/>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65"/>
      <c r="O40" s="365"/>
      <c r="P40" s="365"/>
      <c r="Q40" s="365"/>
      <c r="R40" s="365"/>
      <c r="S40" s="365"/>
      <c r="T40" s="365"/>
      <c r="U40" s="365"/>
      <c r="V40" s="365"/>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65"/>
      <c r="O41" s="365"/>
      <c r="P41" s="365"/>
      <c r="Q41" s="365"/>
      <c r="R41" s="365"/>
      <c r="S41" s="365"/>
      <c r="T41" s="365"/>
      <c r="U41" s="365"/>
      <c r="V41" s="365"/>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65"/>
      <c r="O42" s="365"/>
      <c r="P42" s="365"/>
      <c r="Q42" s="365"/>
      <c r="R42" s="365"/>
      <c r="S42" s="365"/>
      <c r="T42" s="365"/>
      <c r="U42" s="365"/>
      <c r="V42" s="365"/>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65"/>
      <c r="O43" s="365"/>
      <c r="P43" s="365"/>
      <c r="Q43" s="365"/>
      <c r="R43" s="365"/>
      <c r="S43" s="365"/>
      <c r="T43" s="365"/>
      <c r="U43" s="365"/>
      <c r="V43" s="365"/>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65"/>
      <c r="O44" s="365"/>
      <c r="P44" s="365"/>
      <c r="Q44" s="365"/>
      <c r="R44" s="365"/>
      <c r="S44" s="365"/>
      <c r="T44" s="365"/>
      <c r="U44" s="365"/>
      <c r="V44" s="365"/>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65"/>
      <c r="O45" s="365"/>
      <c r="P45" s="365"/>
      <c r="Q45" s="365"/>
      <c r="R45" s="365"/>
      <c r="S45" s="365"/>
      <c r="T45" s="365"/>
      <c r="U45" s="365"/>
      <c r="V45" s="365"/>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65"/>
      <c r="O46" s="365"/>
      <c r="P46" s="365"/>
      <c r="Q46" s="365"/>
      <c r="R46" s="365"/>
      <c r="S46" s="365"/>
      <c r="T46" s="365"/>
      <c r="U46" s="365"/>
      <c r="V46" s="365"/>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65"/>
      <c r="O47" s="365"/>
      <c r="P47" s="365"/>
      <c r="Q47" s="365"/>
      <c r="R47" s="365"/>
      <c r="S47" s="365"/>
      <c r="T47" s="365"/>
      <c r="U47" s="365"/>
      <c r="V47" s="365"/>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65"/>
      <c r="O48" s="365"/>
      <c r="P48" s="365"/>
      <c r="Q48" s="365"/>
      <c r="R48" s="365"/>
      <c r="S48" s="365"/>
      <c r="T48" s="365"/>
      <c r="U48" s="365"/>
      <c r="V48" s="365"/>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65"/>
      <c r="O49" s="365"/>
      <c r="P49" s="365"/>
      <c r="Q49" s="365"/>
      <c r="R49" s="365"/>
      <c r="S49" s="365"/>
      <c r="T49" s="365"/>
      <c r="U49" s="365"/>
      <c r="V49" s="365"/>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65"/>
      <c r="O50" s="365"/>
      <c r="P50" s="365"/>
      <c r="Q50" s="365"/>
      <c r="R50" s="365"/>
      <c r="S50" s="365"/>
      <c r="T50" s="365"/>
      <c r="U50" s="365"/>
      <c r="V50" s="365"/>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65"/>
      <c r="O51" s="365"/>
      <c r="P51" s="365"/>
      <c r="Q51" s="365"/>
      <c r="R51" s="365"/>
      <c r="S51" s="365"/>
      <c r="T51" s="365"/>
      <c r="U51" s="365"/>
      <c r="V51" s="365"/>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65"/>
      <c r="O52" s="365"/>
      <c r="P52" s="365"/>
      <c r="Q52" s="365"/>
      <c r="R52" s="365"/>
      <c r="S52" s="365"/>
      <c r="T52" s="365"/>
      <c r="U52" s="365"/>
      <c r="V52" s="365"/>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65"/>
      <c r="O53" s="365"/>
      <c r="P53" s="365"/>
      <c r="Q53" s="365"/>
      <c r="R53" s="365"/>
      <c r="S53" s="365"/>
      <c r="T53" s="365"/>
      <c r="U53" s="365"/>
      <c r="V53" s="365"/>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65"/>
      <c r="O54" s="365"/>
      <c r="P54" s="365"/>
      <c r="Q54" s="365"/>
      <c r="R54" s="365"/>
      <c r="S54" s="365"/>
      <c r="T54" s="365"/>
      <c r="U54" s="365"/>
      <c r="V54" s="365"/>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65"/>
      <c r="O55" s="365"/>
      <c r="P55" s="365"/>
      <c r="Q55" s="365"/>
      <c r="R55" s="365"/>
      <c r="S55" s="365"/>
      <c r="T55" s="365"/>
      <c r="U55" s="365"/>
      <c r="V55" s="365"/>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65"/>
      <c r="O56" s="365"/>
      <c r="P56" s="365"/>
      <c r="Q56" s="365"/>
      <c r="R56" s="365"/>
      <c r="S56" s="365"/>
      <c r="T56" s="365"/>
      <c r="U56" s="365"/>
      <c r="V56" s="365"/>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65"/>
      <c r="O57" s="365"/>
      <c r="P57" s="365"/>
      <c r="Q57" s="365"/>
      <c r="R57" s="365"/>
      <c r="S57" s="365"/>
      <c r="T57" s="365"/>
      <c r="U57" s="365"/>
      <c r="V57" s="365"/>
    </row>
    <row r="58" ht="62.25"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65"/>
      <c r="O58" s="365"/>
      <c r="P58" s="365"/>
      <c r="Q58" s="365"/>
      <c r="R58" s="365"/>
      <c r="S58" s="365"/>
      <c r="T58" s="365"/>
      <c r="U58" s="365"/>
      <c r="V58" s="365"/>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65"/>
      <c r="O59" s="365"/>
      <c r="P59" s="365"/>
      <c r="Q59" s="365"/>
      <c r="R59" s="365"/>
      <c r="S59" s="365"/>
      <c r="T59" s="365"/>
      <c r="U59" s="365"/>
      <c r="V59" s="365"/>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65"/>
      <c r="O60" s="365"/>
      <c r="P60" s="365"/>
      <c r="Q60" s="365"/>
      <c r="R60" s="365"/>
      <c r="S60" s="365"/>
      <c r="T60" s="365"/>
      <c r="U60" s="365"/>
      <c r="V60" s="365"/>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65"/>
      <c r="O61" s="365"/>
      <c r="P61" s="365"/>
      <c r="Q61" s="365"/>
      <c r="R61" s="365"/>
      <c r="S61" s="365"/>
      <c r="T61" s="365"/>
      <c r="U61" s="365"/>
      <c r="V61" s="365"/>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65"/>
      <c r="O62" s="365"/>
      <c r="P62" s="365"/>
      <c r="Q62" s="365"/>
      <c r="R62" s="365"/>
      <c r="S62" s="365"/>
      <c r="T62" s="365"/>
      <c r="U62" s="365"/>
      <c r="V62" s="365"/>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65"/>
      <c r="O63" s="365"/>
      <c r="P63" s="365"/>
      <c r="Q63" s="365"/>
      <c r="R63" s="365"/>
      <c r="S63" s="365"/>
      <c r="T63" s="365"/>
      <c r="U63" s="365"/>
      <c r="V63" s="365"/>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365"/>
      <c r="O64" s="365"/>
      <c r="P64" s="365"/>
      <c r="Q64" s="365"/>
      <c r="R64" s="365"/>
      <c r="S64" s="365"/>
      <c r="T64" s="365"/>
      <c r="U64" s="365"/>
      <c r="V64" s="365"/>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65"/>
      <c r="O65" s="365"/>
      <c r="P65" s="365"/>
      <c r="Q65" s="365"/>
      <c r="R65" s="365"/>
      <c r="S65" s="365"/>
      <c r="T65" s="365"/>
      <c r="U65" s="365"/>
      <c r="V65" s="365"/>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65"/>
      <c r="O66" s="365"/>
      <c r="P66" s="365"/>
      <c r="Q66" s="365"/>
      <c r="R66" s="365"/>
      <c r="S66" s="365"/>
      <c r="T66" s="365"/>
      <c r="U66" s="365"/>
      <c r="V66" s="365"/>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65"/>
      <c r="O67" s="365"/>
      <c r="P67" s="365"/>
      <c r="Q67" s="365"/>
      <c r="R67" s="365"/>
      <c r="S67" s="365"/>
      <c r="T67" s="365"/>
      <c r="U67" s="365"/>
      <c r="V67" s="365"/>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65"/>
      <c r="O68" s="365"/>
      <c r="P68" s="365"/>
      <c r="Q68" s="365"/>
      <c r="R68" s="365"/>
      <c r="S68" s="365"/>
      <c r="T68" s="365"/>
      <c r="U68" s="365"/>
      <c r="V68" s="365"/>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65"/>
      <c r="O69" s="365"/>
      <c r="P69" s="365"/>
      <c r="Q69" s="365"/>
      <c r="R69" s="365"/>
      <c r="S69" s="365"/>
      <c r="T69" s="365"/>
      <c r="U69" s="365"/>
      <c r="V69" s="365"/>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65"/>
      <c r="O70" s="365"/>
      <c r="P70" s="365"/>
      <c r="Q70" s="365"/>
      <c r="R70" s="365"/>
      <c r="S70" s="365"/>
      <c r="T70" s="365"/>
      <c r="U70" s="365"/>
      <c r="V70" s="365"/>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65"/>
      <c r="O71" s="365"/>
      <c r="P71" s="365"/>
      <c r="Q71" s="365"/>
      <c r="R71" s="365"/>
      <c r="S71" s="365"/>
      <c r="T71" s="365"/>
      <c r="U71" s="365"/>
      <c r="V71" s="365"/>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65"/>
      <c r="O72" s="365"/>
      <c r="P72" s="365"/>
      <c r="Q72" s="365"/>
      <c r="R72" s="365"/>
      <c r="S72" s="365"/>
      <c r="T72" s="365"/>
      <c r="U72" s="365"/>
      <c r="V72" s="365"/>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65"/>
      <c r="O73" s="365"/>
      <c r="P73" s="365"/>
      <c r="Q73" s="365"/>
      <c r="R73" s="365"/>
      <c r="S73" s="365"/>
      <c r="T73" s="365"/>
      <c r="U73" s="365"/>
      <c r="V73" s="365"/>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65"/>
      <c r="O74" s="365"/>
      <c r="P74" s="365"/>
      <c r="Q74" s="365"/>
      <c r="R74" s="365"/>
      <c r="S74" s="365"/>
      <c r="T74" s="365"/>
      <c r="U74" s="365"/>
      <c r="V74" s="365"/>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65"/>
      <c r="O75" s="365"/>
      <c r="P75" s="365"/>
      <c r="Q75" s="365"/>
      <c r="R75" s="365"/>
      <c r="S75" s="365"/>
      <c r="T75" s="365"/>
      <c r="U75" s="365"/>
      <c r="V75" s="365"/>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65"/>
      <c r="O76" s="365"/>
      <c r="P76" s="365"/>
      <c r="Q76" s="365"/>
      <c r="R76" s="365"/>
      <c r="S76" s="365"/>
      <c r="T76" s="365"/>
      <c r="U76" s="365"/>
      <c r="V76" s="365"/>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65"/>
      <c r="O77" s="365"/>
      <c r="P77" s="365"/>
      <c r="Q77" s="365"/>
      <c r="R77" s="365"/>
      <c r="S77" s="365"/>
      <c r="T77" s="365"/>
      <c r="U77" s="365"/>
      <c r="V77" s="365"/>
    </row>
    <row r="78" ht="89.25">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65"/>
      <c r="O78" s="365"/>
      <c r="P78" s="365"/>
      <c r="Q78" s="365"/>
      <c r="R78" s="365"/>
      <c r="S78" s="365"/>
      <c r="T78" s="365"/>
      <c r="U78" s="365"/>
      <c r="V78" s="365"/>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65"/>
      <c r="O79" s="365"/>
      <c r="P79" s="365"/>
      <c r="Q79" s="365"/>
      <c r="R79" s="365"/>
      <c r="S79" s="365"/>
      <c r="T79" s="365"/>
      <c r="U79" s="365"/>
      <c r="V79" s="365"/>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65"/>
      <c r="O80" s="365"/>
      <c r="P80" s="365"/>
      <c r="Q80" s="365"/>
      <c r="R80" s="365"/>
      <c r="S80" s="365"/>
      <c r="T80" s="365"/>
      <c r="U80" s="365"/>
      <c r="V80" s="365"/>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65"/>
      <c r="O81" s="365"/>
      <c r="P81" s="365"/>
      <c r="Q81" s="365"/>
      <c r="R81" s="365"/>
      <c r="S81" s="365"/>
      <c r="T81" s="365"/>
      <c r="U81" s="365"/>
      <c r="V81" s="365"/>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65"/>
      <c r="O82" s="365"/>
      <c r="P82" s="365"/>
      <c r="Q82" s="365"/>
      <c r="R82" s="365"/>
      <c r="S82" s="365"/>
      <c r="T82" s="365"/>
      <c r="U82" s="365"/>
      <c r="V82" s="365"/>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65"/>
      <c r="O83" s="365"/>
      <c r="P83" s="365"/>
      <c r="Q83" s="365"/>
      <c r="R83" s="365"/>
      <c r="S83" s="365"/>
      <c r="T83" s="365"/>
      <c r="U83" s="365"/>
      <c r="V83" s="365"/>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65"/>
      <c r="O84" s="365"/>
      <c r="P84" s="365"/>
      <c r="Q84" s="365"/>
      <c r="R84" s="365"/>
      <c r="S84" s="365"/>
      <c r="T84" s="365"/>
      <c r="U84" s="365"/>
      <c r="V84" s="365"/>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65"/>
      <c r="O85" s="365"/>
      <c r="P85" s="365"/>
      <c r="Q85" s="365"/>
      <c r="R85" s="365"/>
      <c r="S85" s="365"/>
      <c r="T85" s="365"/>
      <c r="U85" s="365"/>
      <c r="V85" s="365"/>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65"/>
      <c r="O86" s="365"/>
      <c r="P86" s="365"/>
      <c r="Q86" s="365"/>
      <c r="R86" s="365"/>
      <c r="S86" s="365"/>
      <c r="T86" s="365"/>
      <c r="U86" s="365"/>
      <c r="V86" s="365"/>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65"/>
      <c r="O87" s="365"/>
      <c r="P87" s="365"/>
      <c r="Q87" s="365"/>
      <c r="R87" s="365"/>
      <c r="S87" s="365"/>
      <c r="T87" s="365"/>
      <c r="U87" s="365"/>
      <c r="V87" s="365"/>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65"/>
      <c r="O88" s="365"/>
      <c r="P88" s="365"/>
      <c r="Q88" s="365"/>
      <c r="R88" s="365"/>
      <c r="S88" s="365"/>
      <c r="T88" s="365"/>
      <c r="U88" s="365"/>
      <c r="V88" s="365"/>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65"/>
      <c r="O89" s="365"/>
      <c r="P89" s="365"/>
      <c r="Q89" s="365"/>
      <c r="R89" s="365"/>
      <c r="S89" s="365"/>
      <c r="T89" s="365"/>
      <c r="U89" s="365"/>
      <c r="V89" s="365"/>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65"/>
      <c r="O90" s="365"/>
      <c r="P90" s="365"/>
      <c r="Q90" s="365"/>
      <c r="R90" s="365"/>
      <c r="S90" s="365"/>
      <c r="T90" s="365"/>
      <c r="U90" s="365"/>
      <c r="V90" s="365"/>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65"/>
      <c r="O91" s="365"/>
      <c r="P91" s="365"/>
      <c r="Q91" s="365"/>
      <c r="R91" s="365"/>
      <c r="S91" s="365"/>
      <c r="T91" s="365"/>
      <c r="U91" s="365"/>
      <c r="V91" s="365"/>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65"/>
      <c r="O92" s="365"/>
      <c r="P92" s="365"/>
      <c r="Q92" s="365"/>
      <c r="R92" s="365"/>
      <c r="S92" s="365"/>
      <c r="T92" s="365"/>
      <c r="U92" s="365"/>
      <c r="V92" s="365"/>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65"/>
      <c r="O93" s="365"/>
      <c r="P93" s="365"/>
      <c r="Q93" s="365"/>
      <c r="R93" s="365"/>
      <c r="S93" s="365"/>
      <c r="T93" s="365"/>
      <c r="U93" s="365"/>
      <c r="V93" s="365"/>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65"/>
      <c r="O94" s="365"/>
      <c r="P94" s="365"/>
      <c r="Q94" s="365"/>
      <c r="R94" s="365"/>
      <c r="S94" s="365"/>
      <c r="T94" s="365"/>
      <c r="U94" s="365"/>
      <c r="V94" s="365"/>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65"/>
      <c r="O95" s="365"/>
      <c r="P95" s="365"/>
      <c r="Q95" s="365"/>
      <c r="R95" s="365"/>
      <c r="S95" s="365"/>
      <c r="T95" s="365"/>
      <c r="U95" s="365"/>
      <c r="V95" s="365"/>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65"/>
      <c r="O96" s="365"/>
      <c r="P96" s="365"/>
      <c r="Q96" s="365"/>
      <c r="R96" s="365"/>
      <c r="S96" s="365"/>
      <c r="T96" s="365"/>
      <c r="U96" s="365"/>
      <c r="V96" s="365"/>
    </row>
    <row r="97" ht="62.25"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65"/>
      <c r="O97" s="365"/>
      <c r="P97" s="365"/>
      <c r="Q97" s="365"/>
      <c r="R97" s="365"/>
      <c r="S97" s="365"/>
      <c r="T97" s="365"/>
      <c r="U97" s="365"/>
      <c r="V97" s="365"/>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65"/>
      <c r="O98" s="365"/>
      <c r="P98" s="365"/>
      <c r="Q98" s="365"/>
      <c r="R98" s="365"/>
      <c r="S98" s="365"/>
      <c r="T98" s="365"/>
      <c r="U98" s="365"/>
      <c r="V98" s="365"/>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65"/>
      <c r="O99" s="365"/>
      <c r="P99" s="365"/>
      <c r="Q99" s="365"/>
      <c r="R99" s="365"/>
      <c r="S99" s="365"/>
      <c r="T99" s="365"/>
      <c r="U99" s="365"/>
      <c r="V99" s="365"/>
    </row>
    <row r="100" ht="76.5">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65"/>
      <c r="O100" s="365"/>
      <c r="P100" s="365"/>
      <c r="Q100" s="365"/>
      <c r="R100" s="365"/>
      <c r="S100" s="365"/>
      <c r="T100" s="365"/>
      <c r="U100" s="365"/>
      <c r="V100" s="365"/>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65"/>
      <c r="O101" s="365"/>
      <c r="P101" s="365"/>
      <c r="Q101" s="365"/>
      <c r="R101" s="365"/>
      <c r="S101" s="365"/>
      <c r="T101" s="365"/>
      <c r="U101" s="365"/>
      <c r="V101" s="365"/>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65"/>
      <c r="O102" s="365"/>
      <c r="P102" s="365"/>
      <c r="Q102" s="365"/>
      <c r="R102" s="365"/>
      <c r="S102" s="365"/>
      <c r="T102" s="365"/>
      <c r="U102" s="365"/>
      <c r="V102" s="365"/>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65"/>
      <c r="O103" s="365"/>
      <c r="P103" s="365"/>
      <c r="Q103" s="365"/>
      <c r="R103" s="365"/>
      <c r="S103" s="365"/>
      <c r="T103" s="365"/>
      <c r="U103" s="365"/>
      <c r="V103" s="365"/>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65"/>
      <c r="O104" s="365"/>
      <c r="P104" s="365"/>
      <c r="Q104" s="365"/>
      <c r="R104" s="365"/>
      <c r="S104" s="365"/>
      <c r="T104" s="365"/>
      <c r="U104" s="365"/>
      <c r="V104" s="365"/>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65"/>
      <c r="O105" s="365"/>
      <c r="P105" s="365"/>
      <c r="Q105" s="365"/>
      <c r="R105" s="365"/>
      <c r="S105" s="365"/>
      <c r="T105" s="365"/>
      <c r="U105" s="365"/>
      <c r="V105" s="365"/>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65"/>
      <c r="O106" s="365"/>
      <c r="P106" s="365"/>
      <c r="Q106" s="365"/>
      <c r="R106" s="365"/>
      <c r="S106" s="365"/>
      <c r="T106" s="365"/>
      <c r="U106" s="365"/>
      <c r="V106" s="365"/>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65"/>
      <c r="O107" s="365"/>
      <c r="P107" s="365"/>
      <c r="Q107" s="365"/>
      <c r="R107" s="365"/>
      <c r="S107" s="365"/>
      <c r="T107" s="365"/>
      <c r="U107" s="365"/>
      <c r="V107" s="365"/>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65"/>
      <c r="O108" s="365"/>
      <c r="P108" s="365"/>
      <c r="Q108" s="365"/>
      <c r="R108" s="365"/>
      <c r="S108" s="365"/>
      <c r="T108" s="365"/>
      <c r="U108" s="365"/>
      <c r="V108" s="365"/>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65"/>
      <c r="O109" s="365"/>
      <c r="P109" s="365"/>
      <c r="Q109" s="365"/>
      <c r="R109" s="365"/>
      <c r="S109" s="365"/>
      <c r="T109" s="365"/>
      <c r="U109" s="365"/>
      <c r="V109" s="365"/>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65"/>
      <c r="O110" s="365"/>
      <c r="P110" s="365"/>
      <c r="Q110" s="365"/>
      <c r="R110" s="365"/>
      <c r="S110" s="365"/>
      <c r="T110" s="365"/>
      <c r="U110" s="365"/>
      <c r="V110" s="365"/>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65"/>
      <c r="O111" s="365"/>
      <c r="P111" s="365"/>
      <c r="Q111" s="365"/>
      <c r="R111" s="365"/>
      <c r="S111" s="365"/>
      <c r="T111" s="365"/>
      <c r="U111" s="365"/>
      <c r="V111" s="365"/>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65"/>
      <c r="O112" s="365"/>
      <c r="P112" s="365"/>
      <c r="Q112" s="365"/>
      <c r="R112" s="365"/>
      <c r="S112" s="365"/>
      <c r="T112" s="365"/>
      <c r="U112" s="365"/>
      <c r="V112" s="365"/>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65"/>
      <c r="O113" s="365"/>
      <c r="P113" s="365"/>
      <c r="Q113" s="365"/>
      <c r="R113" s="365"/>
      <c r="S113" s="365"/>
      <c r="T113" s="365"/>
      <c r="U113" s="365"/>
      <c r="V113" s="365"/>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65"/>
      <c r="O114" s="365"/>
      <c r="P114" s="365"/>
      <c r="Q114" s="365"/>
      <c r="R114" s="365"/>
      <c r="S114" s="365"/>
      <c r="T114" s="365"/>
      <c r="U114" s="365"/>
      <c r="V114" s="365"/>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100"/>
      <c r="O115" s="100"/>
      <c r="P115" s="100"/>
      <c r="Q115" s="100"/>
      <c r="R115" s="100"/>
      <c r="S115" s="100"/>
      <c r="T115" s="100"/>
      <c r="U115" s="100"/>
      <c r="V115" s="100"/>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65"/>
      <c r="O116" s="365"/>
      <c r="P116" s="365"/>
      <c r="Q116" s="365"/>
      <c r="R116" s="365"/>
      <c r="S116" s="365"/>
      <c r="T116" s="365"/>
      <c r="U116" s="365"/>
      <c r="V116" s="365"/>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65"/>
      <c r="O117" s="365"/>
      <c r="P117" s="365"/>
      <c r="Q117" s="365"/>
      <c r="R117" s="365"/>
      <c r="S117" s="365"/>
      <c r="T117" s="365"/>
      <c r="U117" s="365"/>
      <c r="V117" s="365"/>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28" operator="equal" id="{178224BB-63D9-4531-B8E7-461B3D0BB925}">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8" operator="equal" id="{C9191373-A1C2-49C5-BC78-74EAAC665581}">
            <xm:f>"na"</xm:f>
            <x14:dxf>
              <fill>
                <patternFill patternType="solid">
                  <fgColor rgb="FFFCE8B2"/>
                  <bgColor rgb="FFFCE8B2"/>
                </patternFill>
              </fill>
            </x14:dxf>
          </x14:cfRule>
          <xm:sqref>F1:F2 C2</xm:sqref>
        </x14:conditionalFormatting>
        <x14:conditionalFormatting xmlns:xm="http://schemas.microsoft.com/office/excel/2006/main">
          <x14:cfRule type="cellIs" priority="27" operator="equal" id="{7AF30818-8567-4DE8-8224-747826181370}">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6" operator="equal" id="{316D8F45-B009-418A-9913-45275F1BE807}">
            <xm:f>"na"</xm:f>
            <x14:dxf>
              <fill>
                <patternFill patternType="solid">
                  <fgColor rgb="FFFCE8B2"/>
                  <bgColor rgb="FFFCE8B2"/>
                </patternFill>
              </fill>
            </x14:dxf>
          </x14:cfRule>
          <xm:sqref>F4:F11</xm:sqref>
        </x14:conditionalFormatting>
        <x14:conditionalFormatting xmlns:xm="http://schemas.microsoft.com/office/excel/2006/main">
          <x14:cfRule type="cellIs" priority="23" operator="equal" id="{9816E1F7-F188-4A14-902B-080FDA259394}">
            <xm:f>"c"</xm:f>
            <x14:dxf>
              <fill>
                <patternFill patternType="solid">
                  <fgColor rgb="FFB7E1CD"/>
                  <bgColor rgb="FFB7E1CD"/>
                </patternFill>
              </fill>
            </x14:dxf>
          </x14:cfRule>
          <xm:sqref>F11</xm:sqref>
        </x14:conditionalFormatting>
        <x14:conditionalFormatting xmlns:xm="http://schemas.microsoft.com/office/excel/2006/main">
          <x14:cfRule type="cellIs" priority="24" operator="equal" id="{F591F1AC-788C-4378-97CE-3816AE6A8E5A}">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D08870DC-D26B-4C44-A4F6-AEBE83C9142E}">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A1B361EC-1B07-4E94-9C7C-36E43C1305E1}">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84106E0A-9763-4836-B01B-86BA9BA73EC4}">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85AD7691-4ECC-4A3D-820C-A82B9F0F8A46}">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B6B22380-65CA-4684-B33F-251D836AAD91}">
            <xm:f>"d"</xm:f>
            <x14:dxf>
              <fill>
                <patternFill patternType="solid">
                  <fgColor rgb="FFFFD966"/>
                  <bgColor rgb="FFFFD966"/>
                </patternFill>
              </fill>
            </x14:dxf>
          </x14:cfRule>
          <xm:sqref>G12:G117</xm:sqref>
        </x14:conditionalFormatting>
        <x14:conditionalFormatting xmlns:xm="http://schemas.microsoft.com/office/excel/2006/main">
          <x14:cfRule type="cellIs" priority="29" operator="equal" id="{716E716B-7690-4A39-B50B-F1BD423123FD}">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31" operator="equal" id="{AB599DFA-898F-4974-B9EF-1AA0484572DE}">
            <xm:f>"C"</xm:f>
            <x14:dxf>
              <fill>
                <patternFill patternType="solid">
                  <fgColor rgb="FFB7E1CD"/>
                  <bgColor rgb="FFB7E1CD"/>
                </patternFill>
              </fill>
            </x14:dxf>
          </x14:cfRule>
          <xm:sqref>P4:S4</xm:sqref>
        </x14:conditionalFormatting>
        <x14:conditionalFormatting xmlns:xm="http://schemas.microsoft.com/office/excel/2006/main">
          <x14:cfRule type="cellIs" priority="32" operator="equal" id="{473ACF9B-CF4E-4D6F-9EC1-C863A28EAE36}">
            <xm:f>"NC"</xm:f>
            <x14:dxf>
              <fill>
                <patternFill patternType="solid">
                  <fgColor rgb="FFF4C7C3"/>
                  <bgColor rgb="FFF4C7C3"/>
                </patternFill>
              </fill>
            </x14:dxf>
          </x14:cfRule>
          <xm:sqref>P4:S4</xm:sqref>
        </x14:conditionalFormatting>
        <x14:conditionalFormatting xmlns:xm="http://schemas.microsoft.com/office/excel/2006/main">
          <x14:cfRule type="cellIs" priority="33" operator="equal" id="{C7CD8C2B-48D4-4DBE-A38B-05B627FFA0A9}">
            <xm:f>"NA"</xm:f>
            <x14:dxf>
              <fill>
                <patternFill patternType="solid">
                  <fgColor rgb="FFFCE8B2"/>
                  <bgColor rgb="FFFCE8B2"/>
                </patternFill>
              </fill>
            </x14:dxf>
          </x14:cfRule>
          <xm:sqref>P4:S4</xm:sqref>
        </x14:conditionalFormatting>
        <x14:conditionalFormatting xmlns:xm="http://schemas.microsoft.com/office/excel/2006/main">
          <x14:cfRule type="cellIs" priority="34" operator="equal" id="{8F5FF5DF-305D-4D87-A18C-BCBBE6A4D598}">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04D3C3DB-F4B1-4E81-98CE-6A098BE0CE92}" type="list" allowBlank="1" errorStyle="stop" imeMode="noControl" operator="between" showDropDown="0" showErrorMessage="1" showInputMessage="0">
          <x14:formula1>
            <xm:f>"nt,na,c,nc"</xm:f>
          </x14:formula1>
          <xm:sqref>F12:F117</xm:sqref>
        </x14:dataValidation>
        <x14:dataValidation xr:uid="{C9B60314-F5A7-4B92-98FE-6A24C7D0AF4D}" type="list" allowBlank="1" errorStyle="stop" imeMode="noControl" operator="between" showDropDown="0" showErrorMessage="0" showInputMessage="0">
          <x14:formula1>
            <xm:f>"d"</xm:f>
          </x14:formula1>
          <xm:sqref>G12:G117</xm:sqref>
        </x14:dataValidation>
        <x14:dataValidation xr:uid="{B96B50F3-3309-45ED-9870-93D2147C2F58}"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4">
    <tabColor rgb="FF666666"/>
    <outlinePr applyStyles="0" summaryBelow="0" summaryRight="0" showOutlineSymbols="1"/>
    <pageSetUpPr autoPageBreaks="1" fitToPage="0"/>
  </sheetPr>
  <sheetViews>
    <sheetView showGridLines="0" zoomScale="85"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71093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3.8554687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P06</v>
      </c>
      <c r="C2" s="317" t="str">
        <f>Echantillon!C18</f>
        <v xml:space="preserve">Plan du site</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HYPERLINK(Echantillon!D18)</f>
        <v>https://prre.agglo-larochelle.fr/plan-du-site</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Echantillon!B18</f>
        <v>P06</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36</v>
      </c>
      <c r="G5" s="225"/>
      <c r="H5" s="225"/>
      <c r="I5" s="225"/>
      <c r="J5" s="225"/>
      <c r="K5" s="225"/>
      <c r="L5" s="225"/>
      <c r="M5" s="336"/>
      <c r="N5" s="313"/>
      <c r="O5" s="337" t="s">
        <v>141</v>
      </c>
      <c r="P5" s="20">
        <f>COUNTIFS($C$12:$C$117,"A",$F$12:$F$117,"c")</f>
        <v>26</v>
      </c>
      <c r="Q5" s="20">
        <f>COUNTIFS($C$12:$C$117,"A",$F$12:$F$117,"nc")</f>
        <v>0</v>
      </c>
      <c r="R5" s="20">
        <f>COUNTIFS($C$12:$C$117,"A",$F$12:$F$117,"na")</f>
        <v>57</v>
      </c>
      <c r="S5" s="20">
        <f>COUNTIFS($C$12:$C$117,"A",$F$12:$F$117,"nt")</f>
        <v>0</v>
      </c>
      <c r="T5" s="338">
        <f t="shared" ref="T5:T7" si="289">P5+Q5</f>
        <v>26</v>
      </c>
      <c r="U5" s="339">
        <f t="shared" ref="U5:U7" si="290">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10</v>
      </c>
      <c r="Q6" s="20">
        <f>COUNTIFS($C$12:$C$117,"AA",$F$12:$F$117,"nc")</f>
        <v>0</v>
      </c>
      <c r="R6" s="20">
        <f>COUNTIFS($C$12:$C$117,"AA",$F$12:$F$117,"na")</f>
        <v>13</v>
      </c>
      <c r="S6" s="20">
        <f>COUNTIFS($C$12:$C$117,"AA",$F$12:$F$117,"nt")</f>
        <v>0</v>
      </c>
      <c r="T6" s="338">
        <f t="shared" si="289"/>
        <v>10</v>
      </c>
      <c r="U6" s="339">
        <f t="shared" si="290"/>
        <v>1</v>
      </c>
      <c r="V6" s="285">
        <f>IF(T6&gt;0,SUM(P5:P6)/SUM(T5:T6),"-")</f>
        <v>1</v>
      </c>
    </row>
    <row r="7" ht="16.5" customHeight="1">
      <c r="A7" s="312"/>
      <c r="B7" s="225"/>
      <c r="C7" s="225"/>
      <c r="D7" s="225"/>
      <c r="E7" s="326" t="s">
        <v>516</v>
      </c>
      <c r="F7" s="326">
        <f>COUNTIF(F12:F117,"na")</f>
        <v>70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89"/>
        <v>0</v>
      </c>
      <c r="U7" s="339" t="str">
        <f t="shared" si="290"/>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91">SUM(P5:P7)</f>
        <v>36</v>
      </c>
      <c r="Q8" s="342">
        <f t="shared" si="291"/>
        <v>0</v>
      </c>
      <c r="R8" s="342">
        <f t="shared" si="291"/>
        <v>70</v>
      </c>
      <c r="S8" s="342">
        <f t="shared" si="291"/>
        <v>0</v>
      </c>
      <c r="T8" s="343">
        <f t="shared" si="291"/>
        <v>36</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494</v>
      </c>
      <c r="G13" s="337"/>
      <c r="H13" s="31"/>
      <c r="I13" s="31"/>
      <c r="J13" s="31"/>
      <c r="K13" s="31"/>
      <c r="L13" s="354"/>
      <c r="M13" s="355"/>
      <c r="N13" s="313"/>
      <c r="O13" s="313"/>
      <c r="P13" s="313"/>
      <c r="Q13" s="313"/>
      <c r="R13" s="313"/>
      <c r="S13" s="313"/>
      <c r="T13" s="313"/>
      <c r="U13" s="313"/>
      <c r="V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496</v>
      </c>
      <c r="G24" s="337"/>
      <c r="H24" s="31"/>
      <c r="I24" s="31"/>
      <c r="J24" s="31"/>
      <c r="K24" s="31"/>
      <c r="L24" s="354"/>
      <c r="M24" s="355"/>
      <c r="N24" s="313"/>
      <c r="O24" s="313"/>
      <c r="P24" s="313"/>
      <c r="Q24" s="313"/>
      <c r="R24" s="313"/>
      <c r="S24" s="313"/>
      <c r="T24" s="313"/>
      <c r="U24" s="313"/>
      <c r="V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t="s">
        <v>531</v>
      </c>
      <c r="M46" s="355"/>
      <c r="N46" s="313"/>
      <c r="O46" s="313"/>
      <c r="P46" s="313"/>
      <c r="Q46" s="313"/>
      <c r="R46" s="313"/>
      <c r="S46" s="313"/>
      <c r="T46" s="313"/>
      <c r="U46" s="313"/>
      <c r="V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313"/>
      <c r="O64" s="313"/>
      <c r="P64" s="313"/>
      <c r="Q64" s="313"/>
      <c r="R64" s="313"/>
      <c r="S64" s="313"/>
      <c r="T64" s="313"/>
      <c r="U64" s="313"/>
      <c r="V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494</v>
      </c>
      <c r="G73" s="337"/>
      <c r="H73" s="31"/>
      <c r="I73" s="31"/>
      <c r="J73" s="31"/>
      <c r="K73" s="31"/>
      <c r="L73" s="354"/>
      <c r="M73" s="355"/>
      <c r="N73" s="313"/>
      <c r="O73" s="313"/>
      <c r="P73" s="313"/>
      <c r="Q73" s="313"/>
      <c r="R73" s="313"/>
      <c r="S73" s="313"/>
      <c r="T73" s="313"/>
      <c r="U73" s="313"/>
      <c r="V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3" operator="equal" id="{49787FC3-F0E5-45D2-961E-3A5484D01E21}">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23" operator="equal" id="{9C01A682-A56B-4F3A-B8A2-70BABF57B1AA}">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12" operator="equal" id="{8FBDB3C0-153A-4891-82E9-49DAA8869664}">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0" operator="equal" id="{80C9D35A-1188-494E-BB9C-3B3B83C81001}">
            <xm:f>"c"</xm:f>
            <x14:dxf>
              <fill>
                <patternFill patternType="solid">
                  <fgColor rgb="FFB7E1CD"/>
                  <bgColor rgb="FFB7E1CD"/>
                </patternFill>
              </fill>
            </x14:dxf>
          </x14:cfRule>
          <xm:sqref>F11</xm:sqref>
        </x14:conditionalFormatting>
        <x14:conditionalFormatting xmlns:xm="http://schemas.microsoft.com/office/excel/2006/main">
          <x14:cfRule type="cellIs" priority="21" operator="equal" id="{B2F35E7C-8685-4CCF-BA57-7FDB3C7CD515}">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1C89CEAF-AD4F-4B61-B256-FE25E59A723E}">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344B62F9-8402-4768-96C7-E10004AD1D43}">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35896AB6-E4BD-48B8-BD29-FAA23D49266E}">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A5E2C3B4-D417-496C-A71F-DA75C62B4D41}">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4548E445-A2AD-4AAA-8909-C6D2F953A2BC}">
            <xm:f>"d"</xm:f>
            <x14:dxf>
              <fill>
                <patternFill patternType="solid">
                  <fgColor rgb="FFFFD966"/>
                  <bgColor rgb="FFFFD966"/>
                </patternFill>
              </fill>
            </x14:dxf>
          </x14:cfRule>
          <xm:sqref>G12:G117</xm:sqref>
        </x14:conditionalFormatting>
        <x14:conditionalFormatting xmlns:xm="http://schemas.microsoft.com/office/excel/2006/main">
          <x14:cfRule type="cellIs" priority="14" operator="equal" id="{3321E7A0-8199-4BF8-B12A-9358890F7D6A}">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16" operator="equal" id="{DE4B1673-B0E4-4736-85F1-EF18CA4562C7}">
            <xm:f>"C"</xm:f>
            <x14:dxf>
              <fill>
                <patternFill patternType="solid">
                  <fgColor rgb="FFB7E1CD"/>
                  <bgColor rgb="FFB7E1CD"/>
                </patternFill>
              </fill>
            </x14:dxf>
          </x14:cfRule>
          <xm:sqref>P4:S4</xm:sqref>
        </x14:conditionalFormatting>
        <x14:conditionalFormatting xmlns:xm="http://schemas.microsoft.com/office/excel/2006/main">
          <x14:cfRule type="cellIs" priority="17" operator="equal" id="{90B87BB9-941B-4FF3-9FC2-EFA347E834E2}">
            <xm:f>"NC"</xm:f>
            <x14:dxf>
              <fill>
                <patternFill patternType="solid">
                  <fgColor rgb="FFF4C7C3"/>
                  <bgColor rgb="FFF4C7C3"/>
                </patternFill>
              </fill>
            </x14:dxf>
          </x14:cfRule>
          <xm:sqref>P4:S4</xm:sqref>
        </x14:conditionalFormatting>
        <x14:conditionalFormatting xmlns:xm="http://schemas.microsoft.com/office/excel/2006/main">
          <x14:cfRule type="cellIs" priority="18" operator="equal" id="{1D14F8C6-82BD-4642-9981-4E6B40FF0222}">
            <xm:f>"NA"</xm:f>
            <x14:dxf>
              <fill>
                <patternFill patternType="solid">
                  <fgColor rgb="FFFCE8B2"/>
                  <bgColor rgb="FFFCE8B2"/>
                </patternFill>
              </fill>
            </x14:dxf>
          </x14:cfRule>
          <xm:sqref>P4:S4</xm:sqref>
        </x14:conditionalFormatting>
        <x14:conditionalFormatting xmlns:xm="http://schemas.microsoft.com/office/excel/2006/main">
          <x14:cfRule type="cellIs" priority="19" operator="equal" id="{5B764AA5-53E5-45CE-93E0-227FDEAC8F29}">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54EB72F1-5D92-4423-A195-A9A901F65449}" type="list" allowBlank="1" errorStyle="stop" imeMode="noControl" operator="between" showDropDown="0" showErrorMessage="1" showInputMessage="0">
          <x14:formula1>
            <xm:f>"nt,na,c,nc"</xm:f>
          </x14:formula1>
          <xm:sqref>F12:F117</xm:sqref>
        </x14:dataValidation>
        <x14:dataValidation xr:uid="{4C59E09D-53E5-449F-98F1-C47665DD2A93}" type="list" allowBlank="1" errorStyle="stop" imeMode="noControl" operator="between" showDropDown="0" showErrorMessage="0" showInputMessage="0">
          <x14:formula1>
            <xm:f>"d"</xm:f>
          </x14:formula1>
          <xm:sqref>G12:G117</xm:sqref>
        </x14:dataValidation>
        <x14:dataValidation xr:uid="{78CDD4BF-2DFD-4288-A0CC-B0A46AF6482A}"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5">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J48" activeCellId="0" sqref="J48"/>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1.7109375"/>
    <col customWidth="1" min="7" max="7" width="5.7109375"/>
    <col customWidth="1" min="8" max="8" width="11.140625"/>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2" width="15.42578125"/>
  </cols>
  <sheetData>
    <row r="1" ht="0.75" customHeight="1">
      <c r="A1" s="312"/>
      <c r="B1" s="313"/>
      <c r="C1" s="313"/>
      <c r="D1" s="313"/>
      <c r="E1" s="313"/>
      <c r="F1" s="313"/>
      <c r="G1" s="370"/>
      <c r="H1" s="313"/>
      <c r="I1" s="313"/>
      <c r="J1" s="313"/>
      <c r="K1" s="313"/>
      <c r="L1" s="313"/>
      <c r="M1" s="313"/>
      <c r="N1" s="313"/>
      <c r="O1" s="313"/>
      <c r="P1" s="313"/>
      <c r="Q1" s="313"/>
      <c r="R1" s="313"/>
      <c r="S1" s="313"/>
      <c r="T1" s="313"/>
      <c r="U1" s="313"/>
      <c r="V1" s="313"/>
    </row>
    <row r="2" ht="16.5" customHeight="1">
      <c r="A2" s="315"/>
      <c r="B2" s="316" t="str">
        <f>F4</f>
        <v>P07</v>
      </c>
      <c r="C2" s="317" t="str">
        <f>Echantillon!C19</f>
        <v xml:space="preserve">Annuaire : filtre</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HYPERLINK(Echantillon!D19)</f>
        <v>https://prre.agglo-larochelle.fr/module-annuaire-des-pros?</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Echantillon!B19</f>
        <v>P07</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44</v>
      </c>
      <c r="G5" s="225"/>
      <c r="H5" s="225"/>
      <c r="I5" s="225"/>
      <c r="J5" s="225"/>
      <c r="K5" s="225"/>
      <c r="L5" s="225"/>
      <c r="M5" s="336"/>
      <c r="N5" s="313"/>
      <c r="O5" s="337" t="s">
        <v>141</v>
      </c>
      <c r="P5" s="20">
        <f>COUNTIFS($C$12:$C$117,"A",$F$12:$F$117,"c")</f>
        <v>34</v>
      </c>
      <c r="Q5" s="20">
        <f>COUNTIFS($C$12:$C$117,"A",$F$12:$F$117,"nc")</f>
        <v>0</v>
      </c>
      <c r="R5" s="20">
        <f>COUNTIFS($C$12:$C$117,"A",$F$12:$F$117,"na")</f>
        <v>49</v>
      </c>
      <c r="S5" s="20">
        <f>COUNTIFS($C$12:$C$117,"A",$F$12:$F$117,"nt")</f>
        <v>0</v>
      </c>
      <c r="T5" s="338">
        <f t="shared" ref="T5:T7" si="292">P5+Q5</f>
        <v>34</v>
      </c>
      <c r="U5" s="339">
        <f t="shared" ref="U5:U7" si="293">IF(T5&gt;0,P5/T5,"-")</f>
        <v>1</v>
      </c>
      <c r="V5" s="340">
        <f>U5</f>
        <v>1</v>
      </c>
    </row>
    <row r="6" ht="16.5" customHeight="1">
      <c r="A6" s="312"/>
      <c r="B6" s="225"/>
      <c r="C6" s="225"/>
      <c r="D6" s="225"/>
      <c r="E6" s="326" t="s">
        <v>132</v>
      </c>
      <c r="F6" s="326">
        <f>COUNTIF(F12:F117,"nc")</f>
        <v>1</v>
      </c>
      <c r="G6" s="225"/>
      <c r="H6" s="225"/>
      <c r="I6" s="225"/>
      <c r="J6" s="225"/>
      <c r="K6" s="225"/>
      <c r="L6" s="225"/>
      <c r="M6" s="336"/>
      <c r="N6" s="313"/>
      <c r="O6" s="337" t="s">
        <v>159</v>
      </c>
      <c r="P6" s="20">
        <f>COUNTIFS($C$12:$C$117,"AA",$F$12:$F$117,"c")</f>
        <v>10</v>
      </c>
      <c r="Q6" s="20">
        <f>COUNTIFS($C$12:$C$117,"AA",$F$12:$F$117,"nc")</f>
        <v>1</v>
      </c>
      <c r="R6" s="20">
        <f>COUNTIFS($C$12:$C$117,"AA",$F$12:$F$117,"na")</f>
        <v>12</v>
      </c>
      <c r="S6" s="20">
        <f>COUNTIFS($C$12:$C$117,"AA",$F$12:$F$117,"nt")</f>
        <v>0</v>
      </c>
      <c r="T6" s="338">
        <f t="shared" si="292"/>
        <v>11</v>
      </c>
      <c r="U6" s="339">
        <f t="shared" si="293"/>
        <v>0.90909090909090906</v>
      </c>
      <c r="V6" s="285">
        <f>IF(T6&gt;0,SUM(P5:P6)/SUM(T5:T6),"-")</f>
        <v>0.97777777777777775</v>
      </c>
    </row>
    <row r="7" ht="16.5" customHeight="1">
      <c r="A7" s="312"/>
      <c r="B7" s="225"/>
      <c r="C7" s="225"/>
      <c r="D7" s="225"/>
      <c r="E7" s="326" t="s">
        <v>516</v>
      </c>
      <c r="F7" s="326">
        <f>COUNTIF(F12:F117,"na")</f>
        <v>61</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92"/>
        <v>0</v>
      </c>
      <c r="U7" s="339" t="str">
        <f t="shared" si="293"/>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94">SUM(P5:P7)</f>
        <v>44</v>
      </c>
      <c r="Q8" s="342">
        <f t="shared" si="294"/>
        <v>1</v>
      </c>
      <c r="R8" s="342">
        <f t="shared" si="294"/>
        <v>61</v>
      </c>
      <c r="S8" s="342">
        <f t="shared" si="294"/>
        <v>0</v>
      </c>
      <c r="T8" s="343">
        <f t="shared" si="294"/>
        <v>45</v>
      </c>
      <c r="U8" s="339"/>
      <c r="V8" s="337"/>
    </row>
    <row r="9" ht="16.5" customHeight="1">
      <c r="A9" s="312"/>
      <c r="B9" s="225"/>
      <c r="C9" s="225"/>
      <c r="D9" s="225"/>
      <c r="E9" s="326" t="s">
        <v>462</v>
      </c>
      <c r="F9" s="344">
        <f>F5/SUM(F5:F6)</f>
        <v>0.97777777777777775</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0.022222222222222223</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371"/>
      <c r="H11" s="348"/>
      <c r="I11" s="348"/>
      <c r="J11" s="348"/>
      <c r="K11" s="348"/>
      <c r="L11" s="348"/>
      <c r="M11" s="350"/>
      <c r="N11" s="313"/>
      <c r="O11" s="313"/>
      <c r="P11" s="313"/>
      <c r="Q11" s="313"/>
      <c r="R11" s="313"/>
      <c r="S11" s="313"/>
      <c r="T11" s="313"/>
      <c r="U11" s="313"/>
      <c r="V11" s="313"/>
    </row>
    <row r="12" ht="62.25" hidden="1" customHeight="1">
      <c r="A12" s="351" t="s">
        <v>39</v>
      </c>
      <c r="B12" s="372" t="str">
        <f>Résultats!B13</f>
        <v>1.1</v>
      </c>
      <c r="C12" s="183" t="str">
        <f>Résultats!C13</f>
        <v>A</v>
      </c>
      <c r="D12" s="183" t="str">
        <f>Résultats!E13</f>
        <v>x</v>
      </c>
      <c r="E12" s="347" t="str">
        <f>Résultats!F13</f>
        <v xml:space="preserve">Chaque image porteuse d’information a-t-elle une alternative textuelle ?</v>
      </c>
      <c r="F12" s="337" t="s">
        <v>494</v>
      </c>
      <c r="G12" s="337"/>
      <c r="H12" s="31"/>
      <c r="I12" s="31"/>
      <c r="J12" s="31"/>
      <c r="K12" s="31"/>
      <c r="L12" s="354"/>
      <c r="M12" s="355"/>
      <c r="N12" s="313"/>
      <c r="O12" s="313"/>
      <c r="P12" s="313"/>
      <c r="Q12" s="313"/>
      <c r="R12" s="313"/>
      <c r="S12" s="313"/>
      <c r="T12" s="313"/>
      <c r="U12" s="313"/>
      <c r="V12" s="313"/>
    </row>
    <row r="13" ht="62.25" hidden="1" customHeight="1">
      <c r="A13" s="225"/>
      <c r="B13" s="372" t="str">
        <f>Résultats!B14</f>
        <v>1.2</v>
      </c>
      <c r="C13" s="183" t="str">
        <f>Résultats!C14</f>
        <v>A</v>
      </c>
      <c r="D13" s="183">
        <f>Résultats!E14</f>
        <v>0</v>
      </c>
      <c r="E13" s="347" t="str">
        <f>Résultats!F14</f>
        <v xml:space="preserve">Chaque image de décoration est-elle correctement ignorée par les technologies d’assistance ?</v>
      </c>
      <c r="F13" s="337" t="s">
        <v>494</v>
      </c>
      <c r="G13" s="337"/>
      <c r="H13" s="31"/>
      <c r="I13" s="31"/>
      <c r="J13" s="31"/>
      <c r="K13" s="31"/>
      <c r="L13" s="354"/>
      <c r="M13" s="355"/>
      <c r="N13" s="313"/>
      <c r="O13" s="313"/>
      <c r="P13" s="313"/>
      <c r="Q13" s="313"/>
      <c r="R13" s="313"/>
      <c r="S13" s="313"/>
      <c r="T13" s="313"/>
      <c r="U13" s="313"/>
      <c r="V13" s="313"/>
    </row>
    <row r="14" ht="62.25" hidden="1" customHeight="1">
      <c r="A14" s="225"/>
      <c r="B14" s="372" t="str">
        <f>Résultats!B15</f>
        <v>1.3</v>
      </c>
      <c r="C14" s="183" t="str">
        <f>Résultats!C15</f>
        <v>A</v>
      </c>
      <c r="D14" s="183">
        <f>Résultats!E15</f>
        <v>0</v>
      </c>
      <c r="E14" s="347" t="str">
        <f>Résultats!F15</f>
        <v xml:space="preserve">Pour chaque image porteuse d’information ayant une alternative textuelle, cette alternative est-elle pertinente (hors cas particuliers) ?</v>
      </c>
      <c r="F14" s="337" t="s">
        <v>494</v>
      </c>
      <c r="G14" s="337"/>
      <c r="H14" s="31"/>
      <c r="I14" s="31"/>
      <c r="J14" s="31"/>
      <c r="K14" s="31"/>
      <c r="L14" s="354"/>
      <c r="M14" s="355"/>
      <c r="N14" s="313"/>
      <c r="O14" s="313"/>
      <c r="P14" s="313"/>
      <c r="Q14" s="313"/>
      <c r="R14" s="313"/>
      <c r="S14" s="313"/>
      <c r="T14" s="313"/>
      <c r="U14" s="313"/>
      <c r="V14" s="313"/>
    </row>
    <row r="15" ht="62.25" hidden="1" customHeight="1">
      <c r="A15" s="225"/>
      <c r="B15" s="372" t="str">
        <f>Résultats!B16</f>
        <v>1.4</v>
      </c>
      <c r="C15" s="183" t="str">
        <f>Résultats!C16</f>
        <v>A</v>
      </c>
      <c r="D15" s="183">
        <f>Résultats!E16</f>
        <v>0</v>
      </c>
      <c r="E15" s="347"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72" t="str">
        <f>Résultats!B17</f>
        <v>1.5</v>
      </c>
      <c r="C16" s="183" t="str">
        <f>Résultats!C17</f>
        <v>A</v>
      </c>
      <c r="D16" s="183">
        <f>Résultats!E17</f>
        <v>0</v>
      </c>
      <c r="E16" s="347"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72" t="str">
        <f>Résultats!B18</f>
        <v>1.6</v>
      </c>
      <c r="C17" s="183" t="str">
        <f>Résultats!C18</f>
        <v>A</v>
      </c>
      <c r="D17" s="183">
        <f>Résultats!E18</f>
        <v>0</v>
      </c>
      <c r="E17" s="347"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72" t="str">
        <f>Résultats!B19</f>
        <v>1.7</v>
      </c>
      <c r="C18" s="183" t="str">
        <f>Résultats!C19</f>
        <v>A</v>
      </c>
      <c r="D18" s="183">
        <f>Résultats!E19</f>
        <v>0</v>
      </c>
      <c r="E18" s="347"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72" t="str">
        <f>Résultats!B20</f>
        <v>1.8</v>
      </c>
      <c r="C19" s="183" t="str">
        <f>Résultats!C20</f>
        <v>AA</v>
      </c>
      <c r="D19" s="183">
        <f>Résultats!E20</f>
        <v>0</v>
      </c>
      <c r="E19" s="373"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72" t="str">
        <f>Résultats!B21</f>
        <v>1.9</v>
      </c>
      <c r="C20" s="183" t="str">
        <f>Résultats!C21</f>
        <v>A</v>
      </c>
      <c r="D20" s="183">
        <f>Résultats!E21</f>
        <v>0</v>
      </c>
      <c r="E20" s="347"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72" t="str">
        <f>Résultats!B22</f>
        <v>2.1</v>
      </c>
      <c r="C21" s="183" t="str">
        <f>Résultats!C22</f>
        <v>A</v>
      </c>
      <c r="D21" s="183">
        <f>Résultats!E22</f>
        <v>0</v>
      </c>
      <c r="E21" s="347"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hidden="1" customHeight="1">
      <c r="A22" s="227"/>
      <c r="B22" s="372" t="str">
        <f>Résultats!B23</f>
        <v>2.2</v>
      </c>
      <c r="C22" s="183" t="str">
        <f>Résultats!C23</f>
        <v>A</v>
      </c>
      <c r="D22" s="183">
        <f>Résultats!E23</f>
        <v>0</v>
      </c>
      <c r="E22" s="347"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hidden="1" customHeight="1">
      <c r="A23" s="351" t="s">
        <v>87</v>
      </c>
      <c r="B23" s="372" t="str">
        <f>Résultats!B24</f>
        <v>3.1</v>
      </c>
      <c r="C23" s="183" t="str">
        <f>Résultats!C24</f>
        <v>A</v>
      </c>
      <c r="D23" s="183" t="str">
        <f>Résultats!E24</f>
        <v>x</v>
      </c>
      <c r="E23" s="347"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hidden="1" customHeight="1">
      <c r="A24" s="225"/>
      <c r="B24" s="372" t="str">
        <f>Résultats!B25</f>
        <v>3.2</v>
      </c>
      <c r="C24" s="183" t="str">
        <f>Résultats!C25</f>
        <v>AA</v>
      </c>
      <c r="D24" s="183">
        <f>Résultats!E25</f>
        <v>0</v>
      </c>
      <c r="E24" s="347"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13"/>
      <c r="O24" s="313"/>
      <c r="P24" s="313"/>
      <c r="Q24" s="313"/>
      <c r="R24" s="313"/>
      <c r="S24" s="313"/>
      <c r="T24" s="313"/>
      <c r="U24" s="313"/>
      <c r="V24" s="313"/>
    </row>
    <row r="25" ht="66">
      <c r="A25" s="227"/>
      <c r="B25" s="372" t="str">
        <f>Résultats!B26</f>
        <v>3.3</v>
      </c>
      <c r="C25" s="183" t="str">
        <f>Résultats!C26</f>
        <v>AA</v>
      </c>
      <c r="D25" s="183">
        <f>Résultats!E26</f>
        <v>0</v>
      </c>
      <c r="E25" s="347" t="str">
        <f>Résultats!F26</f>
        <v xml:space="preserve">Dans chaque page web, les couleurs utilisées dans les composants d’interface ou les éléments graphiques porteurs d’informations sont-elles suffisamment contrastées (hors cas particuliers) ?</v>
      </c>
      <c r="F25" s="337" t="s">
        <v>494</v>
      </c>
      <c r="G25" s="337"/>
      <c r="H25" s="31" t="s">
        <v>465</v>
      </c>
      <c r="I25" s="31" t="s">
        <v>473</v>
      </c>
      <c r="J25" s="31" t="s">
        <v>532</v>
      </c>
      <c r="K25" s="31" t="s">
        <v>533</v>
      </c>
      <c r="L25" s="356" t="s">
        <v>520</v>
      </c>
      <c r="M25" s="355"/>
      <c r="N25" s="313"/>
      <c r="O25" s="313"/>
      <c r="P25" s="313"/>
      <c r="Q25" s="313"/>
      <c r="R25" s="313"/>
      <c r="S25" s="313"/>
      <c r="T25" s="313"/>
      <c r="U25" s="313"/>
      <c r="V25" s="313"/>
    </row>
    <row r="26" ht="62.25" hidden="1" customHeight="1">
      <c r="A26" s="351" t="s">
        <v>88</v>
      </c>
      <c r="B26" s="372" t="str">
        <f>Résultats!B27</f>
        <v>4.1</v>
      </c>
      <c r="C26" s="183" t="str">
        <f>Résultats!C27</f>
        <v>A</v>
      </c>
      <c r="D26" s="183" t="str">
        <f>Résultats!E27</f>
        <v>x</v>
      </c>
      <c r="E26" s="347"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72" t="str">
        <f>Résultats!B28</f>
        <v>4.2</v>
      </c>
      <c r="C27" s="183" t="str">
        <f>Résultats!C28</f>
        <v>A</v>
      </c>
      <c r="D27" s="183">
        <f>Résultats!E28</f>
        <v>0</v>
      </c>
      <c r="E27" s="347"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72" t="str">
        <f>Résultats!B29</f>
        <v>4.3</v>
      </c>
      <c r="C28" s="183" t="str">
        <f>Résultats!C29</f>
        <v>A</v>
      </c>
      <c r="D28" s="183">
        <f>Résultats!E29</f>
        <v>0</v>
      </c>
      <c r="E28" s="347"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72" t="str">
        <f>Résultats!B30</f>
        <v>4.4</v>
      </c>
      <c r="C29" s="183" t="str">
        <f>Résultats!C30</f>
        <v>A</v>
      </c>
      <c r="D29" s="183">
        <f>Résultats!E30</f>
        <v>0</v>
      </c>
      <c r="E29" s="347"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72" t="str">
        <f>Résultats!B31</f>
        <v>4.5</v>
      </c>
      <c r="C30" s="183" t="str">
        <f>Résultats!C31</f>
        <v>AA</v>
      </c>
      <c r="D30" s="183">
        <f>Résultats!E31</f>
        <v>0</v>
      </c>
      <c r="E30" s="347"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72" t="str">
        <f>Résultats!B32</f>
        <v>4.6</v>
      </c>
      <c r="C31" s="183" t="str">
        <f>Résultats!C32</f>
        <v>AA</v>
      </c>
      <c r="D31" s="183">
        <f>Résultats!E32</f>
        <v>0</v>
      </c>
      <c r="E31" s="347"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72" t="str">
        <f>Résultats!B33</f>
        <v>4.7</v>
      </c>
      <c r="C32" s="183" t="str">
        <f>Résultats!C33</f>
        <v>A</v>
      </c>
      <c r="D32" s="183">
        <f>Résultats!E33</f>
        <v>0</v>
      </c>
      <c r="E32" s="347"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72" t="str">
        <f>Résultats!B34</f>
        <v>4.8</v>
      </c>
      <c r="C33" s="183" t="str">
        <f>Résultats!C34</f>
        <v>A</v>
      </c>
      <c r="D33" s="183">
        <f>Résultats!E34</f>
        <v>0</v>
      </c>
      <c r="E33" s="347"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72" t="str">
        <f>Résultats!B35</f>
        <v>4.9</v>
      </c>
      <c r="C34" s="183" t="str">
        <f>Résultats!C35</f>
        <v>A</v>
      </c>
      <c r="D34" s="183">
        <f>Résultats!E35</f>
        <v>0</v>
      </c>
      <c r="E34" s="347"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72" t="str">
        <f>Résultats!B36</f>
        <v>4.10</v>
      </c>
      <c r="C35" s="183" t="str">
        <f>Résultats!C36</f>
        <v>A</v>
      </c>
      <c r="D35" s="183" t="str">
        <f>Résultats!E36</f>
        <v>x</v>
      </c>
      <c r="E35" s="347"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72" t="str">
        <f>Résultats!B37</f>
        <v>4.11</v>
      </c>
      <c r="C36" s="183" t="str">
        <f>Résultats!C37</f>
        <v>A</v>
      </c>
      <c r="D36" s="183">
        <f>Résultats!E37</f>
        <v>0</v>
      </c>
      <c r="E36" s="347"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72" t="str">
        <f>Résultats!B38</f>
        <v>4.12</v>
      </c>
      <c r="C37" s="183" t="str">
        <f>Résultats!C38</f>
        <v>A</v>
      </c>
      <c r="D37" s="183">
        <f>Résultats!E38</f>
        <v>0</v>
      </c>
      <c r="E37" s="347"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72" t="str">
        <f>Résultats!B39</f>
        <v>4.13</v>
      </c>
      <c r="C38" s="183" t="str">
        <f>Résultats!C39</f>
        <v>A</v>
      </c>
      <c r="D38" s="183">
        <f>Résultats!E39</f>
        <v>0</v>
      </c>
      <c r="E38" s="347"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72" t="str">
        <f>Résultats!B40</f>
        <v>5.1</v>
      </c>
      <c r="C39" s="183" t="str">
        <f>Résultats!C40</f>
        <v>A</v>
      </c>
      <c r="D39" s="183">
        <f>Résultats!E40</f>
        <v>0</v>
      </c>
      <c r="E39" s="347"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72" t="str">
        <f>Résultats!B41</f>
        <v>5.2</v>
      </c>
      <c r="C40" s="183" t="str">
        <f>Résultats!C41</f>
        <v>A</v>
      </c>
      <c r="D40" s="183">
        <f>Résultats!E41</f>
        <v>0</v>
      </c>
      <c r="E40" s="347"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72" t="str">
        <f>Résultats!B42</f>
        <v>5.3</v>
      </c>
      <c r="C41" s="183" t="str">
        <f>Résultats!C42</f>
        <v>A</v>
      </c>
      <c r="D41" s="183" t="str">
        <f>Résultats!E42</f>
        <v>x</v>
      </c>
      <c r="E41" s="347"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72" t="str">
        <f>Résultats!B43</f>
        <v>5.4</v>
      </c>
      <c r="C42" s="183" t="str">
        <f>Résultats!C43</f>
        <v>A</v>
      </c>
      <c r="D42" s="183">
        <f>Résultats!E43</f>
        <v>0</v>
      </c>
      <c r="E42" s="347"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72" t="str">
        <f>Résultats!B44</f>
        <v>5.5</v>
      </c>
      <c r="C43" s="183" t="str">
        <f>Résultats!C44</f>
        <v>A</v>
      </c>
      <c r="D43" s="183">
        <f>Résultats!E44</f>
        <v>0</v>
      </c>
      <c r="E43" s="347"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72" t="str">
        <f>Résultats!B45</f>
        <v>5.6</v>
      </c>
      <c r="C44" s="183" t="str">
        <f>Résultats!C45</f>
        <v>A</v>
      </c>
      <c r="D44" s="183">
        <f>Résultats!E45</f>
        <v>0</v>
      </c>
      <c r="E44" s="347"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72" t="str">
        <f>Résultats!B46</f>
        <v>5.7</v>
      </c>
      <c r="C45" s="183" t="str">
        <f>Résultats!C46</f>
        <v>A</v>
      </c>
      <c r="D45" s="183" t="str">
        <f>Résultats!E46</f>
        <v>x</v>
      </c>
      <c r="E45" s="347"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72" t="str">
        <f>Résultats!B47</f>
        <v>5.8</v>
      </c>
      <c r="C46" s="183" t="str">
        <f>Résultats!C47</f>
        <v>A</v>
      </c>
      <c r="D46" s="183">
        <f>Résultats!E47</f>
        <v>0</v>
      </c>
      <c r="E46" s="347"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105">
      <c r="A47" s="351" t="s">
        <v>90</v>
      </c>
      <c r="B47" s="372" t="str">
        <f>Résultats!B48</f>
        <v>6.1</v>
      </c>
      <c r="C47" s="183" t="str">
        <f>Résultats!C48</f>
        <v>A</v>
      </c>
      <c r="D47" s="183" t="str">
        <f>Résultats!E48</f>
        <v>x</v>
      </c>
      <c r="E47" s="347" t="str">
        <f>Résultats!F48</f>
        <v xml:space="preserve">Chaque lien est-il explicite (hors cas particuliers) ?</v>
      </c>
      <c r="F47" s="337" t="s">
        <v>494</v>
      </c>
      <c r="G47" s="337"/>
      <c r="H47" s="31" t="s">
        <v>468</v>
      </c>
      <c r="I47" s="31" t="s">
        <v>473</v>
      </c>
      <c r="J47" s="31" t="s">
        <v>534</v>
      </c>
      <c r="K47" s="31" t="s">
        <v>535</v>
      </c>
      <c r="L47" s="356" t="s">
        <v>520</v>
      </c>
      <c r="M47" s="355"/>
      <c r="N47" s="313"/>
      <c r="O47" s="313"/>
      <c r="P47" s="313"/>
      <c r="Q47" s="313"/>
      <c r="R47" s="313"/>
      <c r="S47" s="313"/>
      <c r="T47" s="313"/>
      <c r="U47" s="313"/>
      <c r="V47" s="313"/>
    </row>
    <row r="48" ht="62.25" hidden="1" customHeight="1">
      <c r="A48" s="227"/>
      <c r="B48" s="372" t="str">
        <f>Résultats!B49</f>
        <v>6.2</v>
      </c>
      <c r="C48" s="183" t="str">
        <f>Résultats!C49</f>
        <v>A</v>
      </c>
      <c r="D48" s="183" t="str">
        <f>Résultats!E49</f>
        <v>x</v>
      </c>
      <c r="E48" s="347"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33" hidden="1">
      <c r="A49" s="351" t="s">
        <v>447</v>
      </c>
      <c r="B49" s="372" t="str">
        <f>Résultats!B50</f>
        <v>7.1</v>
      </c>
      <c r="C49" s="183" t="str">
        <f>Résultats!C50</f>
        <v>A</v>
      </c>
      <c r="D49" s="183" t="str">
        <f>Résultats!E50</f>
        <v>x</v>
      </c>
      <c r="E49" s="347"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72" t="str">
        <f>Résultats!B51</f>
        <v>7.2</v>
      </c>
      <c r="C50" s="183" t="str">
        <f>Résultats!C51</f>
        <v>A</v>
      </c>
      <c r="D50" s="183">
        <f>Résultats!E51</f>
        <v>0</v>
      </c>
      <c r="E50" s="347"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72" t="str">
        <f>Résultats!B52</f>
        <v>7.3</v>
      </c>
      <c r="C51" s="183" t="str">
        <f>Résultats!C52</f>
        <v>A</v>
      </c>
      <c r="D51" s="183" t="str">
        <f>Résultats!E52</f>
        <v>x</v>
      </c>
      <c r="E51" s="347"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72" t="str">
        <f>Résultats!B53</f>
        <v>7.4</v>
      </c>
      <c r="C52" s="183" t="str">
        <f>Résultats!C53</f>
        <v>A</v>
      </c>
      <c r="D52" s="183">
        <f>Résultats!E53</f>
        <v>0</v>
      </c>
      <c r="E52" s="347"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72" t="str">
        <f>Résultats!B54</f>
        <v>7.5</v>
      </c>
      <c r="C53" s="183" t="str">
        <f>Résultats!C54</f>
        <v>AA</v>
      </c>
      <c r="D53" s="183">
        <f>Résultats!E54</f>
        <v>0</v>
      </c>
      <c r="E53" s="347"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72" t="str">
        <f>Résultats!B55</f>
        <v>8.1</v>
      </c>
      <c r="C54" s="183" t="str">
        <f>Résultats!C55</f>
        <v>A</v>
      </c>
      <c r="D54" s="183">
        <f>Résultats!E55</f>
        <v>0</v>
      </c>
      <c r="E54" s="347"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72" t="str">
        <f>Résultats!B56</f>
        <v>8.2</v>
      </c>
      <c r="C55" s="183" t="str">
        <f>Résultats!C56</f>
        <v>A</v>
      </c>
      <c r="D55" s="183">
        <f>Résultats!E56</f>
        <v>0</v>
      </c>
      <c r="E55" s="347"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72" t="str">
        <f>Résultats!B57</f>
        <v>8.3</v>
      </c>
      <c r="C56" s="183" t="str">
        <f>Résultats!C57</f>
        <v>A</v>
      </c>
      <c r="D56" s="183" t="str">
        <f>Résultats!E57</f>
        <v>x</v>
      </c>
      <c r="E56" s="347"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72" t="str">
        <f>Résultats!B58</f>
        <v>8.4</v>
      </c>
      <c r="C57" s="183" t="str">
        <f>Résultats!C58</f>
        <v>A</v>
      </c>
      <c r="D57" s="183" t="str">
        <f>Résultats!E58</f>
        <v>x</v>
      </c>
      <c r="E57" s="347"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182" t="str">
        <f>Résultats!B59</f>
        <v>8.5</v>
      </c>
      <c r="C58" s="183" t="str">
        <f>Résultats!C59</f>
        <v>A</v>
      </c>
      <c r="D58" s="183" t="str">
        <f>Résultats!E59</f>
        <v>x</v>
      </c>
      <c r="E58" s="347"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182" t="str">
        <f>Résultats!B60</f>
        <v>8.6</v>
      </c>
      <c r="C59" s="183" t="str">
        <f>Résultats!C60</f>
        <v>A</v>
      </c>
      <c r="D59" s="183">
        <f>Résultats!E60</f>
        <v>0</v>
      </c>
      <c r="E59" s="347"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182" t="str">
        <f>Résultats!B61</f>
        <v>8.7</v>
      </c>
      <c r="C60" s="183" t="str">
        <f>Résultats!C61</f>
        <v>AA</v>
      </c>
      <c r="D60" s="183">
        <f>Résultats!E61</f>
        <v>0</v>
      </c>
      <c r="E60" s="347"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182" t="str">
        <f>Résultats!B62</f>
        <v>8.8</v>
      </c>
      <c r="C61" s="183" t="str">
        <f>Résultats!C62</f>
        <v>AA</v>
      </c>
      <c r="D61" s="183">
        <f>Résultats!E62</f>
        <v>0</v>
      </c>
      <c r="E61" s="347"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customHeight="1">
      <c r="A62" s="225"/>
      <c r="B62" s="182" t="str">
        <f>Résultats!B63</f>
        <v>8.9</v>
      </c>
      <c r="C62" s="183" t="str">
        <f>Résultats!C63</f>
        <v>A</v>
      </c>
      <c r="D62" s="183">
        <f>Résultats!E63</f>
        <v>0</v>
      </c>
      <c r="E62" s="347" t="str">
        <f>Résultats!F63</f>
        <v xml:space="preserve">Dans chaque page web, les balises ne doivent pas être utilisées uniquement à des fins de présentation. Cette règle est-elle respectée ?</v>
      </c>
      <c r="F62" s="337" t="s">
        <v>494</v>
      </c>
      <c r="G62" s="337"/>
      <c r="H62" s="31" t="s">
        <v>474</v>
      </c>
      <c r="I62" s="31" t="s">
        <v>473</v>
      </c>
      <c r="J62" s="31" t="s">
        <v>536</v>
      </c>
      <c r="K62" s="31" t="s">
        <v>537</v>
      </c>
      <c r="L62" s="356" t="s">
        <v>520</v>
      </c>
      <c r="M62" s="355"/>
      <c r="N62" s="313"/>
      <c r="O62" s="313"/>
      <c r="P62" s="313"/>
      <c r="Q62" s="313"/>
      <c r="R62" s="313"/>
      <c r="S62" s="313"/>
      <c r="T62" s="313"/>
      <c r="U62" s="313"/>
      <c r="V62" s="313"/>
    </row>
    <row r="63" ht="62.25" hidden="1" customHeight="1">
      <c r="A63" s="227"/>
      <c r="B63" s="372" t="str">
        <f>Résultats!B64</f>
        <v>8.10</v>
      </c>
      <c r="C63" s="183" t="str">
        <f>Résultats!C64</f>
        <v>A</v>
      </c>
      <c r="D63" s="183">
        <f>Résultats!E64</f>
        <v>0</v>
      </c>
      <c r="E63" s="347"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hidden="1" customHeight="1">
      <c r="A64" s="351" t="s">
        <v>449</v>
      </c>
      <c r="B64" s="372" t="str">
        <f>Résultats!B65</f>
        <v>9.1</v>
      </c>
      <c r="C64" s="183" t="str">
        <f>Résultats!C65</f>
        <v>A</v>
      </c>
      <c r="D64" s="183" t="str">
        <f>Résultats!E65</f>
        <v>x</v>
      </c>
      <c r="E64" s="347" t="str">
        <f>Résultats!F65</f>
        <v xml:space="preserve">Dans chaque page web, l’information est-elle structurée par l’utilisation appropriée de titres ?</v>
      </c>
      <c r="F64" s="337" t="s">
        <v>494</v>
      </c>
      <c r="G64" s="337"/>
      <c r="H64" s="31"/>
      <c r="I64" s="31"/>
      <c r="J64" s="31"/>
      <c r="K64" s="31"/>
      <c r="L64" s="354"/>
      <c r="M64" s="355"/>
      <c r="N64" s="313"/>
      <c r="O64" s="313"/>
      <c r="P64" s="313"/>
      <c r="Q64" s="313"/>
      <c r="R64" s="313"/>
      <c r="S64" s="313"/>
      <c r="T64" s="313"/>
      <c r="U64" s="313"/>
      <c r="V64" s="313"/>
    </row>
    <row r="65" ht="62.25" hidden="1" customHeight="1">
      <c r="A65" s="225"/>
      <c r="B65" s="372" t="str">
        <f>Résultats!B66</f>
        <v>9.2</v>
      </c>
      <c r="C65" s="183" t="str">
        <f>Résultats!C66</f>
        <v>A</v>
      </c>
      <c r="D65" s="183">
        <f>Résultats!E66</f>
        <v>0</v>
      </c>
      <c r="E65" s="347"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72" t="str">
        <f>Résultats!B67</f>
        <v>9.3</v>
      </c>
      <c r="C66" s="183" t="str">
        <f>Résultats!C67</f>
        <v>A</v>
      </c>
      <c r="D66" s="183">
        <f>Résultats!E67</f>
        <v>0</v>
      </c>
      <c r="E66" s="347"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72" t="str">
        <f>Résultats!B68</f>
        <v>9.4</v>
      </c>
      <c r="C67" s="183" t="str">
        <f>Résultats!C68</f>
        <v>A</v>
      </c>
      <c r="D67" s="183">
        <f>Résultats!E68</f>
        <v>0</v>
      </c>
      <c r="E67" s="347"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72" t="str">
        <f>Résultats!B69</f>
        <v>10.1</v>
      </c>
      <c r="C68" s="183" t="str">
        <f>Résultats!C69</f>
        <v>A</v>
      </c>
      <c r="D68" s="183">
        <f>Résultats!E69</f>
        <v>0</v>
      </c>
      <c r="E68" s="347"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72" t="str">
        <f>Résultats!B70</f>
        <v>10.2</v>
      </c>
      <c r="C69" s="183" t="str">
        <f>Résultats!C70</f>
        <v>A</v>
      </c>
      <c r="D69" s="183">
        <f>Résultats!E70</f>
        <v>0</v>
      </c>
      <c r="E69" s="347"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72" t="str">
        <f>Résultats!B71</f>
        <v>10.3</v>
      </c>
      <c r="C70" s="183" t="str">
        <f>Résultats!C71</f>
        <v>A</v>
      </c>
      <c r="D70" s="183" t="str">
        <f>Résultats!E71</f>
        <v>x</v>
      </c>
      <c r="E70" s="347"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72" t="str">
        <f>Résultats!B72</f>
        <v>10.4</v>
      </c>
      <c r="C71" s="183" t="str">
        <f>Résultats!C72</f>
        <v>AA</v>
      </c>
      <c r="D71" s="183">
        <f>Résultats!E72</f>
        <v>0</v>
      </c>
      <c r="E71" s="347"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customHeight="1">
      <c r="A72" s="225"/>
      <c r="B72" s="372" t="str">
        <f>Résultats!B73</f>
        <v>10.5</v>
      </c>
      <c r="C72" s="183" t="str">
        <f>Résultats!C73</f>
        <v>AA</v>
      </c>
      <c r="D72" s="183">
        <f>Résultats!E73</f>
        <v>0</v>
      </c>
      <c r="E72" s="347" t="str">
        <f>Résultats!F73</f>
        <v xml:space="preserve">Dans chaque page web, les déclarations CSS de couleurs de fond d’élément et de police sont-elles correctement utilisées ?</v>
      </c>
      <c r="F72" s="337" t="s">
        <v>495</v>
      </c>
      <c r="G72" s="337"/>
      <c r="H72" s="31" t="s">
        <v>468</v>
      </c>
      <c r="I72" s="31" t="s">
        <v>473</v>
      </c>
      <c r="J72" s="31" t="s">
        <v>538</v>
      </c>
      <c r="K72" s="362" t="s">
        <v>539</v>
      </c>
      <c r="L72" s="354"/>
      <c r="M72" s="355"/>
      <c r="N72" s="313"/>
      <c r="O72" s="313"/>
      <c r="P72" s="313"/>
      <c r="Q72" s="313"/>
      <c r="R72" s="313"/>
      <c r="S72" s="313"/>
      <c r="T72" s="313"/>
      <c r="U72" s="313"/>
      <c r="V72" s="313"/>
    </row>
    <row r="73" ht="62.25" hidden="1" customHeight="1">
      <c r="A73" s="225"/>
      <c r="B73" s="372" t="str">
        <f>Résultats!B74</f>
        <v>10.6</v>
      </c>
      <c r="C73" s="183" t="str">
        <f>Résultats!C74</f>
        <v>A</v>
      </c>
      <c r="D73" s="183" t="str">
        <f>Résultats!E74</f>
        <v>x</v>
      </c>
      <c r="E73" s="347"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72" t="str">
        <f>Résultats!B75</f>
        <v>10.7</v>
      </c>
      <c r="C74" s="183" t="str">
        <f>Résultats!C75</f>
        <v>A</v>
      </c>
      <c r="D74" s="183" t="str">
        <f>Résultats!E75</f>
        <v>x</v>
      </c>
      <c r="E74" s="347"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72" t="str">
        <f>Résultats!B76</f>
        <v>10.8</v>
      </c>
      <c r="C75" s="183" t="str">
        <f>Résultats!C76</f>
        <v>A</v>
      </c>
      <c r="D75" s="183">
        <f>Résultats!E76</f>
        <v>0</v>
      </c>
      <c r="E75" s="347"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72" t="str">
        <f>Résultats!B77</f>
        <v>10.9</v>
      </c>
      <c r="C76" s="183" t="str">
        <f>Résultats!C77</f>
        <v>A</v>
      </c>
      <c r="D76" s="183">
        <f>Résultats!E77</f>
        <v>0</v>
      </c>
      <c r="E76" s="347"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72" t="str">
        <f>Résultats!B78</f>
        <v>10.10</v>
      </c>
      <c r="C77" s="183" t="str">
        <f>Résultats!C78</f>
        <v>A</v>
      </c>
      <c r="D77" s="183">
        <f>Résultats!E78</f>
        <v>0</v>
      </c>
      <c r="E77" s="347"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114" hidden="1">
      <c r="A78" s="225"/>
      <c r="B78" s="372" t="str">
        <f>Résultats!B79</f>
        <v>10.11</v>
      </c>
      <c r="C78" s="183" t="str">
        <f>Résultats!C79</f>
        <v>AA</v>
      </c>
      <c r="D78" s="183">
        <f>Résultats!E79</f>
        <v>0</v>
      </c>
      <c r="E78" s="347"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72" t="str">
        <f>Résultats!B80</f>
        <v>10.12</v>
      </c>
      <c r="C79" s="183" t="str">
        <f>Résultats!C80</f>
        <v>AA</v>
      </c>
      <c r="D79" s="183">
        <f>Résultats!E80</f>
        <v>0</v>
      </c>
      <c r="E79" s="347"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72" t="str">
        <f>Résultats!B81</f>
        <v>10.13</v>
      </c>
      <c r="C80" s="183" t="str">
        <f>Résultats!C81</f>
        <v>AA</v>
      </c>
      <c r="D80" s="183">
        <f>Résultats!E81</f>
        <v>0</v>
      </c>
      <c r="E80" s="347"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72" t="str">
        <f>Résultats!B82</f>
        <v>10.14</v>
      </c>
      <c r="C81" s="183" t="str">
        <f>Résultats!C82</f>
        <v>A</v>
      </c>
      <c r="D81" s="183">
        <f>Résultats!E82</f>
        <v>0</v>
      </c>
      <c r="E81" s="347"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72" t="str">
        <f>Résultats!B83</f>
        <v>11.1</v>
      </c>
      <c r="C82" s="183" t="str">
        <f>Résultats!C83</f>
        <v>A</v>
      </c>
      <c r="D82" s="183" t="str">
        <f>Résultats!E83</f>
        <v>x</v>
      </c>
      <c r="E82" s="347" t="str">
        <f>Résultats!F83</f>
        <v xml:space="preserve">Chaque champ de formulaire a-t-il une étiquette ?</v>
      </c>
      <c r="F82" s="337" t="s">
        <v>494</v>
      </c>
      <c r="G82" s="337"/>
      <c r="H82" s="31"/>
      <c r="I82" s="31"/>
      <c r="J82" s="31"/>
      <c r="K82" s="31"/>
      <c r="L82" s="354"/>
      <c r="M82" s="355"/>
      <c r="N82" s="313"/>
      <c r="O82" s="313"/>
      <c r="P82" s="313"/>
      <c r="Q82" s="313"/>
      <c r="R82" s="313"/>
      <c r="S82" s="313"/>
      <c r="T82" s="313"/>
      <c r="U82" s="313"/>
      <c r="V82" s="313"/>
    </row>
    <row r="83" ht="62.25" hidden="1" customHeight="1">
      <c r="A83" s="225"/>
      <c r="B83" s="372" t="str">
        <f>Résultats!B84</f>
        <v>11.2</v>
      </c>
      <c r="C83" s="183" t="str">
        <f>Résultats!C84</f>
        <v>A</v>
      </c>
      <c r="D83" s="183" t="str">
        <f>Résultats!E84</f>
        <v>x</v>
      </c>
      <c r="E83" s="347" t="str">
        <f>Résultats!F84</f>
        <v xml:space="preserve">Chaque étiquette associée à un champ de formulaire est-elle pertinente (hors cas particuliers) ?</v>
      </c>
      <c r="F83" s="337" t="s">
        <v>494</v>
      </c>
      <c r="G83" s="337"/>
      <c r="H83" s="31"/>
      <c r="I83" s="31"/>
      <c r="J83" s="31"/>
      <c r="K83" s="31"/>
      <c r="L83" s="354"/>
      <c r="M83" s="355"/>
      <c r="N83" s="313"/>
      <c r="O83" s="313"/>
      <c r="P83" s="313"/>
      <c r="Q83" s="313"/>
      <c r="R83" s="313"/>
      <c r="S83" s="313"/>
      <c r="T83" s="313"/>
      <c r="U83" s="313"/>
      <c r="V83" s="313"/>
    </row>
    <row r="84" ht="62.25" hidden="1" customHeight="1">
      <c r="A84" s="225"/>
      <c r="B84" s="182" t="str">
        <f>Résultats!B85</f>
        <v>11.3</v>
      </c>
      <c r="C84" s="183" t="str">
        <f>Résultats!C85</f>
        <v>AA</v>
      </c>
      <c r="D84" s="183">
        <f>Résultats!E85</f>
        <v>0</v>
      </c>
      <c r="E84" s="347"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182" t="str">
        <f>Résultats!B86</f>
        <v>11.4</v>
      </c>
      <c r="C85" s="183" t="str">
        <f>Résultats!C86</f>
        <v>A</v>
      </c>
      <c r="D85" s="183">
        <f>Résultats!E86</f>
        <v>0</v>
      </c>
      <c r="E85" s="347" t="str">
        <f>Résultats!F86</f>
        <v xml:space="preserve">Dans chaque formulaire, chaque étiquette de champ et son champ associé sont-ils accolés (hors cas particuliers) ?</v>
      </c>
      <c r="F85" s="337" t="s">
        <v>494</v>
      </c>
      <c r="G85" s="337"/>
      <c r="H85" s="31"/>
      <c r="I85" s="31"/>
      <c r="J85" s="31"/>
      <c r="K85" s="31"/>
      <c r="L85" s="354"/>
      <c r="M85" s="355"/>
      <c r="N85" s="313"/>
      <c r="O85" s="313"/>
      <c r="P85" s="313"/>
      <c r="Q85" s="313"/>
      <c r="R85" s="313"/>
      <c r="S85" s="313"/>
      <c r="T85" s="313"/>
      <c r="U85" s="313"/>
      <c r="V85" s="313"/>
    </row>
    <row r="86" ht="62.25" hidden="1" customHeight="1">
      <c r="A86" s="225"/>
      <c r="B86" s="182" t="str">
        <f>Résultats!B87</f>
        <v>11.5</v>
      </c>
      <c r="C86" s="183" t="str">
        <f>Résultats!C87</f>
        <v>A</v>
      </c>
      <c r="D86" s="183" t="str">
        <f>Résultats!E87</f>
        <v>x</v>
      </c>
      <c r="E86" s="347" t="str">
        <f>Résultats!F87</f>
        <v xml:space="preserve">Dans chaque formulaire, les champs de même nature sont-ils regroupés, si nécessaire ?</v>
      </c>
      <c r="F86" s="337" t="s">
        <v>494</v>
      </c>
      <c r="G86" s="337"/>
      <c r="H86" s="31"/>
      <c r="I86" s="31"/>
      <c r="J86" s="31"/>
      <c r="K86" s="31"/>
      <c r="L86" s="354"/>
      <c r="M86" s="355"/>
      <c r="N86" s="313"/>
      <c r="O86" s="313"/>
      <c r="P86" s="313"/>
      <c r="Q86" s="313"/>
      <c r="R86" s="313"/>
      <c r="S86" s="313"/>
      <c r="T86" s="313"/>
      <c r="U86" s="313"/>
      <c r="V86" s="313"/>
    </row>
    <row r="87" ht="62.25" hidden="1" customHeight="1">
      <c r="A87" s="225"/>
      <c r="B87" s="182" t="str">
        <f>Résultats!B88</f>
        <v>11.6</v>
      </c>
      <c r="C87" s="183" t="str">
        <f>Résultats!C88</f>
        <v>A</v>
      </c>
      <c r="D87" s="183" t="str">
        <f>Résultats!E88</f>
        <v>x</v>
      </c>
      <c r="E87" s="347" t="str">
        <f>Résultats!F88</f>
        <v xml:space="preserve">Dans chaque formulaire, chaque regroupement de champs de même nature a-t-il une légende ?</v>
      </c>
      <c r="F87" s="337" t="s">
        <v>494</v>
      </c>
      <c r="G87" s="337"/>
      <c r="H87" s="31"/>
      <c r="I87" s="31"/>
      <c r="J87" s="31"/>
      <c r="K87" s="31"/>
      <c r="L87" s="354"/>
      <c r="M87" s="355"/>
      <c r="N87" s="313"/>
      <c r="O87" s="313"/>
      <c r="P87" s="313"/>
      <c r="Q87" s="313"/>
      <c r="R87" s="313"/>
      <c r="S87" s="313"/>
      <c r="T87" s="313"/>
      <c r="U87" s="313"/>
      <c r="V87" s="313"/>
    </row>
    <row r="88" ht="62.25" hidden="1" customHeight="1">
      <c r="A88" s="225"/>
      <c r="B88" s="182" t="str">
        <f>Résultats!B89</f>
        <v>11.7</v>
      </c>
      <c r="C88" s="183" t="str">
        <f>Résultats!C89</f>
        <v>A</v>
      </c>
      <c r="D88" s="183">
        <f>Résultats!E89</f>
        <v>0</v>
      </c>
      <c r="E88" s="347" t="str">
        <f>Résultats!F89</f>
        <v xml:space="preserve">Dans chaque formulaire, chaque légende associée à un regroupement de champs de même nature est-elle pertinente ?</v>
      </c>
      <c r="F88" s="337" t="s">
        <v>494</v>
      </c>
      <c r="G88" s="337"/>
      <c r="H88" s="31"/>
      <c r="I88" s="31"/>
      <c r="J88" s="31"/>
      <c r="K88" s="31"/>
      <c r="L88" s="354"/>
      <c r="M88" s="355"/>
      <c r="N88" s="313"/>
      <c r="O88" s="313"/>
      <c r="P88" s="313"/>
      <c r="Q88" s="313"/>
      <c r="R88" s="313"/>
      <c r="S88" s="313"/>
      <c r="T88" s="313"/>
      <c r="U88" s="313"/>
      <c r="V88" s="313"/>
    </row>
    <row r="89" ht="62.25" hidden="1" customHeight="1">
      <c r="A89" s="225"/>
      <c r="B89" s="182" t="str">
        <f>Résultats!B90</f>
        <v>11.8</v>
      </c>
      <c r="C89" s="183" t="str">
        <f>Résultats!C90</f>
        <v>A</v>
      </c>
      <c r="D89" s="183">
        <f>Résultats!E90</f>
        <v>0</v>
      </c>
      <c r="E89" s="347"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182" t="str">
        <f>Résultats!B91</f>
        <v>11.9</v>
      </c>
      <c r="C90" s="183" t="str">
        <f>Résultats!C91</f>
        <v>A</v>
      </c>
      <c r="D90" s="183" t="str">
        <f>Résultats!E91</f>
        <v>x</v>
      </c>
      <c r="E90" s="347" t="str">
        <f>Résultats!F91</f>
        <v xml:space="preserve">Dans chaque formulaire, l’intitulé de chaque bouton est-il pertinent (hors cas particuliers) ?</v>
      </c>
      <c r="F90" s="337" t="s">
        <v>494</v>
      </c>
      <c r="G90" s="337"/>
      <c r="H90" s="31"/>
      <c r="I90" s="31"/>
      <c r="J90" s="31"/>
      <c r="K90" s="31"/>
      <c r="L90" s="354"/>
      <c r="M90" s="355"/>
      <c r="N90" s="313"/>
      <c r="O90" s="313"/>
      <c r="P90" s="313"/>
      <c r="Q90" s="313"/>
      <c r="R90" s="313"/>
      <c r="S90" s="313"/>
      <c r="T90" s="313"/>
      <c r="U90" s="313"/>
      <c r="V90" s="313"/>
    </row>
    <row r="91" ht="62.25" hidden="1" customHeight="1">
      <c r="A91" s="225"/>
      <c r="B91" s="182" t="str">
        <f>Résultats!B92</f>
        <v>11.10</v>
      </c>
      <c r="C91" s="183" t="str">
        <f>Résultats!C92</f>
        <v>A</v>
      </c>
      <c r="D91" s="183" t="str">
        <f>Résultats!E92</f>
        <v>x</v>
      </c>
      <c r="E91" s="347"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hidden="1" customHeight="1">
      <c r="A92" s="225"/>
      <c r="B92" s="182" t="str">
        <f>Résultats!B93</f>
        <v>11.11</v>
      </c>
      <c r="C92" s="183" t="str">
        <f>Résultats!C93</f>
        <v>AA</v>
      </c>
      <c r="D92" s="183">
        <f>Résultats!E93</f>
        <v>0</v>
      </c>
      <c r="E92" s="347"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82.900000000000006" hidden="1" customHeight="1">
      <c r="A93" s="225"/>
      <c r="B93" s="182" t="str">
        <f>Résultats!B94</f>
        <v>11.12</v>
      </c>
      <c r="C93" s="183" t="str">
        <f>Résultats!C94</f>
        <v>AA</v>
      </c>
      <c r="D93" s="183">
        <f>Résultats!E94</f>
        <v>0</v>
      </c>
      <c r="E93" s="347"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182" t="str">
        <f>Résultats!B95</f>
        <v>11.13</v>
      </c>
      <c r="C94" s="183" t="str">
        <f>Résultats!C95</f>
        <v>AA</v>
      </c>
      <c r="D94" s="183">
        <f>Résultats!E95</f>
        <v>0</v>
      </c>
      <c r="E94" s="347"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hidden="1" customHeight="1">
      <c r="A95" s="351" t="s">
        <v>96</v>
      </c>
      <c r="B95" s="182" t="str">
        <f>Résultats!B96</f>
        <v>12.1</v>
      </c>
      <c r="C95" s="183" t="str">
        <f>Résultats!C96</f>
        <v>AA</v>
      </c>
      <c r="D95" s="183">
        <f>Résultats!E96</f>
        <v>0</v>
      </c>
      <c r="E95" s="347"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182" t="str">
        <f>Résultats!B97</f>
        <v>12.2</v>
      </c>
      <c r="C96" s="183" t="str">
        <f>Résultats!C97</f>
        <v>AA</v>
      </c>
      <c r="D96" s="183">
        <f>Résultats!E97</f>
        <v>0</v>
      </c>
      <c r="E96" s="347"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182" t="str">
        <f>Résultats!B98</f>
        <v>12.3</v>
      </c>
      <c r="C97" s="183" t="str">
        <f>Résultats!C98</f>
        <v>AA</v>
      </c>
      <c r="D97" s="183">
        <f>Résultats!E98</f>
        <v>0</v>
      </c>
      <c r="E97" s="347"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182" t="str">
        <f>Résultats!B99</f>
        <v>12.4</v>
      </c>
      <c r="C98" s="183" t="str">
        <f>Résultats!C99</f>
        <v>AA</v>
      </c>
      <c r="D98" s="183">
        <f>Résultats!E99</f>
        <v>0</v>
      </c>
      <c r="E98" s="347"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72" t="str">
        <f>Résultats!B100</f>
        <v>12.5</v>
      </c>
      <c r="C99" s="183" t="str">
        <f>Résultats!C100</f>
        <v>AA</v>
      </c>
      <c r="D99" s="183">
        <f>Résultats!E100</f>
        <v>0</v>
      </c>
      <c r="E99" s="347"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85.5" hidden="1">
      <c r="A100" s="225"/>
      <c r="B100" s="372" t="str">
        <f>Résultats!B101</f>
        <v>12.6</v>
      </c>
      <c r="C100" s="183" t="str">
        <f>Résultats!C101</f>
        <v>A</v>
      </c>
      <c r="D100" s="183">
        <f>Résultats!E101</f>
        <v>0</v>
      </c>
      <c r="E100" s="347"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72" t="str">
        <f>Résultats!B102</f>
        <v>12.7</v>
      </c>
      <c r="C101" s="183" t="str">
        <f>Résultats!C102</f>
        <v>A</v>
      </c>
      <c r="D101" s="183">
        <f>Résultats!E102</f>
        <v>0</v>
      </c>
      <c r="E101" s="347"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72" t="str">
        <f>Résultats!B103</f>
        <v>12.8</v>
      </c>
      <c r="C102" s="183" t="str">
        <f>Résultats!C103</f>
        <v>A</v>
      </c>
      <c r="D102" s="183" t="str">
        <f>Résultats!E103</f>
        <v>x</v>
      </c>
      <c r="E102" s="347"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72" t="str">
        <f>Résultats!B104</f>
        <v>12.9</v>
      </c>
      <c r="C103" s="183" t="str">
        <f>Résultats!C104</f>
        <v>A</v>
      </c>
      <c r="D103" s="183" t="str">
        <f>Résultats!E104</f>
        <v>x</v>
      </c>
      <c r="E103" s="347"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72" t="str">
        <f>Résultats!B105</f>
        <v>12.10</v>
      </c>
      <c r="C104" s="183" t="str">
        <f>Résultats!C105</f>
        <v>A</v>
      </c>
      <c r="D104" s="183">
        <f>Résultats!E105</f>
        <v>0</v>
      </c>
      <c r="E104" s="347"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72" t="str">
        <f>Résultats!B106</f>
        <v>12.11</v>
      </c>
      <c r="C105" s="183" t="str">
        <f>Résultats!C106</f>
        <v>A</v>
      </c>
      <c r="D105" s="183">
        <f>Résultats!E106</f>
        <v>0</v>
      </c>
      <c r="E105" s="347"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72" t="str">
        <f>Résultats!B107</f>
        <v>13.1</v>
      </c>
      <c r="C106" s="183" t="str">
        <f>Résultats!C107</f>
        <v>A</v>
      </c>
      <c r="D106" s="183">
        <f>Résultats!E107</f>
        <v>0</v>
      </c>
      <c r="E106" s="347"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72" t="str">
        <f>Résultats!B108</f>
        <v>13.2</v>
      </c>
      <c r="C107" s="183" t="str">
        <f>Résultats!C108</f>
        <v>A</v>
      </c>
      <c r="D107" s="183">
        <f>Résultats!E108</f>
        <v>0</v>
      </c>
      <c r="E107" s="347"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72" t="str">
        <f>Résultats!B109</f>
        <v>13.3</v>
      </c>
      <c r="C108" s="183" t="str">
        <f>Résultats!C109</f>
        <v>A</v>
      </c>
      <c r="D108" s="183">
        <f>Résultats!E109</f>
        <v>0</v>
      </c>
      <c r="E108" s="347"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72" t="str">
        <f>Résultats!B110</f>
        <v>13.4</v>
      </c>
      <c r="C109" s="183" t="str">
        <f>Résultats!C110</f>
        <v>A</v>
      </c>
      <c r="D109" s="183">
        <f>Résultats!E110</f>
        <v>0</v>
      </c>
      <c r="E109" s="347"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72" t="str">
        <f>Résultats!B111</f>
        <v>13.5</v>
      </c>
      <c r="C110" s="183" t="str">
        <f>Résultats!C111</f>
        <v>A</v>
      </c>
      <c r="D110" s="183">
        <f>Résultats!E111</f>
        <v>0</v>
      </c>
      <c r="E110" s="347"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72" t="str">
        <f>Résultats!B112</f>
        <v>13.6</v>
      </c>
      <c r="C111" s="183" t="str">
        <f>Résultats!C112</f>
        <v>A</v>
      </c>
      <c r="D111" s="183">
        <f>Résultats!E112</f>
        <v>0</v>
      </c>
      <c r="E111" s="347"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72" t="str">
        <f>Résultats!B113</f>
        <v>13.7</v>
      </c>
      <c r="C112" s="183" t="str">
        <f>Résultats!C113</f>
        <v>A</v>
      </c>
      <c r="D112" s="183">
        <f>Résultats!E113</f>
        <v>0</v>
      </c>
      <c r="E112" s="347"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72" t="str">
        <f>Résultats!B114</f>
        <v>13.8</v>
      </c>
      <c r="C113" s="183" t="str">
        <f>Résultats!C114</f>
        <v>A</v>
      </c>
      <c r="D113" s="183">
        <f>Résultats!E114</f>
        <v>0</v>
      </c>
      <c r="E113" s="347"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72" t="str">
        <f>Résultats!B115</f>
        <v>13.9</v>
      </c>
      <c r="C114" s="183" t="str">
        <f>Résultats!C115</f>
        <v>AA</v>
      </c>
      <c r="D114" s="183">
        <f>Résultats!E115</f>
        <v>0</v>
      </c>
      <c r="E114" s="347"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85.900000000000006" hidden="1" customHeight="1">
      <c r="A115" s="225"/>
      <c r="B115" s="372" t="str">
        <f>Résultats!B116</f>
        <v>13.10</v>
      </c>
      <c r="C115" s="183" t="str">
        <f>Résultats!C116</f>
        <v>A</v>
      </c>
      <c r="D115" s="183">
        <f>Résultats!E116</f>
        <v>0</v>
      </c>
      <c r="E115" s="347"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81.599999999999994" hidden="1" customHeight="1">
      <c r="A116" s="225"/>
      <c r="B116" s="372" t="str">
        <f>Résultats!B117</f>
        <v>13.11</v>
      </c>
      <c r="C116" s="183" t="str">
        <f>Résultats!C117</f>
        <v>A</v>
      </c>
      <c r="D116" s="183">
        <f>Résultats!E117</f>
        <v>0</v>
      </c>
      <c r="E116" s="347"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71.25" hidden="1">
      <c r="A117" s="227"/>
      <c r="B117" s="372" t="str">
        <f>Résultats!B118</f>
        <v>13.12</v>
      </c>
      <c r="C117" s="183" t="str">
        <f>Résultats!C118</f>
        <v>A</v>
      </c>
      <c r="D117" s="183">
        <f>Résultats!E118</f>
        <v>0</v>
      </c>
      <c r="E117" s="347"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23" operator="equal" id="{06AA1BE7-3D86-42E7-AF00-C6E94F1F41E3}">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3" operator="equal" id="{DF1090C0-8582-4DDC-A014-191C8DD18529}">
            <xm:f>"na"</xm:f>
            <x14:dxf>
              <fill>
                <patternFill patternType="solid">
                  <fgColor rgb="FFFCE8B2"/>
                  <bgColor rgb="FFFCE8B2"/>
                </patternFill>
              </fill>
            </x14:dxf>
          </x14:cfRule>
          <xm:sqref>F1:F2 C2</xm:sqref>
        </x14:conditionalFormatting>
        <x14:conditionalFormatting xmlns:xm="http://schemas.microsoft.com/office/excel/2006/main">
          <x14:cfRule type="cellIs" priority="22" operator="equal" id="{A92B71D8-CD54-4A9A-9DF3-6B2429B16FD0}">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6" operator="equal" id="{0EB1C9C5-20C8-4111-BFF4-BA6D400B5ED1}">
            <xm:f>"na"</xm:f>
            <x14:dxf>
              <fill>
                <patternFill patternType="solid">
                  <fgColor rgb="FFFCE8B2"/>
                  <bgColor rgb="FFFCE8B2"/>
                </patternFill>
              </fill>
            </x14:dxf>
          </x14:cfRule>
          <xm:sqref>F4:F11</xm:sqref>
        </x14:conditionalFormatting>
        <x14:conditionalFormatting xmlns:xm="http://schemas.microsoft.com/office/excel/2006/main">
          <x14:cfRule type="cellIs" priority="13" operator="equal" id="{A094641C-163C-412C-80A3-698ED67CB5E6}">
            <xm:f>"c"</xm:f>
            <x14:dxf>
              <fill>
                <patternFill patternType="solid">
                  <fgColor rgb="FFB7E1CD"/>
                  <bgColor rgb="FFB7E1CD"/>
                </patternFill>
              </fill>
            </x14:dxf>
          </x14:cfRule>
          <xm:sqref>F11</xm:sqref>
        </x14:conditionalFormatting>
        <x14:conditionalFormatting xmlns:xm="http://schemas.microsoft.com/office/excel/2006/main">
          <x14:cfRule type="cellIs" priority="14" operator="equal" id="{8EAB7E45-0392-4AC4-8E7A-C827712C4001}">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A24C260D-ABCA-4FB0-8EE8-86C6A607B911}">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D7CDC82F-FDFE-4DCF-A73C-0D8520534C7F}">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DFCAE733-A8D7-427B-AC1E-ECFDB4BAAB94}">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F460D10B-189B-45C9-972D-200051910B8C}">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34184A8E-EBD1-44A6-863E-4B1AC2582D46}">
            <xm:f>"d"</xm:f>
            <x14:dxf>
              <fill>
                <patternFill patternType="solid">
                  <fgColor rgb="FFFFD966"/>
                  <bgColor rgb="FFFFD966"/>
                </patternFill>
              </fill>
            </x14:dxf>
          </x14:cfRule>
          <xm:sqref>G12:G117</xm:sqref>
        </x14:conditionalFormatting>
        <x14:conditionalFormatting xmlns:xm="http://schemas.microsoft.com/office/excel/2006/main">
          <x14:cfRule type="cellIs" priority="24" operator="equal" id="{92BE197A-B328-46F6-A005-77677B069037}">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26" operator="equal" id="{B58C2852-94AF-4761-8A8B-05624A096246}">
            <xm:f>"C"</xm:f>
            <x14:dxf>
              <fill>
                <patternFill patternType="solid">
                  <fgColor rgb="FFB7E1CD"/>
                  <bgColor rgb="FFB7E1CD"/>
                </patternFill>
              </fill>
            </x14:dxf>
          </x14:cfRule>
          <xm:sqref>P4:S4</xm:sqref>
        </x14:conditionalFormatting>
        <x14:conditionalFormatting xmlns:xm="http://schemas.microsoft.com/office/excel/2006/main">
          <x14:cfRule type="cellIs" priority="27" operator="equal" id="{D8B4700C-D499-4AA5-99D6-BF6A7D7A15FF}">
            <xm:f>"NC"</xm:f>
            <x14:dxf>
              <fill>
                <patternFill patternType="solid">
                  <fgColor rgb="FFF4C7C3"/>
                  <bgColor rgb="FFF4C7C3"/>
                </patternFill>
              </fill>
            </x14:dxf>
          </x14:cfRule>
          <xm:sqref>P4:S4</xm:sqref>
        </x14:conditionalFormatting>
        <x14:conditionalFormatting xmlns:xm="http://schemas.microsoft.com/office/excel/2006/main">
          <x14:cfRule type="cellIs" priority="28" operator="equal" id="{8CA3BE73-3103-44EB-B89E-19B2EF490E16}">
            <xm:f>"NA"</xm:f>
            <x14:dxf>
              <fill>
                <patternFill patternType="solid">
                  <fgColor rgb="FFFCE8B2"/>
                  <bgColor rgb="FFFCE8B2"/>
                </patternFill>
              </fill>
            </x14:dxf>
          </x14:cfRule>
          <xm:sqref>P4:S4</xm:sqref>
        </x14:conditionalFormatting>
        <x14:conditionalFormatting xmlns:xm="http://schemas.microsoft.com/office/excel/2006/main">
          <x14:cfRule type="cellIs" priority="29" operator="equal" id="{68BAE689-3366-43E1-90A3-AFCC0516A1D3}">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B1262A1C-21C1-4E04-8E49-42E81CC77E14}" type="list" allowBlank="1" errorStyle="stop" imeMode="noControl" operator="between" showDropDown="0" showErrorMessage="1" showInputMessage="0">
          <x14:formula1>
            <xm:f>"nt,na,c,nc"</xm:f>
          </x14:formula1>
          <xm:sqref>F12:F117</xm:sqref>
        </x14:dataValidation>
        <x14:dataValidation xr:uid="{A24EA655-F913-4F27-8554-F128A922E976}" type="list" allowBlank="1" errorStyle="stop" imeMode="noControl" operator="between" showDropDown="0" showErrorMessage="0" showInputMessage="0">
          <x14:formula1>
            <xm:f>"d"</xm:f>
          </x14:formula1>
          <xm:sqref>G12:G117</xm:sqref>
        </x14:dataValidation>
        <x14:dataValidation xr:uid="{6E5E0BAE-44A7-405F-8EF0-D10419C4C843}"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6">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6"/>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6.57031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P08</v>
      </c>
      <c r="C2" s="317" t="str">
        <f>Echantillon!C20</f>
        <v xml:space="preserve">Carto et formulaire</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HYPERLINK(Echantillon!D20)</f>
        <v>https://prre.agglo-larochelle.fr/prendre-rendez-vous</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Echantillon!B20</f>
        <v>P08</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44</v>
      </c>
      <c r="G5" s="225"/>
      <c r="H5" s="225"/>
      <c r="I5" s="225"/>
      <c r="J5" s="225"/>
      <c r="K5" s="225"/>
      <c r="L5" s="225"/>
      <c r="M5" s="336"/>
      <c r="N5" s="313"/>
      <c r="O5" s="337" t="s">
        <v>141</v>
      </c>
      <c r="P5" s="20">
        <f>COUNTIFS($C$12:$C$117,"A",$F$12:$F$117,"c")</f>
        <v>31</v>
      </c>
      <c r="Q5" s="20">
        <f>COUNTIFS($C$12:$C$117,"A",$F$12:$F$117,"nc")</f>
        <v>0</v>
      </c>
      <c r="R5" s="20">
        <f>COUNTIFS($C$12:$C$117,"A",$F$12:$F$117,"na")</f>
        <v>52</v>
      </c>
      <c r="S5" s="20">
        <f>COUNTIFS($C$12:$C$117,"A",$F$12:$F$117,"nt")</f>
        <v>0</v>
      </c>
      <c r="T5" s="338">
        <f t="shared" ref="T5:T7" si="295">P5+Q5</f>
        <v>31</v>
      </c>
      <c r="U5" s="339">
        <f t="shared" ref="U5:U7" si="296">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13</v>
      </c>
      <c r="Q6" s="20">
        <f>COUNTIFS($C$12:$C$117,"AA",$F$12:$F$117,"nc")</f>
        <v>0</v>
      </c>
      <c r="R6" s="20">
        <f>COUNTIFS($C$12:$C$117,"AA",$F$12:$F$117,"na")</f>
        <v>10</v>
      </c>
      <c r="S6" s="20">
        <f>COUNTIFS($C$12:$C$117,"AA",$F$12:$F$117,"nt")</f>
        <v>0</v>
      </c>
      <c r="T6" s="338">
        <f t="shared" si="295"/>
        <v>13</v>
      </c>
      <c r="U6" s="339">
        <f t="shared" si="296"/>
        <v>1</v>
      </c>
      <c r="V6" s="285">
        <f>IF(T6&gt;0,SUM(P5:P6)/SUM(T5:T6),"-")</f>
        <v>1</v>
      </c>
    </row>
    <row r="7" ht="16.5" customHeight="1">
      <c r="A7" s="312"/>
      <c r="B7" s="225"/>
      <c r="C7" s="225"/>
      <c r="D7" s="225"/>
      <c r="E7" s="326" t="s">
        <v>516</v>
      </c>
      <c r="F7" s="326">
        <f>COUNTIF(F12:F117,"na")</f>
        <v>62</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95"/>
        <v>0</v>
      </c>
      <c r="U7" s="339" t="str">
        <f t="shared" si="296"/>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297">SUM(P5:P7)</f>
        <v>44</v>
      </c>
      <c r="Q8" s="342">
        <f t="shared" si="297"/>
        <v>0</v>
      </c>
      <c r="R8" s="342">
        <f t="shared" si="297"/>
        <v>62</v>
      </c>
      <c r="S8" s="342">
        <f t="shared" si="297"/>
        <v>0</v>
      </c>
      <c r="T8" s="343">
        <f t="shared" si="297"/>
        <v>44</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494</v>
      </c>
      <c r="G21" s="337"/>
      <c r="H21" s="31"/>
      <c r="I21" s="31"/>
      <c r="J21" s="31"/>
      <c r="K21" s="31"/>
      <c r="L21" s="354"/>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494</v>
      </c>
      <c r="G22" s="337"/>
      <c r="H22" s="31"/>
      <c r="I22" s="31"/>
      <c r="J22" s="31"/>
      <c r="K22" s="31"/>
      <c r="L22" s="354"/>
      <c r="M22" s="355"/>
      <c r="N22" s="313"/>
      <c r="O22" s="313"/>
      <c r="P22" s="313"/>
      <c r="Q22" s="313"/>
      <c r="R22" s="313"/>
      <c r="S22" s="313"/>
      <c r="T22" s="313"/>
      <c r="U22" s="313"/>
      <c r="V22" s="313"/>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hidden="1"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t="s">
        <v>468</v>
      </c>
      <c r="I64" s="31" t="s">
        <v>476</v>
      </c>
      <c r="J64" s="31" t="s">
        <v>540</v>
      </c>
      <c r="K64" s="31" t="s">
        <v>529</v>
      </c>
      <c r="L64" s="356" t="s">
        <v>520</v>
      </c>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494</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494</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494</v>
      </c>
      <c r="G85" s="337"/>
      <c r="H85" s="31"/>
      <c r="I85" s="31"/>
      <c r="J85" s="31"/>
      <c r="K85" s="31"/>
      <c r="L85" s="354"/>
      <c r="M85" s="355"/>
      <c r="N85" s="313"/>
      <c r="O85" s="313"/>
      <c r="P85" s="313"/>
      <c r="Q85" s="313"/>
      <c r="R85" s="313"/>
      <c r="S85" s="313"/>
      <c r="T85" s="313"/>
      <c r="U85" s="313"/>
      <c r="V85" s="313"/>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494</v>
      </c>
      <c r="G90" s="337"/>
      <c r="H90" s="31"/>
      <c r="I90" s="31"/>
      <c r="J90" s="31"/>
      <c r="K90" s="31"/>
      <c r="L90" s="354"/>
      <c r="M90" s="355"/>
      <c r="N90" s="313"/>
      <c r="O90" s="313"/>
      <c r="P90" s="313"/>
      <c r="Q90" s="313"/>
      <c r="R90" s="313"/>
      <c r="S90" s="313"/>
      <c r="T90" s="313"/>
      <c r="U90" s="313"/>
      <c r="V90" s="313"/>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494</v>
      </c>
      <c r="G91" s="337"/>
      <c r="H91" s="31"/>
      <c r="I91" s="31"/>
      <c r="J91" s="31"/>
      <c r="K91" s="31"/>
      <c r="L91" s="354"/>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494</v>
      </c>
      <c r="G92" s="337"/>
      <c r="H92" s="31"/>
      <c r="I92" s="31"/>
      <c r="J92" s="31"/>
      <c r="K92" s="31"/>
      <c r="L92" s="354" t="s">
        <v>541</v>
      </c>
      <c r="M92" s="355"/>
      <c r="N92" s="313"/>
      <c r="O92" s="313"/>
      <c r="P92" s="313"/>
      <c r="Q92" s="313"/>
      <c r="R92" s="313"/>
      <c r="S92" s="313"/>
      <c r="T92" s="313"/>
      <c r="U92" s="313"/>
      <c r="V92" s="313"/>
    </row>
    <row r="93" ht="76.5" hidden="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494</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76.5" hidden="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3" operator="equal" id="{959A3981-828D-4990-9763-1D8A37D8CD98}">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57" operator="equal" id="{D3316391-9445-4505-B04C-F3B4BF1AD2B8}">
            <xm:f>"na"</xm:f>
            <x14:dxf>
              <fill>
                <patternFill patternType="solid">
                  <fgColor rgb="FFFCE8B2"/>
                  <bgColor rgb="FFFCE8B2"/>
                </patternFill>
              </fill>
            </x14:dxf>
          </x14:cfRule>
          <xm:sqref>F1:F2 C2</xm:sqref>
        </x14:conditionalFormatting>
        <x14:conditionalFormatting xmlns:xm="http://schemas.microsoft.com/office/excel/2006/main">
          <x14:cfRule type="cellIs" priority="32" operator="equal" id="{0F0DEC46-DDB6-4204-B88C-D47EB18BEDC7}">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31" operator="equal" id="{FD4948FF-59A4-4F18-85EC-3EA19F350108}">
            <xm:f>"na"</xm:f>
            <x14:dxf>
              <fill>
                <patternFill patternType="solid">
                  <fgColor rgb="FFFCE8B2"/>
                  <bgColor rgb="FFFCE8B2"/>
                </patternFill>
              </fill>
            </x14:dxf>
          </x14:cfRule>
          <xm:sqref>F4:F11</xm:sqref>
        </x14:conditionalFormatting>
        <x14:conditionalFormatting xmlns:xm="http://schemas.microsoft.com/office/excel/2006/main">
          <x14:cfRule type="cellIs" priority="28" operator="equal" id="{9E618D9A-7693-4584-A559-2F0F6E403408}">
            <xm:f>"c"</xm:f>
            <x14:dxf>
              <fill>
                <patternFill patternType="solid">
                  <fgColor rgb="FFB7E1CD"/>
                  <bgColor rgb="FFB7E1CD"/>
                </patternFill>
              </fill>
            </x14:dxf>
          </x14:cfRule>
          <xm:sqref>F11</xm:sqref>
        </x14:conditionalFormatting>
        <x14:conditionalFormatting xmlns:xm="http://schemas.microsoft.com/office/excel/2006/main">
          <x14:cfRule type="cellIs" priority="29" operator="equal" id="{68C53DAD-2EE9-435B-888E-CD7F4C4B68EA}">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5EA9EA60-B493-48FB-885F-5BDEBA78D616}">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D247C244-1C3E-4A2A-95F1-23246491BA51}">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D4266E9C-ED4A-4F05-B597-8B68B8EC7559}">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3983AAD4-93CC-4391-A904-0B8BAFE04232}">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CA2CEF04-FD4F-4DB2-A48B-92B4864349D4}">
            <xm:f>"d"</xm:f>
            <x14:dxf>
              <fill>
                <patternFill patternType="solid">
                  <fgColor rgb="FFFFD966"/>
                  <bgColor rgb="FFFFD966"/>
                </patternFill>
              </fill>
            </x14:dxf>
          </x14:cfRule>
          <xm:sqref>G12:G117</xm:sqref>
        </x14:conditionalFormatting>
        <x14:conditionalFormatting xmlns:xm="http://schemas.microsoft.com/office/excel/2006/main">
          <x14:cfRule type="cellIs" priority="34" operator="equal" id="{5B4D938B-2E0B-4022-A1BC-A17C6E3A854D}">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50" operator="equal" id="{8F19E98A-1FB6-421C-9942-25C6B22C48A7}">
            <xm:f>"C"</xm:f>
            <x14:dxf>
              <fill>
                <patternFill patternType="solid">
                  <fgColor rgb="FFB7E1CD"/>
                  <bgColor rgb="FFB7E1CD"/>
                </patternFill>
              </fill>
            </x14:dxf>
          </x14:cfRule>
          <xm:sqref>P4:S4</xm:sqref>
        </x14:conditionalFormatting>
        <x14:conditionalFormatting xmlns:xm="http://schemas.microsoft.com/office/excel/2006/main">
          <x14:cfRule type="cellIs" priority="51" operator="equal" id="{20E6BC4C-D53B-417C-A877-8F754802C01F}">
            <xm:f>"NC"</xm:f>
            <x14:dxf>
              <fill>
                <patternFill patternType="solid">
                  <fgColor rgb="FFF4C7C3"/>
                  <bgColor rgb="FFF4C7C3"/>
                </patternFill>
              </fill>
            </x14:dxf>
          </x14:cfRule>
          <xm:sqref>P4:S4</xm:sqref>
        </x14:conditionalFormatting>
        <x14:conditionalFormatting xmlns:xm="http://schemas.microsoft.com/office/excel/2006/main">
          <x14:cfRule type="cellIs" priority="52" operator="equal" id="{5F9915BE-5AA7-4CA0-87D7-2AE52E044E75}">
            <xm:f>"NA"</xm:f>
            <x14:dxf>
              <fill>
                <patternFill patternType="solid">
                  <fgColor rgb="FFFCE8B2"/>
                  <bgColor rgb="FFFCE8B2"/>
                </patternFill>
              </fill>
            </x14:dxf>
          </x14:cfRule>
          <xm:sqref>P4:S4</xm:sqref>
        </x14:conditionalFormatting>
        <x14:conditionalFormatting xmlns:xm="http://schemas.microsoft.com/office/excel/2006/main">
          <x14:cfRule type="cellIs" priority="53" operator="equal" id="{11103B27-1E8C-45B1-A3FB-0705C8861C80}">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992DBFFD-2229-40BD-A8D4-4A61A981D9B7}" type="list" allowBlank="1" errorStyle="stop" imeMode="noControl" operator="between" showDropDown="0" showErrorMessage="1" showInputMessage="0">
          <x14:formula1>
            <xm:f>"nt,na,c,nc"</xm:f>
          </x14:formula1>
          <xm:sqref>F12:F117</xm:sqref>
        </x14:dataValidation>
        <x14:dataValidation xr:uid="{26084DC2-333B-4DD1-9FFD-B7E0F472D9AB}" type="list" allowBlank="1" errorStyle="stop" imeMode="noControl" operator="between" showDropDown="0" showErrorMessage="0" showInputMessage="0">
          <x14:formula1>
            <xm:f>"d"</xm:f>
          </x14:formula1>
          <xm:sqref>G12:G117</xm:sqref>
        </x14:dataValidation>
        <x14:dataValidation xr:uid="{6B9A9DE0-6C79-4AF2-ADFE-2FD9F7AEBC97}"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7">
    <tabColor rgb="FF666666"/>
    <outlinePr applyStyles="0" summaryBelow="0" summaryRight="0" showOutlineSymbols="1"/>
    <pageSetUpPr autoPageBreaks="1" fitToPage="0"/>
  </sheetPr>
  <sheetViews>
    <sheetView showGridLines="0" zoomScale="85"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855468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5.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P09</v>
      </c>
      <c r="C2" s="317" t="str">
        <f>Echantillon!C21</f>
        <v xml:space="preserve">Liste d'accordéons</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HYPERLINK(Echantillon!D21)</f>
        <v>https://prre.agglo-larochelle.fr/aides-financieres</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Echantillon!B21</f>
        <v>P09</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34</v>
      </c>
      <c r="G5" s="225"/>
      <c r="H5" s="225"/>
      <c r="I5" s="225"/>
      <c r="J5" s="225"/>
      <c r="K5" s="225"/>
      <c r="L5" s="225"/>
      <c r="M5" s="336"/>
      <c r="N5" s="313"/>
      <c r="O5" s="337" t="s">
        <v>141</v>
      </c>
      <c r="P5" s="20">
        <f>COUNTIFS($C$12:$C$117,"A",$F$12:$F$117,"c")</f>
        <v>23</v>
      </c>
      <c r="Q5" s="20">
        <f>COUNTIFS($C$12:$C$117,"A",$F$12:$F$117,"nc")</f>
        <v>3</v>
      </c>
      <c r="R5" s="20">
        <f>COUNTIFS($C$12:$C$117,"A",$F$12:$F$117,"na")</f>
        <v>57</v>
      </c>
      <c r="S5" s="20">
        <f>COUNTIFS($C$12:$C$117,"A",$F$12:$F$117,"nt")</f>
        <v>0</v>
      </c>
      <c r="T5" s="338">
        <f t="shared" ref="T5:T7" si="298">P5+Q5</f>
        <v>26</v>
      </c>
      <c r="U5" s="339">
        <f t="shared" ref="U5:U7" si="299">IF(T5&gt;0,P5/T5,"-")</f>
        <v>0.88461538461538458</v>
      </c>
      <c r="V5" s="340">
        <f>U5</f>
        <v>0.88461538461538458</v>
      </c>
    </row>
    <row r="6" ht="16.5" customHeight="1">
      <c r="A6" s="312"/>
      <c r="B6" s="225"/>
      <c r="C6" s="225"/>
      <c r="D6" s="225"/>
      <c r="E6" s="326" t="s">
        <v>132</v>
      </c>
      <c r="F6" s="326">
        <f>COUNTIF(F12:F117,"nc")</f>
        <v>3</v>
      </c>
      <c r="G6" s="225"/>
      <c r="H6" s="225"/>
      <c r="I6" s="225"/>
      <c r="J6" s="225"/>
      <c r="K6" s="225"/>
      <c r="L6" s="225"/>
      <c r="M6" s="336"/>
      <c r="N6" s="313"/>
      <c r="O6" s="337" t="s">
        <v>159</v>
      </c>
      <c r="P6" s="20">
        <f>COUNTIFS($C$12:$C$117,"AA",$F$12:$F$117,"c")</f>
        <v>11</v>
      </c>
      <c r="Q6" s="20">
        <f>COUNTIFS($C$12:$C$117,"AA",$F$12:$F$117,"nc")</f>
        <v>0</v>
      </c>
      <c r="R6" s="20">
        <f>COUNTIFS($C$12:$C$117,"AA",$F$12:$F$117,"na")</f>
        <v>12</v>
      </c>
      <c r="S6" s="20">
        <f>COUNTIFS($C$12:$C$117,"AA",$F$12:$F$117,"nt")</f>
        <v>0</v>
      </c>
      <c r="T6" s="338">
        <f t="shared" si="298"/>
        <v>11</v>
      </c>
      <c r="U6" s="339">
        <f t="shared" si="299"/>
        <v>1</v>
      </c>
      <c r="V6" s="285">
        <f>IF(T6&gt;0,SUM(P5:P6)/SUM(T5:T6),"-")</f>
        <v>0.91891891891891897</v>
      </c>
    </row>
    <row r="7" ht="16.5" customHeight="1">
      <c r="A7" s="312"/>
      <c r="B7" s="225"/>
      <c r="C7" s="225"/>
      <c r="D7" s="225"/>
      <c r="E7" s="326" t="s">
        <v>516</v>
      </c>
      <c r="F7" s="326">
        <f>COUNTIF(F12:F117,"na")</f>
        <v>69</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298"/>
        <v>0</v>
      </c>
      <c r="U7" s="339" t="str">
        <f t="shared" si="299"/>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300">SUM(P5:P7)</f>
        <v>34</v>
      </c>
      <c r="Q8" s="342">
        <f t="shared" si="300"/>
        <v>3</v>
      </c>
      <c r="R8" s="342">
        <f t="shared" si="300"/>
        <v>69</v>
      </c>
      <c r="S8" s="342">
        <f t="shared" si="300"/>
        <v>0</v>
      </c>
      <c r="T8" s="343">
        <f t="shared" si="300"/>
        <v>37</v>
      </c>
      <c r="U8" s="339"/>
      <c r="V8" s="337"/>
    </row>
    <row r="9" ht="16.5" customHeight="1">
      <c r="A9" s="312"/>
      <c r="B9" s="225"/>
      <c r="C9" s="225"/>
      <c r="D9" s="225"/>
      <c r="E9" s="326" t="s">
        <v>462</v>
      </c>
      <c r="F9" s="344">
        <f>F5/SUM(F5:F6)</f>
        <v>0.91891891891891897</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0.081081081081081086</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hidden="1"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t="s">
        <v>542</v>
      </c>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hidden="1"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495</v>
      </c>
      <c r="G66" s="337"/>
      <c r="H66" s="31" t="s">
        <v>474</v>
      </c>
      <c r="I66" s="31" t="s">
        <v>476</v>
      </c>
      <c r="J66" s="31" t="s">
        <v>543</v>
      </c>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hidden="1"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62.25" hidden="1"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495</v>
      </c>
      <c r="G108" s="337"/>
      <c r="H108" s="31"/>
      <c r="I108" s="31" t="s">
        <v>476</v>
      </c>
      <c r="J108" s="31" t="s">
        <v>544</v>
      </c>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495</v>
      </c>
      <c r="G110" s="337"/>
      <c r="H110" s="31"/>
      <c r="I110" s="31" t="s">
        <v>473</v>
      </c>
      <c r="J110" s="31" t="s">
        <v>545</v>
      </c>
      <c r="K110" s="31"/>
      <c r="L110" s="354" t="s">
        <v>546</v>
      </c>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28" operator="equal" id="{1234E784-D03F-4C84-AC53-C41F3E70C237}">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52" operator="equal" id="{9E128C8F-04C5-4EB5-8187-8DB7F9DAC734}">
            <xm:f>"na"</xm:f>
            <x14:dxf>
              <fill>
                <patternFill patternType="solid">
                  <fgColor rgb="FFFCE8B2"/>
                  <bgColor rgb="FFFCE8B2"/>
                </patternFill>
              </fill>
            </x14:dxf>
          </x14:cfRule>
          <xm:sqref>F1:F2 C2</xm:sqref>
        </x14:conditionalFormatting>
        <x14:conditionalFormatting xmlns:xm="http://schemas.microsoft.com/office/excel/2006/main">
          <x14:cfRule type="cellIs" priority="27" operator="equal" id="{C1F605B0-C9A8-4EE2-ACCC-77E405ADD84B}">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6" operator="equal" id="{AAD641F1-69CB-4132-875B-DCEAECB9D968}">
            <xm:f>"na"</xm:f>
            <x14:dxf>
              <fill>
                <patternFill patternType="solid">
                  <fgColor rgb="FFFCE8B2"/>
                  <bgColor rgb="FFFCE8B2"/>
                </patternFill>
              </fill>
            </x14:dxf>
          </x14:cfRule>
          <xm:sqref>F4:F11</xm:sqref>
        </x14:conditionalFormatting>
        <x14:conditionalFormatting xmlns:xm="http://schemas.microsoft.com/office/excel/2006/main">
          <x14:cfRule type="cellIs" priority="23" operator="equal" id="{FB95CE50-C97D-4FD2-B8D3-B94B066B142A}">
            <xm:f>"c"</xm:f>
            <x14:dxf>
              <fill>
                <patternFill patternType="solid">
                  <fgColor rgb="FFB7E1CD"/>
                  <bgColor rgb="FFB7E1CD"/>
                </patternFill>
              </fill>
            </x14:dxf>
          </x14:cfRule>
          <xm:sqref>F11</xm:sqref>
        </x14:conditionalFormatting>
        <x14:conditionalFormatting xmlns:xm="http://schemas.microsoft.com/office/excel/2006/main">
          <x14:cfRule type="cellIs" priority="24" operator="equal" id="{E127EFAA-CD80-41DE-928C-F0856B9168B3}">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73EEEE73-EACC-4F7C-B94A-96A1EC5357EF}">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30889DA7-E47E-47C3-A986-D5A3B6E889EE}">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19F32950-67C5-46F0-88C7-01CA9AEEB6DA}">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BF425FDF-F2A7-4697-9441-B49DE1C019EF}">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CC022A4C-D115-497F-AE88-D79C4D226F8B}">
            <xm:f>"d"</xm:f>
            <x14:dxf>
              <fill>
                <patternFill patternType="solid">
                  <fgColor rgb="FFFFD966"/>
                  <bgColor rgb="FFFFD966"/>
                </patternFill>
              </fill>
            </x14:dxf>
          </x14:cfRule>
          <xm:sqref>G12:G117</xm:sqref>
        </x14:conditionalFormatting>
        <x14:conditionalFormatting xmlns:xm="http://schemas.microsoft.com/office/excel/2006/main">
          <x14:cfRule type="cellIs" priority="29" operator="equal" id="{B547FDC2-56EB-4513-908C-C86811601520}">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45" operator="equal" id="{4CD4758F-9EB3-439B-BB14-0DA0C40E4CA8}">
            <xm:f>"C"</xm:f>
            <x14:dxf>
              <fill>
                <patternFill patternType="solid">
                  <fgColor rgb="FFB7E1CD"/>
                  <bgColor rgb="FFB7E1CD"/>
                </patternFill>
              </fill>
            </x14:dxf>
          </x14:cfRule>
          <xm:sqref>P4:S4</xm:sqref>
        </x14:conditionalFormatting>
        <x14:conditionalFormatting xmlns:xm="http://schemas.microsoft.com/office/excel/2006/main">
          <x14:cfRule type="cellIs" priority="46" operator="equal" id="{BE3A55CC-9700-4169-90BF-36FBBD23FD64}">
            <xm:f>"NC"</xm:f>
            <x14:dxf>
              <fill>
                <patternFill patternType="solid">
                  <fgColor rgb="FFF4C7C3"/>
                  <bgColor rgb="FFF4C7C3"/>
                </patternFill>
              </fill>
            </x14:dxf>
          </x14:cfRule>
          <xm:sqref>P4:S4</xm:sqref>
        </x14:conditionalFormatting>
        <x14:conditionalFormatting xmlns:xm="http://schemas.microsoft.com/office/excel/2006/main">
          <x14:cfRule type="cellIs" priority="47" operator="equal" id="{85F28057-D3BF-4792-A13F-455DADB8DDC8}">
            <xm:f>"NA"</xm:f>
            <x14:dxf>
              <fill>
                <patternFill patternType="solid">
                  <fgColor rgb="FFFCE8B2"/>
                  <bgColor rgb="FFFCE8B2"/>
                </patternFill>
              </fill>
            </x14:dxf>
          </x14:cfRule>
          <xm:sqref>P4:S4</xm:sqref>
        </x14:conditionalFormatting>
        <x14:conditionalFormatting xmlns:xm="http://schemas.microsoft.com/office/excel/2006/main">
          <x14:cfRule type="cellIs" priority="48" operator="equal" id="{B353D7F2-1ADB-458B-A71E-1F07E118424B}">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9D3549B1-CC02-40A1-8DD0-E54623886F1B}" type="list" allowBlank="1" errorStyle="stop" imeMode="noControl" operator="between" showDropDown="0" showErrorMessage="1" showInputMessage="0">
          <x14:formula1>
            <xm:f>"nt,na,c,nc"</xm:f>
          </x14:formula1>
          <xm:sqref>F12:F117</xm:sqref>
        </x14:dataValidation>
        <x14:dataValidation xr:uid="{DAEEACAB-5823-4EF2-9FF4-5E73351C5018}" type="list" allowBlank="1" errorStyle="stop" imeMode="noControl" operator="between" showDropDown="0" showErrorMessage="0" showInputMessage="0">
          <x14:formula1>
            <xm:f>"d"</xm:f>
          </x14:formula1>
          <xm:sqref>G12:G117</xm:sqref>
        </x14:dataValidation>
        <x14:dataValidation xr:uid="{4A8F9435-D772-4257-809D-1925E287FB04}"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8">
    <tabColor rgb="FF666666"/>
    <outlinePr applyStyles="0" summaryBelow="0" summaryRight="0" showOutlineSymbols="1"/>
    <pageSetUpPr autoPageBreaks="1" fitToPage="0"/>
  </sheetPr>
  <sheetViews>
    <sheetView showGridLines="0" zoomScale="85" workbookViewId="0">
      <pane xSplit="6" ySplit="11" topLeftCell="G12" activePane="bottom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71093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22.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P10</v>
      </c>
      <c r="C2" s="317" t="str">
        <f>Echantillon!C22</f>
        <v>Images</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HYPERLINK(Echantillon!D22)</f>
        <v>https://prre.agglo-larochelle.fr/des-outils-pour-mieux-connaitre-mon-logement/mon-toit-est-t-il-bien-isole</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Echantillon!B22</f>
        <v>P10</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37</v>
      </c>
      <c r="G5" s="225"/>
      <c r="H5" s="225"/>
      <c r="I5" s="225"/>
      <c r="J5" s="225"/>
      <c r="K5" s="225"/>
      <c r="L5" s="225"/>
      <c r="M5" s="336"/>
      <c r="N5" s="313"/>
      <c r="O5" s="337" t="s">
        <v>141</v>
      </c>
      <c r="P5" s="20">
        <f>COUNTIFS($C$12:$C$117,"A",$F$12:$F$117,"c")</f>
        <v>26</v>
      </c>
      <c r="Q5" s="20">
        <f>COUNTIFS($C$12:$C$117,"A",$F$12:$F$117,"nc")</f>
        <v>0</v>
      </c>
      <c r="R5" s="20">
        <f>COUNTIFS($C$12:$C$117,"A",$F$12:$F$117,"na")</f>
        <v>57</v>
      </c>
      <c r="S5" s="20">
        <f>COUNTIFS($C$12:$C$117,"A",$F$12:$F$117,"nt")</f>
        <v>0</v>
      </c>
      <c r="T5" s="338">
        <f t="shared" ref="T5:T7" si="301">P5+Q5</f>
        <v>26</v>
      </c>
      <c r="U5" s="339">
        <f t="shared" ref="U5:U7" si="302">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11</v>
      </c>
      <c r="Q6" s="20">
        <f>COUNTIFS($C$12:$C$117,"AA",$F$12:$F$117,"nc")</f>
        <v>0</v>
      </c>
      <c r="R6" s="20">
        <f>COUNTIFS($C$12:$C$117,"AA",$F$12:$F$117,"na")</f>
        <v>12</v>
      </c>
      <c r="S6" s="20">
        <f>COUNTIFS($C$12:$C$117,"AA",$F$12:$F$117,"nt")</f>
        <v>0</v>
      </c>
      <c r="T6" s="338">
        <f t="shared" si="301"/>
        <v>11</v>
      </c>
      <c r="U6" s="339">
        <f t="shared" si="302"/>
        <v>1</v>
      </c>
      <c r="V6" s="285">
        <f>IF(T6&gt;0,SUM(P5:P6)/SUM(T5:T6),"-")</f>
        <v>1</v>
      </c>
    </row>
    <row r="7" ht="16.5" customHeight="1">
      <c r="A7" s="312"/>
      <c r="B7" s="225"/>
      <c r="C7" s="225"/>
      <c r="D7" s="225"/>
      <c r="E7" s="326" t="s">
        <v>516</v>
      </c>
      <c r="F7" s="326">
        <f>COUNTIF(F12:F117,"na")</f>
        <v>69</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01"/>
        <v>0</v>
      </c>
      <c r="U7" s="339" t="str">
        <f t="shared" si="302"/>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303">SUM(P5:P7)</f>
        <v>37</v>
      </c>
      <c r="Q8" s="342">
        <f t="shared" si="303"/>
        <v>0</v>
      </c>
      <c r="R8" s="342">
        <f t="shared" si="303"/>
        <v>69</v>
      </c>
      <c r="S8" s="342">
        <f t="shared" si="303"/>
        <v>0</v>
      </c>
      <c r="T8" s="343">
        <f t="shared" si="303"/>
        <v>37</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494</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494</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13"/>
      <c r="O23" s="313"/>
      <c r="P23" s="313"/>
      <c r="Q23" s="313"/>
      <c r="R23" s="313"/>
      <c r="S23" s="313"/>
      <c r="T23" s="313"/>
      <c r="U23" s="313"/>
      <c r="V23" s="313"/>
    </row>
    <row r="24" ht="62.25" hidden="1"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t="s">
        <v>471</v>
      </c>
      <c r="I64" s="31" t="s">
        <v>476</v>
      </c>
      <c r="J64" s="31" t="s">
        <v>528</v>
      </c>
      <c r="K64" s="31" t="s">
        <v>529</v>
      </c>
      <c r="L64" s="356" t="s">
        <v>520</v>
      </c>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62.25" hidden="1"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hidden="1"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62.25" hidden="1"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46" operator="equal" id="{E273D549-3D98-4E2D-8FA3-FAC228B81583}">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70" operator="equal" id="{52BBACC3-8209-4A11-9C7E-9C7D4B94F1F7}">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45" operator="equal" id="{165F8273-6A87-43FD-9C33-16ED941227A0}">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67" operator="equal" id="{9DF5A658-BFCB-408B-B1F1-B3F125F5DF7B}">
            <xm:f>"c"</xm:f>
            <x14:dxf>
              <fill>
                <patternFill patternType="solid">
                  <fgColor rgb="FFB7E1CD"/>
                  <bgColor rgb="FFB7E1CD"/>
                </patternFill>
              </fill>
            </x14:dxf>
          </x14:cfRule>
          <xm:sqref>F11</xm:sqref>
        </x14:conditionalFormatting>
        <x14:conditionalFormatting xmlns:xm="http://schemas.microsoft.com/office/excel/2006/main">
          <x14:cfRule type="cellIs" priority="68" operator="equal" id="{4B5E1777-70EE-4CFF-A18F-B19D296D3B02}">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78FE11CD-A508-4014-842A-D09552B6D131}">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66061400-4374-4C09-89A5-FF0D20B83D3B}">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13557FE3-BA06-4763-BFD5-67B8E3E5CE5E}">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DED60B3B-CD18-4CB7-B1EC-21660C4784E3}">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A0F5B047-223E-463D-BB72-E43336B53D66}">
            <xm:f>"d"</xm:f>
            <x14:dxf>
              <fill>
                <patternFill patternType="solid">
                  <fgColor rgb="FFFFD966"/>
                  <bgColor rgb="FFFFD966"/>
                </patternFill>
              </fill>
            </x14:dxf>
          </x14:cfRule>
          <xm:sqref>G12:G117</xm:sqref>
        </x14:conditionalFormatting>
        <x14:conditionalFormatting xmlns:xm="http://schemas.microsoft.com/office/excel/2006/main">
          <x14:cfRule type="cellIs" priority="47" operator="equal" id="{28DE78AA-5CF2-455B-999D-5B5D12B64BD1}">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63" operator="equal" id="{2291E0DE-DC8B-4624-91C1-A1150A88F198}">
            <xm:f>"C"</xm:f>
            <x14:dxf>
              <fill>
                <patternFill patternType="solid">
                  <fgColor rgb="FFB7E1CD"/>
                  <bgColor rgb="FFB7E1CD"/>
                </patternFill>
              </fill>
            </x14:dxf>
          </x14:cfRule>
          <xm:sqref>P4:S4</xm:sqref>
        </x14:conditionalFormatting>
        <x14:conditionalFormatting xmlns:xm="http://schemas.microsoft.com/office/excel/2006/main">
          <x14:cfRule type="cellIs" priority="64" operator="equal" id="{EBC887FD-9EE7-47E6-9E9E-7620EDC79061}">
            <xm:f>"NC"</xm:f>
            <x14:dxf>
              <fill>
                <patternFill patternType="solid">
                  <fgColor rgb="FFF4C7C3"/>
                  <bgColor rgb="FFF4C7C3"/>
                </patternFill>
              </fill>
            </x14:dxf>
          </x14:cfRule>
          <xm:sqref>P4:S4</xm:sqref>
        </x14:conditionalFormatting>
        <x14:conditionalFormatting xmlns:xm="http://schemas.microsoft.com/office/excel/2006/main">
          <x14:cfRule type="cellIs" priority="65" operator="equal" id="{60B6B623-5A9A-4527-9E9F-5109DC47C50E}">
            <xm:f>"NA"</xm:f>
            <x14:dxf>
              <fill>
                <patternFill patternType="solid">
                  <fgColor rgb="FFFCE8B2"/>
                  <bgColor rgb="FFFCE8B2"/>
                </patternFill>
              </fill>
            </x14:dxf>
          </x14:cfRule>
          <xm:sqref>P4:S4</xm:sqref>
        </x14:conditionalFormatting>
        <x14:conditionalFormatting xmlns:xm="http://schemas.microsoft.com/office/excel/2006/main">
          <x14:cfRule type="cellIs" priority="66" operator="equal" id="{4AB9EFCE-2B92-44CE-BE05-7FB746B457EE}">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8551FA83-FD19-4285-8650-1C9799896D05}" type="list" allowBlank="1" errorStyle="stop" imeMode="noControl" operator="between" showDropDown="0" showErrorMessage="1" showInputMessage="0">
          <x14:formula1>
            <xm:f>"nt,na,c,nc"</xm:f>
          </x14:formula1>
          <xm:sqref>F12:F117</xm:sqref>
        </x14:dataValidation>
        <x14:dataValidation xr:uid="{B0C27973-ABCC-494F-9EDF-AB4A41D703ED}" type="list" allowBlank="1" errorStyle="stop" imeMode="noControl" operator="between" showDropDown="0" showErrorMessage="0" showInputMessage="0">
          <x14:formula1>
            <xm:f>"d"</xm:f>
          </x14:formula1>
          <xm:sqref>G12:G117</xm:sqref>
        </x14:dataValidation>
        <x14:dataValidation xr:uid="{D03B5877-0D5C-49E4-92B1-C0120255B2D7}"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9">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T5" activeCellId="0" sqref="T5"/>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71093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6.57031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P11</v>
      </c>
      <c r="C2" s="317" t="str">
        <f>Echantillon!C23</f>
        <v xml:space="preserve">Créneaux dates</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HYPERLINK(Echantillon!D23)</f>
        <v>https://prre.agglo-larochelle.fr/prendre-rendez-vous/prendre-rendez-vous-a-la-rochelle-pour-une-renovation-energetique-individuelle</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Echantillon!B23</f>
        <v>P11</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44</v>
      </c>
      <c r="G5" s="225"/>
      <c r="H5" s="225"/>
      <c r="I5" s="225"/>
      <c r="J5" s="225"/>
      <c r="K5" s="225"/>
      <c r="L5" s="225"/>
      <c r="M5" s="336"/>
      <c r="N5" s="313"/>
      <c r="O5" s="337" t="s">
        <v>141</v>
      </c>
      <c r="P5" s="20">
        <f>COUNTIFS($C$12:$C$117,"A",$F$12:$F$117,"c")</f>
        <v>31</v>
      </c>
      <c r="Q5" s="20">
        <f>COUNTIFS($C$12:$C$117,"A",$F$12:$F$117,"nc")</f>
        <v>0</v>
      </c>
      <c r="R5" s="20">
        <f>COUNTIFS($C$12:$C$117,"A",$F$12:$F$117,"na")</f>
        <v>52</v>
      </c>
      <c r="S5" s="20">
        <f>COUNTIFS($C$12:$C$117,"A",$F$12:$F$117,"nt")</f>
        <v>0</v>
      </c>
      <c r="T5" s="338">
        <f t="shared" ref="T5:T7" si="304">P5+Q5</f>
        <v>31</v>
      </c>
      <c r="U5" s="339">
        <f t="shared" ref="U5:U7" si="305">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13</v>
      </c>
      <c r="Q6" s="20">
        <f>COUNTIFS($C$12:$C$117,"AA",$F$12:$F$117,"nc")</f>
        <v>0</v>
      </c>
      <c r="R6" s="20">
        <f>COUNTIFS($C$12:$C$117,"AA",$F$12:$F$117,"na")</f>
        <v>10</v>
      </c>
      <c r="S6" s="20">
        <f>COUNTIFS($C$12:$C$117,"AA",$F$12:$F$117,"nt")</f>
        <v>0</v>
      </c>
      <c r="T6" s="338">
        <f t="shared" si="304"/>
        <v>13</v>
      </c>
      <c r="U6" s="339">
        <f t="shared" si="305"/>
        <v>1</v>
      </c>
      <c r="V6" s="285">
        <f>IF(T6&gt;0,SUM(P5:P6)/SUM(T5:T6),"-")</f>
        <v>1</v>
      </c>
    </row>
    <row r="7" ht="16.5" customHeight="1">
      <c r="A7" s="312"/>
      <c r="B7" s="225"/>
      <c r="C7" s="225"/>
      <c r="D7" s="225"/>
      <c r="E7" s="326" t="s">
        <v>516</v>
      </c>
      <c r="F7" s="326">
        <f>COUNTIF(F12:F117,"na")</f>
        <v>62</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04"/>
        <v>0</v>
      </c>
      <c r="U7" s="339" t="str">
        <f t="shared" si="305"/>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306">SUM(P5:P7)</f>
        <v>44</v>
      </c>
      <c r="Q8" s="342">
        <f t="shared" si="306"/>
        <v>0</v>
      </c>
      <c r="R8" s="342">
        <f t="shared" si="306"/>
        <v>62</v>
      </c>
      <c r="S8" s="342">
        <f t="shared" si="306"/>
        <v>0</v>
      </c>
      <c r="T8" s="343">
        <f t="shared" si="306"/>
        <v>44</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494</v>
      </c>
      <c r="G21" s="337"/>
      <c r="H21" s="31" t="s">
        <v>468</v>
      </c>
      <c r="I21" s="31" t="s">
        <v>476</v>
      </c>
      <c r="J21" s="31" t="s">
        <v>547</v>
      </c>
      <c r="K21" s="31" t="s">
        <v>548</v>
      </c>
      <c r="L21" s="356" t="s">
        <v>520</v>
      </c>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494</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t="s">
        <v>465</v>
      </c>
      <c r="I23" s="31" t="s">
        <v>473</v>
      </c>
      <c r="J23" s="31" t="s">
        <v>549</v>
      </c>
      <c r="K23" s="31" t="s">
        <v>550</v>
      </c>
      <c r="L23" s="356" t="s">
        <v>520</v>
      </c>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t="s">
        <v>468</v>
      </c>
      <c r="I24" s="31" t="s">
        <v>473</v>
      </c>
      <c r="J24" s="31" t="s">
        <v>551</v>
      </c>
      <c r="K24" s="31" t="s">
        <v>552</v>
      </c>
      <c r="L24" s="356" t="s">
        <v>520</v>
      </c>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t="s">
        <v>553</v>
      </c>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hidden="1"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496</v>
      </c>
      <c r="G64" s="337"/>
      <c r="H64" s="31"/>
      <c r="I64" s="31"/>
      <c r="J64" s="31"/>
      <c r="K64" s="31"/>
      <c r="L64" s="354" t="s">
        <v>554</v>
      </c>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494</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494</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494</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494</v>
      </c>
      <c r="G86" s="337"/>
      <c r="H86" s="31" t="s">
        <v>468</v>
      </c>
      <c r="I86" s="31" t="s">
        <v>476</v>
      </c>
      <c r="J86" s="31" t="s">
        <v>555</v>
      </c>
      <c r="K86" s="31" t="s">
        <v>556</v>
      </c>
      <c r="L86" s="356" t="s">
        <v>520</v>
      </c>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494</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494</v>
      </c>
      <c r="G91" s="337"/>
      <c r="H91" s="31" t="s">
        <v>468</v>
      </c>
      <c r="I91" s="31" t="s">
        <v>473</v>
      </c>
      <c r="J91" s="31" t="s">
        <v>557</v>
      </c>
      <c r="K91" s="31" t="s">
        <v>558</v>
      </c>
      <c r="L91" s="356" t="s">
        <v>520</v>
      </c>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494</v>
      </c>
      <c r="G92" s="337"/>
      <c r="H92" s="31"/>
      <c r="I92" s="31"/>
      <c r="J92" s="31"/>
      <c r="K92" s="31"/>
      <c r="L92" s="354"/>
      <c r="M92" s="355"/>
      <c r="N92" s="313"/>
      <c r="O92" s="313"/>
      <c r="P92" s="313"/>
      <c r="Q92" s="313"/>
      <c r="R92" s="313"/>
      <c r="S92" s="313"/>
      <c r="T92" s="313"/>
      <c r="U92" s="313"/>
      <c r="V92" s="313"/>
    </row>
    <row r="93" ht="76.5" hidden="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494</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62.25" hidden="1"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26" operator="equal" id="{39B36C80-D030-409A-856F-43B50E99D035}">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50" operator="equal" id="{C79FFEE7-F118-4360-B0FF-BD9450D51279}">
            <xm:f>"na"</xm:f>
            <x14:dxf>
              <fill>
                <patternFill patternType="solid">
                  <fgColor rgb="FFFCE8B2"/>
                  <bgColor rgb="FFFCE8B2"/>
                </patternFill>
              </fill>
            </x14:dxf>
          </x14:cfRule>
          <xm:sqref>F1:F2 C2</xm:sqref>
        </x14:conditionalFormatting>
        <x14:conditionalFormatting xmlns:xm="http://schemas.microsoft.com/office/excel/2006/main">
          <x14:cfRule type="cellIs" priority="25" operator="equal" id="{002BC2F9-0DC3-4EBE-8213-7FDA8522BBFC}">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4" operator="equal" id="{5B71758B-B2A9-4238-A2DC-884A541A91E5}">
            <xm:f>"na"</xm:f>
            <x14:dxf>
              <fill>
                <patternFill patternType="solid">
                  <fgColor rgb="FFFCE8B2"/>
                  <bgColor rgb="FFFCE8B2"/>
                </patternFill>
              </fill>
            </x14:dxf>
          </x14:cfRule>
          <xm:sqref>F4:F11</xm:sqref>
        </x14:conditionalFormatting>
        <x14:conditionalFormatting xmlns:xm="http://schemas.microsoft.com/office/excel/2006/main">
          <x14:cfRule type="cellIs" priority="21" operator="equal" id="{575B3248-9576-44A6-AD81-719C397967DC}">
            <xm:f>"c"</xm:f>
            <x14:dxf>
              <fill>
                <patternFill patternType="solid">
                  <fgColor rgb="FFB7E1CD"/>
                  <bgColor rgb="FFB7E1CD"/>
                </patternFill>
              </fill>
            </x14:dxf>
          </x14:cfRule>
          <xm:sqref>F11</xm:sqref>
        </x14:conditionalFormatting>
        <x14:conditionalFormatting xmlns:xm="http://schemas.microsoft.com/office/excel/2006/main">
          <x14:cfRule type="cellIs" priority="22" operator="equal" id="{2DDEE667-BB7A-46E8-B5CD-98FCE9D3CE18}">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4BA94B9B-79E1-4628-AF58-59DFEDCC1186}">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BA42E689-CE65-49D5-B233-E46DDC8BDF1A}">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9564AACF-5EC3-47A4-9B85-633DE32C36FB}">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E9EB5853-9D7D-483A-BC41-6E84CA511D23}">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4191D8B9-6E5E-4E9C-AE0E-06A6015A792A}">
            <xm:f>"d"</xm:f>
            <x14:dxf>
              <fill>
                <patternFill patternType="solid">
                  <fgColor rgb="FFFFD966"/>
                  <bgColor rgb="FFFFD966"/>
                </patternFill>
              </fill>
            </x14:dxf>
          </x14:cfRule>
          <xm:sqref>G12:G117</xm:sqref>
        </x14:conditionalFormatting>
        <x14:conditionalFormatting xmlns:xm="http://schemas.microsoft.com/office/excel/2006/main">
          <x14:cfRule type="cellIs" priority="27" operator="equal" id="{22952D36-AAD6-4736-90EA-1647B65F583D}">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43" operator="equal" id="{F1F9084D-9F3E-4ED5-BCB3-B2D076D1500E}">
            <xm:f>"C"</xm:f>
            <x14:dxf>
              <fill>
                <patternFill patternType="solid">
                  <fgColor rgb="FFB7E1CD"/>
                  <bgColor rgb="FFB7E1CD"/>
                </patternFill>
              </fill>
            </x14:dxf>
          </x14:cfRule>
          <xm:sqref>P4:S4</xm:sqref>
        </x14:conditionalFormatting>
        <x14:conditionalFormatting xmlns:xm="http://schemas.microsoft.com/office/excel/2006/main">
          <x14:cfRule type="cellIs" priority="44" operator="equal" id="{8EBBC8E7-6E54-4CEB-8AA4-94ED45D50C9F}">
            <xm:f>"NC"</xm:f>
            <x14:dxf>
              <fill>
                <patternFill patternType="solid">
                  <fgColor rgb="FFF4C7C3"/>
                  <bgColor rgb="FFF4C7C3"/>
                </patternFill>
              </fill>
            </x14:dxf>
          </x14:cfRule>
          <xm:sqref>P4:S4</xm:sqref>
        </x14:conditionalFormatting>
        <x14:conditionalFormatting xmlns:xm="http://schemas.microsoft.com/office/excel/2006/main">
          <x14:cfRule type="cellIs" priority="45" operator="equal" id="{DF6EA2A2-0A8C-40B2-9033-0833D6EB5AF1}">
            <xm:f>"NA"</xm:f>
            <x14:dxf>
              <fill>
                <patternFill patternType="solid">
                  <fgColor rgb="FFFCE8B2"/>
                  <bgColor rgb="FFFCE8B2"/>
                </patternFill>
              </fill>
            </x14:dxf>
          </x14:cfRule>
          <xm:sqref>P4:S4</xm:sqref>
        </x14:conditionalFormatting>
        <x14:conditionalFormatting xmlns:xm="http://schemas.microsoft.com/office/excel/2006/main">
          <x14:cfRule type="cellIs" priority="46" operator="equal" id="{EE0A056A-8449-4672-9866-D8F65A1EC25F}">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4DBA90C6-3048-49E6-BDCD-74E025CF6090}" type="list" allowBlank="1" errorStyle="stop" imeMode="noControl" operator="between" showDropDown="0" showErrorMessage="1" showInputMessage="0">
          <x14:formula1>
            <xm:f>"nt,na,c,nc"</xm:f>
          </x14:formula1>
          <xm:sqref>F12:F117</xm:sqref>
        </x14:dataValidation>
        <x14:dataValidation xr:uid="{76163FE7-165D-40F7-BD0F-1AB6A7C84373}" type="list" allowBlank="1" errorStyle="stop" imeMode="noControl" operator="between" showDropDown="0" showErrorMessage="0" showInputMessage="0">
          <x14:formula1>
            <xm:f>"d"</xm:f>
          </x14:formula1>
          <xm:sqref>G12:G117</xm:sqref>
        </x14:dataValidation>
        <x14:dataValidation xr:uid="{5F08D405-D8EC-4F2B-96EB-E6DA75E60CF1}"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 filterMode="1">
    <tabColor rgb="FF007891"/>
    <outlinePr applyStyles="0" summaryBelow="0" summaryRight="0" showOutlineSymbols="1"/>
    <pageSetUpPr autoPageBreaks="1" fitToPage="0"/>
  </sheetPr>
  <sheetViews>
    <sheetView topLeftCell="C7" zoomScale="100" workbookViewId="0">
      <selection activeCell="F1290" activeCellId="0" sqref="F1290"/>
    </sheetView>
  </sheetViews>
  <sheetFormatPr baseColWidth="10" defaultColWidth="14.42578125" defaultRowHeight="12.75"/>
  <cols>
    <col customWidth="1" min="1" max="1" width="6.28515625"/>
    <col customWidth="1" min="2" max="2" width="8.28515625"/>
    <col customWidth="1" min="3" max="5" width="6.42578125"/>
    <col customWidth="1" min="6" max="6" width="13.7109375"/>
    <col customWidth="1" min="7" max="7" width="9"/>
    <col customWidth="1" min="8" max="8" width="8.85546875"/>
    <col customWidth="1" min="9" max="9" width="9.7109375"/>
    <col customWidth="1" min="10" max="10" width="14.85546875"/>
    <col customWidth="1" min="11" max="13" width="9.7109375"/>
    <col customWidth="1" min="14" max="14" width="86.42578125"/>
    <col customWidth="1" min="15" max="15" width="58.85546875"/>
    <col customWidth="1" min="16" max="17" width="35.85546875"/>
    <col customWidth="1" min="18" max="22" width="3.7109375"/>
    <col customWidth="1" min="23" max="23" width="15"/>
    <col customWidth="1" min="24" max="24" width="3.5703125"/>
    <col customWidth="1" min="25" max="25" width="45.28515625"/>
    <col customWidth="1" min="26" max="26" width="9.42578125"/>
    <col customWidth="1" min="27" max="27" width="10.85546875"/>
    <col customWidth="1" min="28" max="28" width="9.7109375"/>
    <col customWidth="1" min="29" max="29" width="11.7109375"/>
    <col customWidth="1" min="30" max="32" width="8.28515625"/>
    <col customWidth="1" hidden="1" min="33" max="58" width="17.28515625"/>
  </cols>
  <sheetData>
    <row r="1" ht="14.25" hidden="1">
      <c r="A1" s="33"/>
      <c r="B1" s="33"/>
      <c r="C1" s="33"/>
      <c r="D1" s="33"/>
      <c r="E1" s="33"/>
      <c r="F1" s="33"/>
      <c r="G1" s="33"/>
      <c r="H1" s="33"/>
      <c r="I1" s="33"/>
      <c r="J1" s="33"/>
      <c r="K1" s="34"/>
      <c r="L1" s="34"/>
      <c r="M1" s="34"/>
      <c r="N1" s="35"/>
      <c r="O1" s="35"/>
      <c r="P1" s="35"/>
      <c r="Q1" s="35"/>
      <c r="R1" s="36"/>
      <c r="S1" s="36"/>
      <c r="T1" s="36"/>
      <c r="U1" s="36"/>
      <c r="V1" s="36"/>
      <c r="W1" s="33"/>
      <c r="X1" s="37" t="s">
        <v>63</v>
      </c>
      <c r="Y1" s="38" t="str">
        <f>Paramètres!D2</f>
        <v xml:space="preserve">Sur toutes les pages du site</v>
      </c>
      <c r="Z1" s="39">
        <v>3</v>
      </c>
      <c r="AA1" s="39">
        <v>2</v>
      </c>
      <c r="AB1" s="39">
        <v>1</v>
      </c>
      <c r="AC1" s="39">
        <v>1</v>
      </c>
      <c r="AD1" s="40"/>
      <c r="AE1" s="40"/>
      <c r="AF1" s="40"/>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ht="14.25" hidden="1">
      <c r="A2" s="33"/>
      <c r="B2" s="33"/>
      <c r="C2" s="33"/>
      <c r="D2" s="33"/>
      <c r="E2" s="33"/>
      <c r="F2" s="33"/>
      <c r="G2" s="33"/>
      <c r="H2" s="33"/>
      <c r="I2" s="33"/>
      <c r="J2" s="33"/>
      <c r="K2" s="34"/>
      <c r="L2" s="34"/>
      <c r="M2" s="34"/>
      <c r="N2" s="35"/>
      <c r="O2" s="35"/>
      <c r="P2" s="35"/>
      <c r="Q2" s="35"/>
      <c r="R2" s="36"/>
      <c r="S2" s="36"/>
      <c r="T2" s="36"/>
      <c r="U2" s="36"/>
      <c r="V2" s="36"/>
      <c r="W2" s="33"/>
      <c r="X2" s="41"/>
      <c r="Y2" s="38" t="str">
        <f>Paramètres!D3</f>
        <v xml:space="preserve">Sur plusieurs pages de l'échantillon</v>
      </c>
      <c r="Z2" s="39">
        <v>3</v>
      </c>
      <c r="AA2" s="39">
        <v>2</v>
      </c>
      <c r="AB2" s="39">
        <v>1</v>
      </c>
      <c r="AC2" s="39">
        <v>1</v>
      </c>
      <c r="AD2" s="40"/>
      <c r="AE2" s="40"/>
      <c r="AF2" s="40"/>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ht="14.25" hidden="1">
      <c r="A3" s="33"/>
      <c r="B3" s="33"/>
      <c r="C3" s="33"/>
      <c r="D3" s="33"/>
      <c r="E3" s="33"/>
      <c r="F3" s="33"/>
      <c r="G3" s="33"/>
      <c r="H3" s="33"/>
      <c r="I3" s="33"/>
      <c r="J3" s="33"/>
      <c r="K3" s="34"/>
      <c r="L3" s="34"/>
      <c r="M3" s="34"/>
      <c r="N3" s="35"/>
      <c r="O3" s="35"/>
      <c r="P3" s="35"/>
      <c r="Q3" s="35"/>
      <c r="R3" s="36"/>
      <c r="S3" s="36"/>
      <c r="T3" s="36"/>
      <c r="U3" s="36"/>
      <c r="V3" s="36"/>
      <c r="W3" s="33"/>
      <c r="X3" s="41"/>
      <c r="Y3" s="38" t="str">
        <f>Paramètres!D4</f>
        <v xml:space="preserve">Plusieurs fois sur cette page uniquement</v>
      </c>
      <c r="Z3" s="39">
        <v>4</v>
      </c>
      <c r="AA3" s="39">
        <v>3</v>
      </c>
      <c r="AB3" s="39">
        <v>2</v>
      </c>
      <c r="AC3" s="39">
        <v>1</v>
      </c>
      <c r="AD3" s="40"/>
      <c r="AE3" s="40"/>
      <c r="AF3" s="40"/>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ht="14.25" hidden="1">
      <c r="A4" s="33"/>
      <c r="B4" s="33"/>
      <c r="C4" s="33"/>
      <c r="D4" s="33"/>
      <c r="E4" s="33"/>
      <c r="F4" s="33"/>
      <c r="G4" s="33"/>
      <c r="H4" s="33"/>
      <c r="I4" s="33"/>
      <c r="J4" s="33"/>
      <c r="K4" s="34"/>
      <c r="L4" s="34"/>
      <c r="M4" s="34"/>
      <c r="N4" s="35"/>
      <c r="O4" s="35"/>
      <c r="P4" s="35"/>
      <c r="Q4" s="35"/>
      <c r="R4" s="36"/>
      <c r="S4" s="36"/>
      <c r="T4" s="36"/>
      <c r="U4" s="36"/>
      <c r="V4" s="36"/>
      <c r="W4" s="33"/>
      <c r="X4" s="42"/>
      <c r="Y4" s="43" t="str">
        <f>Paramètres!D5</f>
        <v xml:space="preserve">Une seule fois dans la page</v>
      </c>
      <c r="Z4" s="39">
        <v>4</v>
      </c>
      <c r="AA4" s="39">
        <v>4</v>
      </c>
      <c r="AB4" s="39">
        <v>3</v>
      </c>
      <c r="AC4" s="39">
        <v>1</v>
      </c>
      <c r="AD4" s="40"/>
      <c r="AE4" s="40"/>
      <c r="AF4" s="40"/>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ht="14.25" hidden="1">
      <c r="A5" s="33"/>
      <c r="B5" s="33"/>
      <c r="C5" s="33"/>
      <c r="D5" s="33"/>
      <c r="E5" s="33"/>
      <c r="F5" s="33"/>
      <c r="G5" s="33"/>
      <c r="H5" s="33"/>
      <c r="I5" s="33"/>
      <c r="J5" s="33"/>
      <c r="K5" s="34"/>
      <c r="L5" s="34"/>
      <c r="M5" s="34"/>
      <c r="N5" s="35"/>
      <c r="O5" s="35"/>
      <c r="P5" s="35"/>
      <c r="Q5" s="35"/>
      <c r="R5" s="36"/>
      <c r="S5" s="36"/>
      <c r="T5" s="36"/>
      <c r="U5" s="36"/>
      <c r="V5" s="36"/>
      <c r="W5" s="33"/>
      <c r="X5" s="44"/>
      <c r="Y5" s="45"/>
      <c r="Z5" s="46" t="str">
        <f>Paramètres!A5</f>
        <v>Mineure</v>
      </c>
      <c r="AA5" s="39" t="str">
        <f>Paramètres!A4</f>
        <v>Moyenne</v>
      </c>
      <c r="AB5" s="39" t="str">
        <f>Paramètres!A3</f>
        <v>Majeure</v>
      </c>
      <c r="AC5" s="39" t="str">
        <f>Paramètres!A2</f>
        <v>Bloquante</v>
      </c>
      <c r="AD5" s="40"/>
      <c r="AE5" s="40"/>
      <c r="AF5" s="40"/>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row>
    <row r="6" ht="14.25" hidden="1">
      <c r="A6" s="33"/>
      <c r="B6" s="33"/>
      <c r="C6" s="33"/>
      <c r="D6" s="33"/>
      <c r="E6" s="33"/>
      <c r="F6" s="33"/>
      <c r="G6" s="33"/>
      <c r="H6" s="33"/>
      <c r="I6" s="33"/>
      <c r="J6" s="33"/>
      <c r="K6" s="34"/>
      <c r="L6" s="34"/>
      <c r="M6" s="34"/>
      <c r="N6" s="35"/>
      <c r="O6" s="35"/>
      <c r="P6" s="35"/>
      <c r="Q6" s="35"/>
      <c r="R6" s="47" t="s">
        <v>64</v>
      </c>
      <c r="S6" s="48"/>
      <c r="T6" s="48"/>
      <c r="U6" s="48"/>
      <c r="V6" s="49"/>
      <c r="W6" s="50"/>
      <c r="X6" s="51"/>
      <c r="Y6" s="52"/>
      <c r="Z6" s="53" t="s">
        <v>65</v>
      </c>
      <c r="AA6" s="54"/>
      <c r="AB6" s="54"/>
      <c r="AC6" s="55"/>
      <c r="AD6" s="40"/>
      <c r="AE6" s="40"/>
      <c r="AF6" s="40"/>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row>
    <row r="7" s="12" customFormat="1" ht="115.5">
      <c r="A7" s="56" t="s">
        <v>66</v>
      </c>
      <c r="B7" s="56" t="s">
        <v>67</v>
      </c>
      <c r="C7" s="57" t="s">
        <v>68</v>
      </c>
      <c r="D7" s="58" t="s">
        <v>69</v>
      </c>
      <c r="E7" s="58" t="s">
        <v>70</v>
      </c>
      <c r="F7" s="58" t="s">
        <v>8</v>
      </c>
      <c r="G7" s="58" t="s">
        <v>71</v>
      </c>
      <c r="H7" s="59" t="s">
        <v>72</v>
      </c>
      <c r="I7" s="58" t="s">
        <v>65</v>
      </c>
      <c r="J7" s="59" t="s">
        <v>63</v>
      </c>
      <c r="K7" s="59" t="s">
        <v>73</v>
      </c>
      <c r="L7" s="59" t="s">
        <v>74</v>
      </c>
      <c r="M7" s="59" t="s">
        <v>75</v>
      </c>
      <c r="N7" s="60" t="s">
        <v>76</v>
      </c>
      <c r="O7" s="60" t="s">
        <v>77</v>
      </c>
      <c r="P7" s="60" t="s">
        <v>78</v>
      </c>
      <c r="Q7" s="60" t="s">
        <v>79</v>
      </c>
      <c r="R7" s="59" t="s">
        <v>80</v>
      </c>
      <c r="S7" s="59" t="s">
        <v>81</v>
      </c>
      <c r="T7" s="59" t="s">
        <v>82</v>
      </c>
      <c r="U7" s="59" t="s">
        <v>83</v>
      </c>
      <c r="V7" s="59" t="s">
        <v>84</v>
      </c>
      <c r="W7" s="61" t="s">
        <v>85</v>
      </c>
      <c r="X7" s="33"/>
      <c r="Y7" s="62"/>
      <c r="Z7" s="50"/>
      <c r="AA7" s="50"/>
      <c r="AB7" s="50"/>
      <c r="AC7" s="50"/>
      <c r="AD7" s="50"/>
      <c r="AE7" s="50"/>
      <c r="AF7" s="50"/>
      <c r="AG7" s="63" t="s">
        <v>14</v>
      </c>
      <c r="AH7" s="63"/>
      <c r="AI7" s="63" t="s">
        <v>14</v>
      </c>
      <c r="AJ7" s="63" t="s">
        <v>17</v>
      </c>
      <c r="AK7" s="63" t="s">
        <v>20</v>
      </c>
      <c r="AL7" s="63" t="s">
        <v>23</v>
      </c>
      <c r="AM7" s="63" t="s">
        <v>26</v>
      </c>
      <c r="AN7" s="63" t="s">
        <v>29</v>
      </c>
      <c r="AO7" s="63" t="s">
        <v>32</v>
      </c>
      <c r="AP7" s="63" t="s">
        <v>35</v>
      </c>
      <c r="AQ7" s="63" t="s">
        <v>38</v>
      </c>
      <c r="AR7" s="63" t="s">
        <v>41</v>
      </c>
      <c r="AS7" s="63" t="s">
        <v>44</v>
      </c>
      <c r="AT7" s="63" t="s">
        <v>47</v>
      </c>
      <c r="AU7" s="63" t="s">
        <v>50</v>
      </c>
      <c r="AV7" s="63" t="s">
        <v>51</v>
      </c>
      <c r="AW7" s="63" t="s">
        <v>52</v>
      </c>
      <c r="AX7" s="63" t="s">
        <v>53</v>
      </c>
      <c r="AY7" s="63" t="s">
        <v>54</v>
      </c>
      <c r="AZ7" s="63" t="s">
        <v>55</v>
      </c>
      <c r="BA7" s="63" t="s">
        <v>56</v>
      </c>
      <c r="BB7" s="63" t="s">
        <v>57</v>
      </c>
      <c r="BC7" s="63" t="s">
        <v>58</v>
      </c>
      <c r="BD7" s="63" t="s">
        <v>59</v>
      </c>
      <c r="BE7" s="63" t="s">
        <v>60</v>
      </c>
      <c r="BF7" s="63" t="s">
        <v>61</v>
      </c>
    </row>
    <row r="8" hidden="1">
      <c r="A8" s="64" t="s">
        <v>39</v>
      </c>
      <c r="B8">
        <v>12</v>
      </c>
      <c r="C8" t="str">
        <f t="shared" ref="C8:C71" ca="1" si="0">IF(INDIRECT($E8 &amp; "!B" &amp; $B8)=0,"",INDIRECT($E8 &amp; "!B" &amp; $B8))</f>
        <v>1.1</v>
      </c>
      <c r="D8" t="str">
        <f t="shared" ref="D8:D71" ca="1" si="1">IF(INDIRECT($E8 &amp; "!F" &amp; $B8)=0,"",INDIRECT($E8 &amp; "!F" &amp; $B8))</f>
        <v>na</v>
      </c>
      <c r="E8" t="s">
        <v>11</v>
      </c>
      <c r="F8" s="65" t="str">
        <f t="shared" ref="F8:F71" ca="1" si="2">HYPERLINK(INDIRECT($E8 &amp; "!C3"))</f>
        <v>https://prre.agglo-larochelle.fr/</v>
      </c>
      <c r="G8" t="str">
        <f t="shared" ref="G8:G71" ca="1" si="3">IF(INDIRECT($E8 &amp; "!C" &amp; $B8)=0,"",INDIRECT($E8 &amp; "!C" &amp; $B8))</f>
        <v>A</v>
      </c>
      <c r="H8" t="str">
        <f t="shared" ref="H8:H71" ca="1" si="4">IF(INDIRECT($E8 &amp; "!D" &amp; $B8)=0,"",INDIRECT($E8 &amp; "!D" &amp; $B8))</f>
        <v>x</v>
      </c>
      <c r="I8" t="str">
        <f t="shared" ref="I8:I71" ca="1" si="5">IF(INDIRECT($E8 &amp; "!H" &amp; $B8)=0,"",INDIRECT($E8 &amp; "!H" &amp; $B8))</f>
        <v/>
      </c>
      <c r="J8" t="str">
        <f t="shared" ref="J8:J71" ca="1" si="6">IF(INDIRECT($E8 &amp; "!I" &amp; $B8)=0,"",INDIRECT($E8 &amp; "!I" &amp; $B8))</f>
        <v/>
      </c>
      <c r="K8" t="str">
        <f t="shared" ref="K8:K71" ca="1" si="7">IFERROR(VLOOKUP($J8,$W$1:$AA$4,(MATCH($I8,$X$5:$AA$5,0))+1,FALSE), "")</f>
        <v/>
      </c>
      <c r="M8">
        <f t="shared" ref="M8:M71" ca="1" si="8">COUNTIFS($C$7:$C$1385, $C8, $D$7:$D$1385, "nc")</f>
        <v>0</v>
      </c>
      <c r="N8" t="str">
        <f t="shared" ref="N8:N71" ca="1" si="9">IF(INDIRECT($E8 &amp; "!J" &amp; $B8)=0,"",INDIRECT($E8 &amp; "!J" &amp; $B8))</f>
        <v/>
      </c>
      <c r="U8">
        <f t="shared" ref="U8:U71" si="10">SUM($P8:$T8)</f>
        <v>0</v>
      </c>
    </row>
    <row r="9" hidden="1">
      <c r="A9" s="12"/>
      <c r="B9">
        <v>12</v>
      </c>
      <c r="C9" t="str">
        <f t="shared" ca="1" si="0"/>
        <v>1.1</v>
      </c>
      <c r="D9" t="str">
        <f t="shared" ca="1" si="1"/>
        <v>na</v>
      </c>
      <c r="E9" t="s">
        <v>14</v>
      </c>
      <c r="F9" s="65" t="str">
        <f t="shared" ca="1" si="2"/>
        <v>https://prre.agglo-larochelle.fr/j-adapte-mon-logement-a-une-perte-d-autonomie</v>
      </c>
      <c r="G9" t="str">
        <f t="shared" ca="1" si="3"/>
        <v>A</v>
      </c>
      <c r="H9" t="str">
        <f t="shared" ca="1" si="4"/>
        <v>x</v>
      </c>
      <c r="I9" t="str">
        <f t="shared" ca="1" si="5"/>
        <v/>
      </c>
      <c r="J9" t="str">
        <f t="shared" ca="1" si="6"/>
        <v/>
      </c>
      <c r="K9" t="str">
        <f t="shared" ca="1" si="7"/>
        <v/>
      </c>
      <c r="M9">
        <f t="shared" ca="1" si="8"/>
        <v>0</v>
      </c>
      <c r="N9" t="str">
        <f t="shared" ca="1" si="9"/>
        <v/>
      </c>
      <c r="U9">
        <f t="shared" si="10"/>
        <v>0</v>
      </c>
    </row>
    <row r="10" hidden="1">
      <c r="A10" s="12"/>
      <c r="B10">
        <v>12</v>
      </c>
      <c r="C10" t="str">
        <f t="shared" ca="1" si="0"/>
        <v>1.1</v>
      </c>
      <c r="D10" t="str">
        <f t="shared" ca="1" si="1"/>
        <v>na</v>
      </c>
      <c r="E10" t="s">
        <v>17</v>
      </c>
      <c r="F10" s="65" t="str">
        <f t="shared" ca="1" si="2"/>
        <v>https://prre.agglo-larochelle.fr/contact-professionnels</v>
      </c>
      <c r="G10" t="str">
        <f t="shared" ca="1" si="3"/>
        <v>A</v>
      </c>
      <c r="H10" t="str">
        <f t="shared" ca="1" si="4"/>
        <v>x</v>
      </c>
      <c r="I10" t="str">
        <f t="shared" ca="1" si="5"/>
        <v/>
      </c>
      <c r="J10" t="str">
        <f t="shared" ca="1" si="6"/>
        <v/>
      </c>
      <c r="K10" t="str">
        <f t="shared" ca="1" si="7"/>
        <v/>
      </c>
      <c r="M10">
        <f t="shared" ca="1" si="8"/>
        <v>0</v>
      </c>
      <c r="N10" t="str">
        <f t="shared" ca="1" si="9"/>
        <v/>
      </c>
      <c r="U10">
        <f t="shared" si="10"/>
        <v>0</v>
      </c>
    </row>
    <row r="11" hidden="1">
      <c r="A11" s="12"/>
      <c r="B11">
        <v>12</v>
      </c>
      <c r="C11" t="str">
        <f t="shared" ca="1" si="0"/>
        <v>1.1</v>
      </c>
      <c r="D11" t="str">
        <f t="shared" ca="1" si="1"/>
        <v>na</v>
      </c>
      <c r="E11" t="s">
        <v>20</v>
      </c>
      <c r="F11" s="65" t="str">
        <f t="shared" ca="1" si="2"/>
        <v>https://prre.agglo-larochelle.fr/partenaires</v>
      </c>
      <c r="G11" t="str">
        <f t="shared" ca="1" si="3"/>
        <v>A</v>
      </c>
      <c r="H11" t="str">
        <f t="shared" ca="1" si="4"/>
        <v>x</v>
      </c>
      <c r="I11" t="str">
        <f t="shared" ca="1" si="5"/>
        <v/>
      </c>
      <c r="J11" t="str">
        <f t="shared" ca="1" si="6"/>
        <v/>
      </c>
      <c r="K11" t="str">
        <f t="shared" ca="1" si="7"/>
        <v/>
      </c>
      <c r="M11">
        <f t="shared" ca="1" si="8"/>
        <v>0</v>
      </c>
      <c r="N11" t="str">
        <f t="shared" ca="1" si="9"/>
        <v/>
      </c>
      <c r="U11">
        <f t="shared" si="10"/>
        <v>0</v>
      </c>
    </row>
    <row r="12" hidden="1">
      <c r="A12" s="12"/>
      <c r="B12">
        <v>12</v>
      </c>
      <c r="C12" t="str">
        <f t="shared" ca="1" si="0"/>
        <v>1.1</v>
      </c>
      <c r="D12" t="str">
        <f t="shared" ca="1" si="1"/>
        <v>na</v>
      </c>
      <c r="E12" t="s">
        <v>23</v>
      </c>
      <c r="F12" s="65" t="str">
        <f t="shared" ca="1" si="2"/>
        <v>https://prre.agglo-larochelle.fr/mentions-legales</v>
      </c>
      <c r="G12" t="str">
        <f t="shared" ca="1" si="3"/>
        <v>A</v>
      </c>
      <c r="H12" t="str">
        <f t="shared" ca="1" si="4"/>
        <v>x</v>
      </c>
      <c r="I12" t="str">
        <f t="shared" ca="1" si="5"/>
        <v/>
      </c>
      <c r="J12" t="str">
        <f t="shared" ca="1" si="6"/>
        <v/>
      </c>
      <c r="K12" t="str">
        <f t="shared" ca="1" si="7"/>
        <v/>
      </c>
      <c r="M12">
        <f t="shared" ca="1" si="8"/>
        <v>0</v>
      </c>
      <c r="N12" t="str">
        <f t="shared" ca="1" si="9"/>
        <v/>
      </c>
      <c r="U12">
        <f t="shared" si="10"/>
        <v>0</v>
      </c>
    </row>
    <row r="13" hidden="1">
      <c r="A13" s="12"/>
      <c r="B13">
        <v>12</v>
      </c>
      <c r="C13" t="str">
        <f t="shared" ca="1" si="0"/>
        <v>1.1</v>
      </c>
      <c r="D13" t="str">
        <f t="shared" ca="1" si="1"/>
        <v>na</v>
      </c>
      <c r="E13" t="s">
        <v>26</v>
      </c>
      <c r="F13" s="65" t="str">
        <f t="shared" ca="1" si="2"/>
        <v>https://prre.agglo-larochelle.fr/plan-du-site</v>
      </c>
      <c r="G13" t="str">
        <f t="shared" ca="1" si="3"/>
        <v>A</v>
      </c>
      <c r="H13" t="str">
        <f t="shared" ca="1" si="4"/>
        <v>x</v>
      </c>
      <c r="I13" t="str">
        <f t="shared" ca="1" si="5"/>
        <v/>
      </c>
      <c r="J13" t="str">
        <f t="shared" ca="1" si="6"/>
        <v/>
      </c>
      <c r="K13" t="str">
        <f t="shared" ca="1" si="7"/>
        <v/>
      </c>
      <c r="M13">
        <f t="shared" ca="1" si="8"/>
        <v>0</v>
      </c>
      <c r="N13" t="str">
        <f t="shared" ca="1" si="9"/>
        <v/>
      </c>
      <c r="U13">
        <f t="shared" si="10"/>
        <v>0</v>
      </c>
    </row>
    <row r="14" hidden="1">
      <c r="A14" s="12"/>
      <c r="B14">
        <v>12</v>
      </c>
      <c r="C14" t="str">
        <f t="shared" ca="1" si="0"/>
        <v>1.1</v>
      </c>
      <c r="D14" t="str">
        <f t="shared" ca="1" si="1"/>
        <v>c</v>
      </c>
      <c r="E14" t="s">
        <v>29</v>
      </c>
      <c r="F14" s="65" t="str">
        <f t="shared" ca="1" si="2"/>
        <v>https://prre.agglo-larochelle.fr/module-annuaire-des-pros?</v>
      </c>
      <c r="G14" t="str">
        <f t="shared" ca="1" si="3"/>
        <v>A</v>
      </c>
      <c r="H14" t="str">
        <f t="shared" ca="1" si="4"/>
        <v>x</v>
      </c>
      <c r="I14" t="str">
        <f t="shared" ca="1" si="5"/>
        <v/>
      </c>
      <c r="J14" t="str">
        <f t="shared" ca="1" si="6"/>
        <v/>
      </c>
      <c r="K14" t="str">
        <f t="shared" ca="1" si="7"/>
        <v/>
      </c>
      <c r="M14">
        <f t="shared" ca="1" si="8"/>
        <v>0</v>
      </c>
      <c r="N14" t="str">
        <f t="shared" ca="1" si="9"/>
        <v/>
      </c>
      <c r="U14">
        <f t="shared" si="10"/>
        <v>0</v>
      </c>
    </row>
    <row r="15" hidden="1">
      <c r="A15" s="12"/>
      <c r="B15">
        <v>12</v>
      </c>
      <c r="C15" t="str">
        <f t="shared" ca="1" si="0"/>
        <v>1.1</v>
      </c>
      <c r="D15" t="str">
        <f t="shared" ca="1" si="1"/>
        <v>na</v>
      </c>
      <c r="E15" t="s">
        <v>32</v>
      </c>
      <c r="F15" s="65" t="str">
        <f t="shared" ca="1" si="2"/>
        <v>https://prre.agglo-larochelle.fr/prendre-rendez-vous</v>
      </c>
      <c r="G15" t="str">
        <f t="shared" ca="1" si="3"/>
        <v>A</v>
      </c>
      <c r="H15" t="str">
        <f t="shared" ca="1" si="4"/>
        <v>x</v>
      </c>
      <c r="I15" t="str">
        <f t="shared" ca="1" si="5"/>
        <v/>
      </c>
      <c r="J15" t="str">
        <f t="shared" ca="1" si="6"/>
        <v/>
      </c>
      <c r="K15" t="str">
        <f t="shared" ca="1" si="7"/>
        <v/>
      </c>
      <c r="M15">
        <f t="shared" ca="1" si="8"/>
        <v>0</v>
      </c>
      <c r="N15" t="str">
        <f t="shared" ca="1" si="9"/>
        <v/>
      </c>
      <c r="U15">
        <f t="shared" si="10"/>
        <v>0</v>
      </c>
    </row>
    <row r="16" hidden="1">
      <c r="A16" s="12"/>
      <c r="B16">
        <v>12</v>
      </c>
      <c r="C16" t="str">
        <f t="shared" ca="1" si="0"/>
        <v>1.1</v>
      </c>
      <c r="D16" t="str">
        <f t="shared" ca="1" si="1"/>
        <v>na</v>
      </c>
      <c r="E16" t="s">
        <v>35</v>
      </c>
      <c r="F16" s="65" t="str">
        <f t="shared" ca="1" si="2"/>
        <v>https://prre.agglo-larochelle.fr/aides-financieres</v>
      </c>
      <c r="G16" t="str">
        <f t="shared" ca="1" si="3"/>
        <v>A</v>
      </c>
      <c r="H16" t="str">
        <f t="shared" ca="1" si="4"/>
        <v>x</v>
      </c>
      <c r="I16" t="str">
        <f t="shared" ca="1" si="5"/>
        <v/>
      </c>
      <c r="J16" t="str">
        <f t="shared" ca="1" si="6"/>
        <v/>
      </c>
      <c r="K16" t="str">
        <f t="shared" ca="1" si="7"/>
        <v/>
      </c>
      <c r="M16">
        <f t="shared" ca="1" si="8"/>
        <v>0</v>
      </c>
      <c r="N16" t="str">
        <f t="shared" ca="1" si="9"/>
        <v/>
      </c>
      <c r="U16">
        <f t="shared" si="10"/>
        <v>0</v>
      </c>
    </row>
    <row r="17" hidden="1">
      <c r="A17" s="12"/>
      <c r="B17">
        <v>12</v>
      </c>
      <c r="C17" t="str">
        <f t="shared" ca="1" si="0"/>
        <v>1.1</v>
      </c>
      <c r="D17" t="str">
        <f t="shared" ca="1" si="1"/>
        <v>c</v>
      </c>
      <c r="E17" t="s">
        <v>38</v>
      </c>
      <c r="F17" s="65" t="str">
        <f t="shared" ca="1" si="2"/>
        <v>https://prre.agglo-larochelle.fr/des-outils-pour-mieux-connaitre-mon-logement/mon-toit-est-t-il-bien-isole</v>
      </c>
      <c r="G17" t="str">
        <f t="shared" ca="1" si="3"/>
        <v>A</v>
      </c>
      <c r="H17" t="str">
        <f t="shared" ca="1" si="4"/>
        <v>x</v>
      </c>
      <c r="I17" t="str">
        <f t="shared" ca="1" si="5"/>
        <v/>
      </c>
      <c r="J17" t="str">
        <f t="shared" ca="1" si="6"/>
        <v/>
      </c>
      <c r="K17" t="str">
        <f t="shared" ca="1" si="7"/>
        <v/>
      </c>
      <c r="M17">
        <f t="shared" ca="1" si="8"/>
        <v>0</v>
      </c>
      <c r="N17" t="str">
        <f t="shared" ca="1" si="9"/>
        <v/>
      </c>
      <c r="U17">
        <f t="shared" si="10"/>
        <v>0</v>
      </c>
    </row>
    <row r="18" hidden="1">
      <c r="A18" s="12"/>
      <c r="B18">
        <v>12</v>
      </c>
      <c r="C18" t="str">
        <f t="shared" ca="1" si="0"/>
        <v>1.1</v>
      </c>
      <c r="D18" t="str">
        <f t="shared" ca="1" si="1"/>
        <v>na</v>
      </c>
      <c r="E18" t="s">
        <v>41</v>
      </c>
      <c r="F18" s="65" t="str">
        <f t="shared" ca="1" si="2"/>
        <v>https://prre.agglo-larochelle.fr/prendre-rendez-vous/prendre-rendez-vous-a-la-rochelle-pour-une-renovation-energetique-individuelle</v>
      </c>
      <c r="G18" t="str">
        <f t="shared" ca="1" si="3"/>
        <v>A</v>
      </c>
      <c r="H18" t="str">
        <f t="shared" ca="1" si="4"/>
        <v>x</v>
      </c>
      <c r="I18" t="str">
        <f t="shared" ca="1" si="5"/>
        <v/>
      </c>
      <c r="J18" t="str">
        <f t="shared" ca="1" si="6"/>
        <v/>
      </c>
      <c r="K18" t="str">
        <f t="shared" ca="1" si="7"/>
        <v/>
      </c>
      <c r="M18">
        <f t="shared" ca="1" si="8"/>
        <v>0</v>
      </c>
      <c r="N18" t="str">
        <f t="shared" ca="1" si="9"/>
        <v/>
      </c>
      <c r="U18">
        <f t="shared" si="10"/>
        <v>0</v>
      </c>
    </row>
    <row r="19" hidden="1">
      <c r="A19" s="12"/>
      <c r="B19">
        <v>12</v>
      </c>
      <c r="C19" t="str">
        <f t="shared" ca="1" si="0"/>
        <v>1.1</v>
      </c>
      <c r="D19" t="str">
        <f t="shared" ca="1" si="1"/>
        <v>na</v>
      </c>
      <c r="E19" t="s">
        <v>44</v>
      </c>
      <c r="F19" s="65" t="str">
        <f t="shared" ca="1" si="2"/>
        <v>https://prre.agglo-larochelle.fr/-/gl-batiment-elec</v>
      </c>
      <c r="G19" t="str">
        <f t="shared" ca="1" si="3"/>
        <v>A</v>
      </c>
      <c r="H19" t="str">
        <f t="shared" ca="1" si="4"/>
        <v>x</v>
      </c>
      <c r="I19" t="str">
        <f t="shared" ca="1" si="5"/>
        <v/>
      </c>
      <c r="J19" t="str">
        <f t="shared" ca="1" si="6"/>
        <v/>
      </c>
      <c r="K19" t="str">
        <f t="shared" ca="1" si="7"/>
        <v/>
      </c>
      <c r="M19">
        <f t="shared" ca="1" si="8"/>
        <v>0</v>
      </c>
      <c r="N19" t="str">
        <f t="shared" ca="1" si="9"/>
        <v/>
      </c>
      <c r="U19">
        <f t="shared" si="10"/>
        <v>0</v>
      </c>
    </row>
    <row r="20" hidden="1">
      <c r="A20" s="12"/>
      <c r="B20">
        <v>12</v>
      </c>
      <c r="C20" t="str">
        <f t="shared" ca="1" si="0"/>
        <v>1.1</v>
      </c>
      <c r="D20" t="str">
        <f t="shared" ca="1" si="1"/>
        <v>c</v>
      </c>
      <c r="E20" t="s">
        <v>47</v>
      </c>
      <c r="F20" s="65" t="str">
        <f t="shared" ca="1" si="2"/>
        <v>https://prre.agglo-larochelle.fr/-/1ere-fiche-chantier-de-renovation-performante</v>
      </c>
      <c r="G20" t="str">
        <f t="shared" ca="1" si="3"/>
        <v>A</v>
      </c>
      <c r="H20" t="str">
        <f t="shared" ca="1" si="4"/>
        <v>x</v>
      </c>
      <c r="I20" t="str">
        <f t="shared" ca="1" si="5"/>
        <v/>
      </c>
      <c r="J20" t="str">
        <f t="shared" ca="1" si="6"/>
        <v/>
      </c>
      <c r="K20" t="str">
        <f t="shared" ca="1" si="7"/>
        <v/>
      </c>
      <c r="M20">
        <f t="shared" ca="1" si="8"/>
        <v>0</v>
      </c>
      <c r="N20" t="str">
        <f t="shared" ca="1" si="9"/>
        <v/>
      </c>
      <c r="U20">
        <f t="shared" si="10"/>
        <v>0</v>
      </c>
    </row>
    <row r="21">
      <c r="A21" s="12"/>
      <c r="B21">
        <v>13</v>
      </c>
      <c r="C21" t="str">
        <f t="shared" ca="1" si="0"/>
        <v>1.2</v>
      </c>
      <c r="D21" t="str">
        <f t="shared" ca="1" si="1"/>
        <v>c</v>
      </c>
      <c r="E21" t="s">
        <v>11</v>
      </c>
      <c r="F21" s="65" t="str">
        <f t="shared" ca="1" si="2"/>
        <v>https://prre.agglo-larochelle.fr/</v>
      </c>
      <c r="G21" t="str">
        <f t="shared" ca="1" si="3"/>
        <v>A</v>
      </c>
      <c r="H21" t="str">
        <f t="shared" ca="1" si="4"/>
        <v/>
      </c>
      <c r="I21" t="str">
        <f t="shared" ca="1" si="5"/>
        <v>Mineure</v>
      </c>
      <c r="J21" t="str">
        <f t="shared" ca="1" si="6"/>
        <v xml:space="preserve">Plusieurs fois sur cette page uniquement</v>
      </c>
      <c r="K21" t="str">
        <f t="shared" ca="1" si="7"/>
        <v/>
      </c>
      <c r="M21">
        <f t="shared" ca="1" si="8"/>
        <v>0</v>
      </c>
      <c r="N21" t="str">
        <f t="shared" ca="1" si="9"/>
        <v xml:space="preserve">les images des actualités sont décoratives mais possèdent des alternatives renseignées</v>
      </c>
      <c r="U21">
        <f t="shared" si="10"/>
        <v>0</v>
      </c>
    </row>
    <row r="22" hidden="1">
      <c r="A22" s="12"/>
      <c r="B22">
        <v>13</v>
      </c>
      <c r="C22" t="str">
        <f t="shared" ca="1" si="0"/>
        <v>1.2</v>
      </c>
      <c r="D22" t="str">
        <f t="shared" ca="1" si="1"/>
        <v>na</v>
      </c>
      <c r="E22" t="s">
        <v>14</v>
      </c>
      <c r="F22" s="65" t="str">
        <f t="shared" ca="1" si="2"/>
        <v>https://prre.agglo-larochelle.fr/j-adapte-mon-logement-a-une-perte-d-autonomie</v>
      </c>
      <c r="G22" t="str">
        <f t="shared" ca="1" si="3"/>
        <v>A</v>
      </c>
      <c r="H22" t="str">
        <f t="shared" ca="1" si="4"/>
        <v/>
      </c>
      <c r="I22" t="str">
        <f t="shared" ca="1" si="5"/>
        <v/>
      </c>
      <c r="J22" t="str">
        <f t="shared" ca="1" si="6"/>
        <v/>
      </c>
      <c r="K22" t="str">
        <f t="shared" ca="1" si="7"/>
        <v/>
      </c>
      <c r="M22">
        <f t="shared" ca="1" si="8"/>
        <v>0</v>
      </c>
      <c r="N22" t="str">
        <f t="shared" ca="1" si="9"/>
        <v/>
      </c>
      <c r="U22">
        <f t="shared" si="10"/>
        <v>0</v>
      </c>
    </row>
    <row r="23" hidden="1">
      <c r="A23" s="12"/>
      <c r="B23">
        <v>13</v>
      </c>
      <c r="C23" t="str">
        <f t="shared" ca="1" si="0"/>
        <v>1.2</v>
      </c>
      <c r="D23" t="str">
        <f t="shared" ca="1" si="1"/>
        <v>na</v>
      </c>
      <c r="E23" t="s">
        <v>17</v>
      </c>
      <c r="F23" s="65" t="str">
        <f t="shared" ca="1" si="2"/>
        <v>https://prre.agglo-larochelle.fr/contact-professionnels</v>
      </c>
      <c r="G23" t="str">
        <f t="shared" ca="1" si="3"/>
        <v>A</v>
      </c>
      <c r="H23" t="str">
        <f t="shared" ca="1" si="4"/>
        <v/>
      </c>
      <c r="I23" t="str">
        <f t="shared" ca="1" si="5"/>
        <v/>
      </c>
      <c r="J23" t="str">
        <f t="shared" ca="1" si="6"/>
        <v/>
      </c>
      <c r="K23" t="str">
        <f t="shared" ca="1" si="7"/>
        <v/>
      </c>
      <c r="M23">
        <f t="shared" ca="1" si="8"/>
        <v>0</v>
      </c>
      <c r="N23" t="str">
        <f t="shared" ca="1" si="9"/>
        <v/>
      </c>
      <c r="U23">
        <f t="shared" si="10"/>
        <v>0</v>
      </c>
    </row>
    <row r="24" hidden="1">
      <c r="A24" s="12"/>
      <c r="B24">
        <v>13</v>
      </c>
      <c r="C24" t="str">
        <f t="shared" ca="1" si="0"/>
        <v>1.2</v>
      </c>
      <c r="D24" t="str">
        <f t="shared" ca="1" si="1"/>
        <v>na</v>
      </c>
      <c r="E24" t="s">
        <v>20</v>
      </c>
      <c r="F24" s="65" t="str">
        <f t="shared" ca="1" si="2"/>
        <v>https://prre.agglo-larochelle.fr/partenaires</v>
      </c>
      <c r="G24" t="str">
        <f t="shared" ca="1" si="3"/>
        <v>A</v>
      </c>
      <c r="H24" t="str">
        <f t="shared" ca="1" si="4"/>
        <v/>
      </c>
      <c r="I24" t="str">
        <f t="shared" ca="1" si="5"/>
        <v/>
      </c>
      <c r="J24" t="str">
        <f t="shared" ca="1" si="6"/>
        <v/>
      </c>
      <c r="K24" t="str">
        <f t="shared" ca="1" si="7"/>
        <v/>
      </c>
      <c r="M24">
        <f t="shared" ca="1" si="8"/>
        <v>0</v>
      </c>
      <c r="N24" t="str">
        <f t="shared" ca="1" si="9"/>
        <v/>
      </c>
      <c r="U24">
        <f t="shared" si="10"/>
        <v>0</v>
      </c>
    </row>
    <row r="25" hidden="1">
      <c r="A25" s="12"/>
      <c r="B25">
        <v>13</v>
      </c>
      <c r="C25" t="str">
        <f t="shared" ca="1" si="0"/>
        <v>1.2</v>
      </c>
      <c r="D25" t="str">
        <f t="shared" ca="1" si="1"/>
        <v>na</v>
      </c>
      <c r="E25" t="s">
        <v>23</v>
      </c>
      <c r="F25" s="65" t="str">
        <f t="shared" ca="1" si="2"/>
        <v>https://prre.agglo-larochelle.fr/mentions-legales</v>
      </c>
      <c r="G25" t="str">
        <f t="shared" ca="1" si="3"/>
        <v>A</v>
      </c>
      <c r="H25" t="str">
        <f t="shared" ca="1" si="4"/>
        <v/>
      </c>
      <c r="I25" t="str">
        <f t="shared" ca="1" si="5"/>
        <v/>
      </c>
      <c r="J25" t="str">
        <f t="shared" ca="1" si="6"/>
        <v/>
      </c>
      <c r="K25" t="str">
        <f t="shared" ca="1" si="7"/>
        <v/>
      </c>
      <c r="M25">
        <f t="shared" ca="1" si="8"/>
        <v>0</v>
      </c>
      <c r="N25" t="str">
        <f t="shared" ca="1" si="9"/>
        <v/>
      </c>
      <c r="U25">
        <f t="shared" si="10"/>
        <v>0</v>
      </c>
    </row>
    <row r="26" hidden="1">
      <c r="A26" s="12"/>
      <c r="B26">
        <v>13</v>
      </c>
      <c r="C26" t="str">
        <f t="shared" ca="1" si="0"/>
        <v>1.2</v>
      </c>
      <c r="D26" t="str">
        <f t="shared" ca="1" si="1"/>
        <v>c</v>
      </c>
      <c r="E26" t="s">
        <v>26</v>
      </c>
      <c r="F26" s="65" t="str">
        <f t="shared" ca="1" si="2"/>
        <v>https://prre.agglo-larochelle.fr/plan-du-site</v>
      </c>
      <c r="G26" t="str">
        <f t="shared" ca="1" si="3"/>
        <v>A</v>
      </c>
      <c r="H26" t="str">
        <f t="shared" ca="1" si="4"/>
        <v/>
      </c>
      <c r="I26" t="str">
        <f t="shared" ca="1" si="5"/>
        <v/>
      </c>
      <c r="J26" t="str">
        <f t="shared" ca="1" si="6"/>
        <v/>
      </c>
      <c r="K26" t="str">
        <f t="shared" ca="1" si="7"/>
        <v/>
      </c>
      <c r="M26">
        <f t="shared" ca="1" si="8"/>
        <v>0</v>
      </c>
      <c r="N26" t="str">
        <f t="shared" ca="1" si="9"/>
        <v/>
      </c>
      <c r="U26">
        <f t="shared" si="10"/>
        <v>0</v>
      </c>
    </row>
    <row r="27" hidden="1">
      <c r="A27" s="12"/>
      <c r="B27">
        <v>13</v>
      </c>
      <c r="C27" t="str">
        <f t="shared" ca="1" si="0"/>
        <v>1.2</v>
      </c>
      <c r="D27" t="str">
        <f t="shared" ca="1" si="1"/>
        <v>c</v>
      </c>
      <c r="E27" t="s">
        <v>29</v>
      </c>
      <c r="F27" s="65" t="str">
        <f t="shared" ca="1" si="2"/>
        <v>https://prre.agglo-larochelle.fr/module-annuaire-des-pros?</v>
      </c>
      <c r="G27" t="str">
        <f t="shared" ca="1" si="3"/>
        <v>A</v>
      </c>
      <c r="H27" t="str">
        <f t="shared" ca="1" si="4"/>
        <v/>
      </c>
      <c r="I27" t="str">
        <f t="shared" ca="1" si="5"/>
        <v/>
      </c>
      <c r="J27" t="str">
        <f t="shared" ca="1" si="6"/>
        <v/>
      </c>
      <c r="K27" t="str">
        <f t="shared" ca="1" si="7"/>
        <v/>
      </c>
      <c r="M27">
        <f t="shared" ca="1" si="8"/>
        <v>0</v>
      </c>
      <c r="N27" t="str">
        <f t="shared" ca="1" si="9"/>
        <v/>
      </c>
      <c r="U27">
        <f t="shared" si="10"/>
        <v>0</v>
      </c>
    </row>
    <row r="28" hidden="1">
      <c r="A28" s="12"/>
      <c r="B28">
        <v>13</v>
      </c>
      <c r="C28" t="str">
        <f t="shared" ca="1" si="0"/>
        <v>1.2</v>
      </c>
      <c r="D28" t="str">
        <f t="shared" ca="1" si="1"/>
        <v>na</v>
      </c>
      <c r="E28" t="s">
        <v>32</v>
      </c>
      <c r="F28" s="65" t="str">
        <f t="shared" ca="1" si="2"/>
        <v>https://prre.agglo-larochelle.fr/prendre-rendez-vous</v>
      </c>
      <c r="G28" t="str">
        <f t="shared" ca="1" si="3"/>
        <v>A</v>
      </c>
      <c r="H28" t="str">
        <f t="shared" ca="1" si="4"/>
        <v/>
      </c>
      <c r="I28" t="str">
        <f t="shared" ca="1" si="5"/>
        <v/>
      </c>
      <c r="J28" t="str">
        <f t="shared" ca="1" si="6"/>
        <v/>
      </c>
      <c r="K28" t="str">
        <f t="shared" ca="1" si="7"/>
        <v/>
      </c>
      <c r="M28">
        <f t="shared" ca="1" si="8"/>
        <v>0</v>
      </c>
      <c r="N28" t="str">
        <f t="shared" ca="1" si="9"/>
        <v/>
      </c>
      <c r="U28">
        <f t="shared" si="10"/>
        <v>0</v>
      </c>
    </row>
    <row r="29" hidden="1">
      <c r="A29" s="12"/>
      <c r="B29">
        <v>13</v>
      </c>
      <c r="C29" t="str">
        <f t="shared" ca="1" si="0"/>
        <v>1.2</v>
      </c>
      <c r="D29" t="str">
        <f t="shared" ca="1" si="1"/>
        <v>na</v>
      </c>
      <c r="E29" t="s">
        <v>35</v>
      </c>
      <c r="F29" s="65" t="str">
        <f t="shared" ca="1" si="2"/>
        <v>https://prre.agglo-larochelle.fr/aides-financieres</v>
      </c>
      <c r="G29" t="str">
        <f t="shared" ca="1" si="3"/>
        <v>A</v>
      </c>
      <c r="H29" t="str">
        <f t="shared" ca="1" si="4"/>
        <v/>
      </c>
      <c r="I29" t="str">
        <f t="shared" ca="1" si="5"/>
        <v/>
      </c>
      <c r="J29" t="str">
        <f t="shared" ca="1" si="6"/>
        <v/>
      </c>
      <c r="K29" t="str">
        <f t="shared" ca="1" si="7"/>
        <v/>
      </c>
      <c r="M29">
        <f t="shared" ca="1" si="8"/>
        <v>0</v>
      </c>
      <c r="N29" t="str">
        <f t="shared" ca="1" si="9"/>
        <v/>
      </c>
      <c r="U29">
        <f t="shared" si="10"/>
        <v>0</v>
      </c>
    </row>
    <row r="30" hidden="1">
      <c r="A30" s="12"/>
      <c r="B30">
        <v>13</v>
      </c>
      <c r="C30" t="str">
        <f t="shared" ca="1" si="0"/>
        <v>1.2</v>
      </c>
      <c r="D30" t="str">
        <f t="shared" ca="1" si="1"/>
        <v>na</v>
      </c>
      <c r="E30" t="s">
        <v>38</v>
      </c>
      <c r="F30" s="65" t="str">
        <f t="shared" ca="1" si="2"/>
        <v>https://prre.agglo-larochelle.fr/des-outils-pour-mieux-connaitre-mon-logement/mon-toit-est-t-il-bien-isole</v>
      </c>
      <c r="G30" t="str">
        <f t="shared" ca="1" si="3"/>
        <v>A</v>
      </c>
      <c r="H30" t="str">
        <f t="shared" ca="1" si="4"/>
        <v/>
      </c>
      <c r="I30" t="str">
        <f t="shared" ca="1" si="5"/>
        <v/>
      </c>
      <c r="J30" t="str">
        <f t="shared" ca="1" si="6"/>
        <v/>
      </c>
      <c r="K30" t="str">
        <f t="shared" ca="1" si="7"/>
        <v/>
      </c>
      <c r="M30">
        <f t="shared" ca="1" si="8"/>
        <v>0</v>
      </c>
      <c r="N30" t="str">
        <f t="shared" ca="1" si="9"/>
        <v/>
      </c>
      <c r="U30">
        <f t="shared" si="10"/>
        <v>0</v>
      </c>
    </row>
    <row r="31" hidden="1">
      <c r="A31" s="12"/>
      <c r="B31">
        <v>13</v>
      </c>
      <c r="C31" t="str">
        <f t="shared" ca="1" si="0"/>
        <v>1.2</v>
      </c>
      <c r="D31" t="str">
        <f t="shared" ca="1" si="1"/>
        <v>na</v>
      </c>
      <c r="E31" t="s">
        <v>41</v>
      </c>
      <c r="F31" s="65" t="str">
        <f t="shared" ca="1" si="2"/>
        <v>https://prre.agglo-larochelle.fr/prendre-rendez-vous/prendre-rendez-vous-a-la-rochelle-pour-une-renovation-energetique-individuelle</v>
      </c>
      <c r="G31" t="str">
        <f t="shared" ca="1" si="3"/>
        <v>A</v>
      </c>
      <c r="H31" t="str">
        <f t="shared" ca="1" si="4"/>
        <v/>
      </c>
      <c r="I31" t="str">
        <f t="shared" ca="1" si="5"/>
        <v/>
      </c>
      <c r="J31" t="str">
        <f t="shared" ca="1" si="6"/>
        <v/>
      </c>
      <c r="K31" t="str">
        <f t="shared" ca="1" si="7"/>
        <v/>
      </c>
      <c r="M31">
        <f t="shared" ca="1" si="8"/>
        <v>0</v>
      </c>
      <c r="N31" t="str">
        <f t="shared" ca="1" si="9"/>
        <v/>
      </c>
      <c r="U31">
        <f t="shared" si="10"/>
        <v>0</v>
      </c>
    </row>
    <row r="32" hidden="1">
      <c r="A32" s="12"/>
      <c r="B32">
        <v>13</v>
      </c>
      <c r="C32" t="str">
        <f t="shared" ca="1" si="0"/>
        <v>1.2</v>
      </c>
      <c r="D32" t="str">
        <f t="shared" ca="1" si="1"/>
        <v>c</v>
      </c>
      <c r="E32" t="s">
        <v>44</v>
      </c>
      <c r="F32" s="65" t="str">
        <f t="shared" ca="1" si="2"/>
        <v>https://prre.agglo-larochelle.fr/-/gl-batiment-elec</v>
      </c>
      <c r="G32" t="str">
        <f t="shared" ca="1" si="3"/>
        <v>A</v>
      </c>
      <c r="H32" t="str">
        <f t="shared" ca="1" si="4"/>
        <v/>
      </c>
      <c r="I32" t="str">
        <f t="shared" ca="1" si="5"/>
        <v/>
      </c>
      <c r="J32" t="str">
        <f t="shared" ca="1" si="6"/>
        <v/>
      </c>
      <c r="K32" t="str">
        <f t="shared" ca="1" si="7"/>
        <v/>
      </c>
      <c r="M32">
        <f t="shared" ca="1" si="8"/>
        <v>0</v>
      </c>
      <c r="N32" t="str">
        <f t="shared" ca="1" si="9"/>
        <v/>
      </c>
      <c r="U32">
        <f t="shared" si="10"/>
        <v>0</v>
      </c>
    </row>
    <row r="33" hidden="1">
      <c r="A33" s="12"/>
      <c r="B33">
        <v>13</v>
      </c>
      <c r="C33" t="str">
        <f t="shared" ca="1" si="0"/>
        <v>1.2</v>
      </c>
      <c r="D33" t="str">
        <f t="shared" ca="1" si="1"/>
        <v>na</v>
      </c>
      <c r="E33" t="s">
        <v>47</v>
      </c>
      <c r="F33" s="65" t="str">
        <f t="shared" ca="1" si="2"/>
        <v>https://prre.agglo-larochelle.fr/-/1ere-fiche-chantier-de-renovation-performante</v>
      </c>
      <c r="G33" t="str">
        <f t="shared" ca="1" si="3"/>
        <v>A</v>
      </c>
      <c r="H33" t="str">
        <f t="shared" ca="1" si="4"/>
        <v/>
      </c>
      <c r="I33" t="str">
        <f t="shared" ca="1" si="5"/>
        <v/>
      </c>
      <c r="J33" t="str">
        <f t="shared" ca="1" si="6"/>
        <v/>
      </c>
      <c r="K33" t="str">
        <f t="shared" ca="1" si="7"/>
        <v/>
      </c>
      <c r="M33">
        <f t="shared" ca="1" si="8"/>
        <v>0</v>
      </c>
      <c r="N33" t="str">
        <f t="shared" ca="1" si="9"/>
        <v/>
      </c>
      <c r="U33">
        <f t="shared" si="10"/>
        <v>0</v>
      </c>
    </row>
    <row r="34" hidden="1">
      <c r="A34" s="12"/>
      <c r="B34">
        <v>14</v>
      </c>
      <c r="C34" t="str">
        <f t="shared" ca="1" si="0"/>
        <v>1.3</v>
      </c>
      <c r="D34" t="str">
        <f t="shared" ca="1" si="1"/>
        <v>na</v>
      </c>
      <c r="E34" t="s">
        <v>11</v>
      </c>
      <c r="F34" s="65" t="str">
        <f t="shared" ca="1" si="2"/>
        <v>https://prre.agglo-larochelle.fr/</v>
      </c>
      <c r="G34" t="str">
        <f t="shared" ca="1" si="3"/>
        <v>A</v>
      </c>
      <c r="H34" t="str">
        <f t="shared" ca="1" si="4"/>
        <v/>
      </c>
      <c r="I34" t="str">
        <f t="shared" ca="1" si="5"/>
        <v/>
      </c>
      <c r="J34" t="str">
        <f t="shared" ca="1" si="6"/>
        <v/>
      </c>
      <c r="K34" t="str">
        <f t="shared" ca="1" si="7"/>
        <v/>
      </c>
      <c r="M34">
        <f t="shared" ca="1" si="8"/>
        <v>0</v>
      </c>
      <c r="N34" t="str">
        <f t="shared" ca="1" si="9"/>
        <v/>
      </c>
      <c r="U34">
        <f t="shared" si="10"/>
        <v>0</v>
      </c>
    </row>
    <row r="35" hidden="1">
      <c r="A35" s="12"/>
      <c r="B35">
        <v>14</v>
      </c>
      <c r="C35" t="str">
        <f t="shared" ca="1" si="0"/>
        <v>1.3</v>
      </c>
      <c r="D35" t="str">
        <f t="shared" ca="1" si="1"/>
        <v>na</v>
      </c>
      <c r="E35" t="s">
        <v>14</v>
      </c>
      <c r="F35" s="65" t="str">
        <f t="shared" ca="1" si="2"/>
        <v>https://prre.agglo-larochelle.fr/j-adapte-mon-logement-a-une-perte-d-autonomie</v>
      </c>
      <c r="G35" t="str">
        <f t="shared" ca="1" si="3"/>
        <v>A</v>
      </c>
      <c r="H35" t="str">
        <f t="shared" ca="1" si="4"/>
        <v/>
      </c>
      <c r="I35" t="str">
        <f t="shared" ca="1" si="5"/>
        <v/>
      </c>
      <c r="J35" t="str">
        <f t="shared" ca="1" si="6"/>
        <v/>
      </c>
      <c r="K35" t="str">
        <f t="shared" ca="1" si="7"/>
        <v/>
      </c>
      <c r="M35">
        <f t="shared" ca="1" si="8"/>
        <v>0</v>
      </c>
      <c r="N35" t="str">
        <f t="shared" ca="1" si="9"/>
        <v/>
      </c>
      <c r="U35">
        <f t="shared" si="10"/>
        <v>0</v>
      </c>
    </row>
    <row r="36" hidden="1">
      <c r="A36" s="12"/>
      <c r="B36">
        <v>14</v>
      </c>
      <c r="C36" t="str">
        <f t="shared" ca="1" si="0"/>
        <v>1.3</v>
      </c>
      <c r="D36" t="str">
        <f t="shared" ca="1" si="1"/>
        <v>na</v>
      </c>
      <c r="E36" t="s">
        <v>17</v>
      </c>
      <c r="F36" s="65" t="str">
        <f t="shared" ca="1" si="2"/>
        <v>https://prre.agglo-larochelle.fr/contact-professionnels</v>
      </c>
      <c r="G36" t="str">
        <f t="shared" ca="1" si="3"/>
        <v>A</v>
      </c>
      <c r="H36" t="str">
        <f t="shared" ca="1" si="4"/>
        <v/>
      </c>
      <c r="I36" t="str">
        <f t="shared" ca="1" si="5"/>
        <v/>
      </c>
      <c r="J36" t="str">
        <f t="shared" ca="1" si="6"/>
        <v/>
      </c>
      <c r="K36" t="str">
        <f t="shared" ca="1" si="7"/>
        <v/>
      </c>
      <c r="M36">
        <f t="shared" ca="1" si="8"/>
        <v>0</v>
      </c>
      <c r="N36" t="str">
        <f t="shared" ca="1" si="9"/>
        <v/>
      </c>
      <c r="U36">
        <f t="shared" si="10"/>
        <v>0</v>
      </c>
    </row>
    <row r="37" hidden="1">
      <c r="A37" s="12"/>
      <c r="B37">
        <v>14</v>
      </c>
      <c r="C37" t="str">
        <f t="shared" ca="1" si="0"/>
        <v>1.3</v>
      </c>
      <c r="D37" t="str">
        <f t="shared" ca="1" si="1"/>
        <v>na</v>
      </c>
      <c r="E37" t="s">
        <v>20</v>
      </c>
      <c r="F37" s="65" t="str">
        <f t="shared" ca="1" si="2"/>
        <v>https://prre.agglo-larochelle.fr/partenaires</v>
      </c>
      <c r="G37" t="str">
        <f t="shared" ca="1" si="3"/>
        <v>A</v>
      </c>
      <c r="H37" t="str">
        <f t="shared" ca="1" si="4"/>
        <v/>
      </c>
      <c r="I37" t="str">
        <f t="shared" ca="1" si="5"/>
        <v/>
      </c>
      <c r="J37" t="str">
        <f t="shared" ca="1" si="6"/>
        <v/>
      </c>
      <c r="K37" t="str">
        <f t="shared" ca="1" si="7"/>
        <v/>
      </c>
      <c r="M37">
        <f t="shared" ca="1" si="8"/>
        <v>0</v>
      </c>
      <c r="N37" t="str">
        <f t="shared" ca="1" si="9"/>
        <v/>
      </c>
      <c r="U37">
        <f t="shared" si="10"/>
        <v>0</v>
      </c>
    </row>
    <row r="38" hidden="1">
      <c r="A38" s="12"/>
      <c r="B38">
        <v>14</v>
      </c>
      <c r="C38" t="str">
        <f t="shared" ca="1" si="0"/>
        <v>1.3</v>
      </c>
      <c r="D38" t="str">
        <f t="shared" ca="1" si="1"/>
        <v>na</v>
      </c>
      <c r="E38" t="s">
        <v>23</v>
      </c>
      <c r="F38" s="65" t="str">
        <f t="shared" ca="1" si="2"/>
        <v>https://prre.agglo-larochelle.fr/mentions-legales</v>
      </c>
      <c r="G38" t="str">
        <f t="shared" ca="1" si="3"/>
        <v>A</v>
      </c>
      <c r="H38" t="str">
        <f t="shared" ca="1" si="4"/>
        <v/>
      </c>
      <c r="I38" t="str">
        <f t="shared" ca="1" si="5"/>
        <v/>
      </c>
      <c r="J38" t="str">
        <f t="shared" ca="1" si="6"/>
        <v/>
      </c>
      <c r="K38" t="str">
        <f t="shared" ca="1" si="7"/>
        <v/>
      </c>
      <c r="M38">
        <f t="shared" ca="1" si="8"/>
        <v>0</v>
      </c>
      <c r="N38" t="str">
        <f t="shared" ca="1" si="9"/>
        <v/>
      </c>
      <c r="U38">
        <f t="shared" si="10"/>
        <v>0</v>
      </c>
    </row>
    <row r="39" hidden="1">
      <c r="A39" s="12"/>
      <c r="B39">
        <v>14</v>
      </c>
      <c r="C39" t="str">
        <f t="shared" ca="1" si="0"/>
        <v>1.3</v>
      </c>
      <c r="D39" t="str">
        <f t="shared" ca="1" si="1"/>
        <v>na</v>
      </c>
      <c r="E39" t="s">
        <v>26</v>
      </c>
      <c r="F39" s="65" t="str">
        <f t="shared" ca="1" si="2"/>
        <v>https://prre.agglo-larochelle.fr/plan-du-site</v>
      </c>
      <c r="G39" t="str">
        <f t="shared" ca="1" si="3"/>
        <v>A</v>
      </c>
      <c r="H39" t="str">
        <f t="shared" ca="1" si="4"/>
        <v/>
      </c>
      <c r="I39" t="str">
        <f t="shared" ca="1" si="5"/>
        <v/>
      </c>
      <c r="J39" t="str">
        <f t="shared" ca="1" si="6"/>
        <v/>
      </c>
      <c r="K39" t="str">
        <f t="shared" ca="1" si="7"/>
        <v/>
      </c>
      <c r="M39">
        <f t="shared" ca="1" si="8"/>
        <v>0</v>
      </c>
      <c r="N39" t="str">
        <f t="shared" ca="1" si="9"/>
        <v/>
      </c>
      <c r="U39">
        <f t="shared" si="10"/>
        <v>0</v>
      </c>
    </row>
    <row r="40" hidden="1">
      <c r="A40" s="12"/>
      <c r="B40">
        <v>14</v>
      </c>
      <c r="C40" t="str">
        <f t="shared" ca="1" si="0"/>
        <v>1.3</v>
      </c>
      <c r="D40" t="str">
        <f t="shared" ca="1" si="1"/>
        <v>c</v>
      </c>
      <c r="E40" t="s">
        <v>29</v>
      </c>
      <c r="F40" s="65" t="str">
        <f t="shared" ca="1" si="2"/>
        <v>https://prre.agglo-larochelle.fr/module-annuaire-des-pros?</v>
      </c>
      <c r="G40" t="str">
        <f t="shared" ca="1" si="3"/>
        <v>A</v>
      </c>
      <c r="H40" t="str">
        <f t="shared" ca="1" si="4"/>
        <v/>
      </c>
      <c r="I40" t="str">
        <f t="shared" ca="1" si="5"/>
        <v/>
      </c>
      <c r="J40" t="str">
        <f t="shared" ca="1" si="6"/>
        <v/>
      </c>
      <c r="K40" t="str">
        <f t="shared" ca="1" si="7"/>
        <v/>
      </c>
      <c r="M40">
        <f t="shared" ca="1" si="8"/>
        <v>0</v>
      </c>
      <c r="N40" t="str">
        <f t="shared" ca="1" si="9"/>
        <v/>
      </c>
      <c r="U40">
        <f t="shared" si="10"/>
        <v>0</v>
      </c>
    </row>
    <row r="41" hidden="1">
      <c r="A41" s="12"/>
      <c r="B41">
        <v>14</v>
      </c>
      <c r="C41" t="str">
        <f t="shared" ca="1" si="0"/>
        <v>1.3</v>
      </c>
      <c r="D41" t="str">
        <f t="shared" ca="1" si="1"/>
        <v>na</v>
      </c>
      <c r="E41" t="s">
        <v>32</v>
      </c>
      <c r="F41" s="65" t="str">
        <f t="shared" ca="1" si="2"/>
        <v>https://prre.agglo-larochelle.fr/prendre-rendez-vous</v>
      </c>
      <c r="G41" t="str">
        <f t="shared" ca="1" si="3"/>
        <v>A</v>
      </c>
      <c r="H41" t="str">
        <f t="shared" ca="1" si="4"/>
        <v/>
      </c>
      <c r="I41" t="str">
        <f t="shared" ca="1" si="5"/>
        <v/>
      </c>
      <c r="J41" t="str">
        <f t="shared" ca="1" si="6"/>
        <v/>
      </c>
      <c r="K41" t="str">
        <f t="shared" ca="1" si="7"/>
        <v/>
      </c>
      <c r="M41">
        <f t="shared" ca="1" si="8"/>
        <v>0</v>
      </c>
      <c r="N41" t="str">
        <f t="shared" ca="1" si="9"/>
        <v/>
      </c>
      <c r="U41">
        <f t="shared" si="10"/>
        <v>0</v>
      </c>
    </row>
    <row r="42" hidden="1">
      <c r="A42" s="12"/>
      <c r="B42">
        <v>14</v>
      </c>
      <c r="C42" t="str">
        <f t="shared" ca="1" si="0"/>
        <v>1.3</v>
      </c>
      <c r="D42" t="str">
        <f t="shared" ca="1" si="1"/>
        <v>na</v>
      </c>
      <c r="E42" t="s">
        <v>35</v>
      </c>
      <c r="F42" s="65" t="str">
        <f t="shared" ca="1" si="2"/>
        <v>https://prre.agglo-larochelle.fr/aides-financieres</v>
      </c>
      <c r="G42" t="str">
        <f t="shared" ca="1" si="3"/>
        <v>A</v>
      </c>
      <c r="H42" t="str">
        <f t="shared" ca="1" si="4"/>
        <v/>
      </c>
      <c r="I42" t="str">
        <f t="shared" ca="1" si="5"/>
        <v/>
      </c>
      <c r="J42" t="str">
        <f t="shared" ca="1" si="6"/>
        <v/>
      </c>
      <c r="K42" t="str">
        <f t="shared" ca="1" si="7"/>
        <v/>
      </c>
      <c r="M42">
        <f t="shared" ca="1" si="8"/>
        <v>0</v>
      </c>
      <c r="N42" t="str">
        <f t="shared" ca="1" si="9"/>
        <v/>
      </c>
      <c r="U42">
        <f t="shared" si="10"/>
        <v>0</v>
      </c>
    </row>
    <row r="43" hidden="1">
      <c r="A43" s="12"/>
      <c r="B43">
        <v>14</v>
      </c>
      <c r="C43" t="str">
        <f t="shared" ca="1" si="0"/>
        <v>1.3</v>
      </c>
      <c r="D43" t="str">
        <f t="shared" ca="1" si="1"/>
        <v>c</v>
      </c>
      <c r="E43" t="s">
        <v>38</v>
      </c>
      <c r="F43" s="65" t="str">
        <f t="shared" ca="1" si="2"/>
        <v>https://prre.agglo-larochelle.fr/des-outils-pour-mieux-connaitre-mon-logement/mon-toit-est-t-il-bien-isole</v>
      </c>
      <c r="G43" t="str">
        <f t="shared" ca="1" si="3"/>
        <v>A</v>
      </c>
      <c r="H43" t="str">
        <f t="shared" ca="1" si="4"/>
        <v/>
      </c>
      <c r="I43" t="str">
        <f t="shared" ca="1" si="5"/>
        <v/>
      </c>
      <c r="J43" t="str">
        <f t="shared" ca="1" si="6"/>
        <v/>
      </c>
      <c r="K43" t="str">
        <f t="shared" ca="1" si="7"/>
        <v/>
      </c>
      <c r="M43">
        <f t="shared" ca="1" si="8"/>
        <v>0</v>
      </c>
      <c r="N43" t="str">
        <f t="shared" ca="1" si="9"/>
        <v/>
      </c>
      <c r="U43">
        <f t="shared" si="10"/>
        <v>0</v>
      </c>
    </row>
    <row r="44" hidden="1">
      <c r="A44" s="12"/>
      <c r="B44">
        <v>14</v>
      </c>
      <c r="C44" t="str">
        <f t="shared" ca="1" si="0"/>
        <v>1.3</v>
      </c>
      <c r="D44" t="str">
        <f t="shared" ca="1" si="1"/>
        <v>na</v>
      </c>
      <c r="E44" t="s">
        <v>41</v>
      </c>
      <c r="F44" s="65" t="str">
        <f t="shared" ca="1" si="2"/>
        <v>https://prre.agglo-larochelle.fr/prendre-rendez-vous/prendre-rendez-vous-a-la-rochelle-pour-une-renovation-energetique-individuelle</v>
      </c>
      <c r="G44" t="str">
        <f t="shared" ca="1" si="3"/>
        <v>A</v>
      </c>
      <c r="H44" t="str">
        <f t="shared" ca="1" si="4"/>
        <v/>
      </c>
      <c r="I44" t="str">
        <f t="shared" ca="1" si="5"/>
        <v/>
      </c>
      <c r="J44" t="str">
        <f t="shared" ca="1" si="6"/>
        <v/>
      </c>
      <c r="K44" t="str">
        <f t="shared" ca="1" si="7"/>
        <v/>
      </c>
      <c r="M44">
        <f t="shared" ca="1" si="8"/>
        <v>0</v>
      </c>
      <c r="N44" t="str">
        <f t="shared" ca="1" si="9"/>
        <v/>
      </c>
      <c r="U44">
        <f t="shared" si="10"/>
        <v>0</v>
      </c>
    </row>
    <row r="45" hidden="1">
      <c r="A45" s="12"/>
      <c r="B45">
        <v>14</v>
      </c>
      <c r="C45" t="str">
        <f t="shared" ca="1" si="0"/>
        <v>1.3</v>
      </c>
      <c r="D45" t="str">
        <f t="shared" ca="1" si="1"/>
        <v>na</v>
      </c>
      <c r="E45" t="s">
        <v>44</v>
      </c>
      <c r="F45" s="65" t="str">
        <f t="shared" ca="1" si="2"/>
        <v>https://prre.agglo-larochelle.fr/-/gl-batiment-elec</v>
      </c>
      <c r="G45" t="str">
        <f t="shared" ca="1" si="3"/>
        <v>A</v>
      </c>
      <c r="H45" t="str">
        <f t="shared" ca="1" si="4"/>
        <v/>
      </c>
      <c r="I45" t="str">
        <f t="shared" ca="1" si="5"/>
        <v/>
      </c>
      <c r="J45" t="str">
        <f t="shared" ca="1" si="6"/>
        <v/>
      </c>
      <c r="K45" t="str">
        <f t="shared" ca="1" si="7"/>
        <v/>
      </c>
      <c r="M45">
        <f t="shared" ca="1" si="8"/>
        <v>0</v>
      </c>
      <c r="N45" t="str">
        <f t="shared" ca="1" si="9"/>
        <v/>
      </c>
      <c r="U45">
        <f t="shared" si="10"/>
        <v>0</v>
      </c>
    </row>
    <row r="46" hidden="1">
      <c r="A46" s="12"/>
      <c r="B46">
        <v>14</v>
      </c>
      <c r="C46" t="str">
        <f t="shared" ca="1" si="0"/>
        <v>1.3</v>
      </c>
      <c r="D46" t="str">
        <f t="shared" ca="1" si="1"/>
        <v>c</v>
      </c>
      <c r="E46" t="s">
        <v>47</v>
      </c>
      <c r="F46" s="65" t="str">
        <f t="shared" ca="1" si="2"/>
        <v>https://prre.agglo-larochelle.fr/-/1ere-fiche-chantier-de-renovation-performante</v>
      </c>
      <c r="G46" t="str">
        <f t="shared" ca="1" si="3"/>
        <v>A</v>
      </c>
      <c r="H46" t="str">
        <f t="shared" ca="1" si="4"/>
        <v/>
      </c>
      <c r="I46" t="str">
        <f t="shared" ca="1" si="5"/>
        <v/>
      </c>
      <c r="J46" t="str">
        <f t="shared" ca="1" si="6"/>
        <v/>
      </c>
      <c r="K46" t="str">
        <f t="shared" ca="1" si="7"/>
        <v/>
      </c>
      <c r="M46">
        <f t="shared" ca="1" si="8"/>
        <v>0</v>
      </c>
      <c r="N46" t="str">
        <f t="shared" ca="1" si="9"/>
        <v/>
      </c>
      <c r="U46">
        <f t="shared" si="10"/>
        <v>0</v>
      </c>
    </row>
    <row r="47" hidden="1">
      <c r="A47" s="12"/>
      <c r="B47">
        <v>15</v>
      </c>
      <c r="C47" t="str">
        <f t="shared" ca="1" si="0"/>
        <v>1.4</v>
      </c>
      <c r="D47" t="str">
        <f t="shared" ca="1" si="1"/>
        <v>na</v>
      </c>
      <c r="E47" t="s">
        <v>11</v>
      </c>
      <c r="F47" s="65" t="str">
        <f t="shared" ca="1" si="2"/>
        <v>https://prre.agglo-larochelle.fr/</v>
      </c>
      <c r="G47" t="str">
        <f t="shared" ca="1" si="3"/>
        <v>A</v>
      </c>
      <c r="H47" t="str">
        <f t="shared" ca="1" si="4"/>
        <v/>
      </c>
      <c r="I47" t="str">
        <f t="shared" ca="1" si="5"/>
        <v/>
      </c>
      <c r="J47" t="str">
        <f t="shared" ca="1" si="6"/>
        <v/>
      </c>
      <c r="K47" t="str">
        <f t="shared" ca="1" si="7"/>
        <v/>
      </c>
      <c r="M47">
        <f t="shared" ca="1" si="8"/>
        <v>0</v>
      </c>
      <c r="N47" t="str">
        <f t="shared" ca="1" si="9"/>
        <v/>
      </c>
      <c r="U47">
        <f t="shared" si="10"/>
        <v>0</v>
      </c>
    </row>
    <row r="48" hidden="1">
      <c r="A48" s="12"/>
      <c r="B48">
        <v>15</v>
      </c>
      <c r="C48" t="str">
        <f t="shared" ca="1" si="0"/>
        <v>1.4</v>
      </c>
      <c r="D48" t="str">
        <f t="shared" ca="1" si="1"/>
        <v>na</v>
      </c>
      <c r="E48" t="s">
        <v>14</v>
      </c>
      <c r="F48" s="65" t="str">
        <f t="shared" ca="1" si="2"/>
        <v>https://prre.agglo-larochelle.fr/j-adapte-mon-logement-a-une-perte-d-autonomie</v>
      </c>
      <c r="G48" t="str">
        <f t="shared" ca="1" si="3"/>
        <v>A</v>
      </c>
      <c r="H48" t="str">
        <f t="shared" ca="1" si="4"/>
        <v/>
      </c>
      <c r="I48" t="str">
        <f t="shared" ca="1" si="5"/>
        <v/>
      </c>
      <c r="J48" t="str">
        <f t="shared" ca="1" si="6"/>
        <v/>
      </c>
      <c r="K48" t="str">
        <f t="shared" ca="1" si="7"/>
        <v/>
      </c>
      <c r="M48">
        <f t="shared" ca="1" si="8"/>
        <v>0</v>
      </c>
      <c r="N48" t="str">
        <f t="shared" ca="1" si="9"/>
        <v/>
      </c>
      <c r="U48">
        <f t="shared" si="10"/>
        <v>0</v>
      </c>
    </row>
    <row r="49" hidden="1">
      <c r="A49" s="12"/>
      <c r="B49">
        <v>15</v>
      </c>
      <c r="C49" t="str">
        <f t="shared" ca="1" si="0"/>
        <v>1.4</v>
      </c>
      <c r="D49" t="str">
        <f t="shared" ca="1" si="1"/>
        <v>na</v>
      </c>
      <c r="E49" t="s">
        <v>17</v>
      </c>
      <c r="F49" s="65" t="str">
        <f t="shared" ca="1" si="2"/>
        <v>https://prre.agglo-larochelle.fr/contact-professionnels</v>
      </c>
      <c r="G49" t="str">
        <f t="shared" ca="1" si="3"/>
        <v>A</v>
      </c>
      <c r="H49" t="str">
        <f t="shared" ca="1" si="4"/>
        <v/>
      </c>
      <c r="I49" t="str">
        <f t="shared" ca="1" si="5"/>
        <v/>
      </c>
      <c r="J49" t="str">
        <f t="shared" ca="1" si="6"/>
        <v/>
      </c>
      <c r="K49" t="str">
        <f t="shared" ca="1" si="7"/>
        <v/>
      </c>
      <c r="M49">
        <f t="shared" ca="1" si="8"/>
        <v>0</v>
      </c>
      <c r="N49" t="str">
        <f t="shared" ca="1" si="9"/>
        <v/>
      </c>
      <c r="U49">
        <f t="shared" si="10"/>
        <v>0</v>
      </c>
    </row>
    <row r="50" hidden="1">
      <c r="A50" s="12"/>
      <c r="B50">
        <v>15</v>
      </c>
      <c r="C50" t="str">
        <f t="shared" ca="1" si="0"/>
        <v>1.4</v>
      </c>
      <c r="D50" t="str">
        <f t="shared" ca="1" si="1"/>
        <v>na</v>
      </c>
      <c r="E50" t="s">
        <v>20</v>
      </c>
      <c r="F50" s="65" t="str">
        <f t="shared" ca="1" si="2"/>
        <v>https://prre.agglo-larochelle.fr/partenaires</v>
      </c>
      <c r="G50" t="str">
        <f t="shared" ca="1" si="3"/>
        <v>A</v>
      </c>
      <c r="H50" t="str">
        <f t="shared" ca="1" si="4"/>
        <v/>
      </c>
      <c r="I50" t="str">
        <f t="shared" ca="1" si="5"/>
        <v/>
      </c>
      <c r="J50" t="str">
        <f t="shared" ca="1" si="6"/>
        <v/>
      </c>
      <c r="K50" t="str">
        <f t="shared" ca="1" si="7"/>
        <v/>
      </c>
      <c r="M50">
        <f t="shared" ca="1" si="8"/>
        <v>0</v>
      </c>
      <c r="N50" t="str">
        <f t="shared" ca="1" si="9"/>
        <v/>
      </c>
      <c r="U50">
        <f t="shared" si="10"/>
        <v>0</v>
      </c>
    </row>
    <row r="51" hidden="1">
      <c r="A51" s="12"/>
      <c r="B51">
        <v>15</v>
      </c>
      <c r="C51" t="str">
        <f t="shared" ca="1" si="0"/>
        <v>1.4</v>
      </c>
      <c r="D51" t="str">
        <f t="shared" ca="1" si="1"/>
        <v>na</v>
      </c>
      <c r="E51" t="s">
        <v>23</v>
      </c>
      <c r="F51" s="65" t="str">
        <f t="shared" ca="1" si="2"/>
        <v>https://prre.agglo-larochelle.fr/mentions-legales</v>
      </c>
      <c r="G51" t="str">
        <f t="shared" ca="1" si="3"/>
        <v>A</v>
      </c>
      <c r="H51" t="str">
        <f t="shared" ca="1" si="4"/>
        <v/>
      </c>
      <c r="I51" t="str">
        <f t="shared" ca="1" si="5"/>
        <v/>
      </c>
      <c r="J51" t="str">
        <f t="shared" ca="1" si="6"/>
        <v/>
      </c>
      <c r="K51" t="str">
        <f t="shared" ca="1" si="7"/>
        <v/>
      </c>
      <c r="M51">
        <f t="shared" ca="1" si="8"/>
        <v>0</v>
      </c>
      <c r="N51" t="str">
        <f t="shared" ca="1" si="9"/>
        <v/>
      </c>
      <c r="U51">
        <f t="shared" si="10"/>
        <v>0</v>
      </c>
    </row>
    <row r="52" hidden="1">
      <c r="A52" s="12"/>
      <c r="B52">
        <v>15</v>
      </c>
      <c r="C52" t="str">
        <f t="shared" ca="1" si="0"/>
        <v>1.4</v>
      </c>
      <c r="D52" t="str">
        <f t="shared" ca="1" si="1"/>
        <v>na</v>
      </c>
      <c r="E52" t="s">
        <v>26</v>
      </c>
      <c r="F52" s="65" t="str">
        <f t="shared" ca="1" si="2"/>
        <v>https://prre.agglo-larochelle.fr/plan-du-site</v>
      </c>
      <c r="G52" t="str">
        <f t="shared" ca="1" si="3"/>
        <v>A</v>
      </c>
      <c r="H52" t="str">
        <f t="shared" ca="1" si="4"/>
        <v/>
      </c>
      <c r="I52" t="str">
        <f t="shared" ca="1" si="5"/>
        <v/>
      </c>
      <c r="J52" t="str">
        <f t="shared" ca="1" si="6"/>
        <v/>
      </c>
      <c r="K52" t="str">
        <f t="shared" ca="1" si="7"/>
        <v/>
      </c>
      <c r="M52">
        <f t="shared" ca="1" si="8"/>
        <v>0</v>
      </c>
      <c r="N52" t="str">
        <f t="shared" ca="1" si="9"/>
        <v/>
      </c>
      <c r="U52">
        <f t="shared" si="10"/>
        <v>0</v>
      </c>
    </row>
    <row r="53" hidden="1">
      <c r="A53" s="12"/>
      <c r="B53">
        <v>15</v>
      </c>
      <c r="C53" t="str">
        <f t="shared" ca="1" si="0"/>
        <v>1.4</v>
      </c>
      <c r="D53" t="str">
        <f t="shared" ca="1" si="1"/>
        <v>na</v>
      </c>
      <c r="E53" t="s">
        <v>29</v>
      </c>
      <c r="F53" s="65" t="str">
        <f t="shared" ca="1" si="2"/>
        <v>https://prre.agglo-larochelle.fr/module-annuaire-des-pros?</v>
      </c>
      <c r="G53" t="str">
        <f t="shared" ca="1" si="3"/>
        <v>A</v>
      </c>
      <c r="H53" t="str">
        <f t="shared" ca="1" si="4"/>
        <v/>
      </c>
      <c r="I53" t="str">
        <f t="shared" ca="1" si="5"/>
        <v/>
      </c>
      <c r="J53" t="str">
        <f t="shared" ca="1" si="6"/>
        <v/>
      </c>
      <c r="K53" t="str">
        <f t="shared" ca="1" si="7"/>
        <v/>
      </c>
      <c r="M53">
        <f t="shared" ca="1" si="8"/>
        <v>0</v>
      </c>
      <c r="N53" t="str">
        <f t="shared" ca="1" si="9"/>
        <v/>
      </c>
      <c r="U53">
        <f t="shared" si="10"/>
        <v>0</v>
      </c>
    </row>
    <row r="54" hidden="1">
      <c r="A54" s="12"/>
      <c r="B54">
        <v>15</v>
      </c>
      <c r="C54" t="str">
        <f t="shared" ca="1" si="0"/>
        <v>1.4</v>
      </c>
      <c r="D54" t="str">
        <f t="shared" ca="1" si="1"/>
        <v>na</v>
      </c>
      <c r="E54" t="s">
        <v>32</v>
      </c>
      <c r="F54" s="65" t="str">
        <f t="shared" ca="1" si="2"/>
        <v>https://prre.agglo-larochelle.fr/prendre-rendez-vous</v>
      </c>
      <c r="G54" t="str">
        <f t="shared" ca="1" si="3"/>
        <v>A</v>
      </c>
      <c r="H54" t="str">
        <f t="shared" ca="1" si="4"/>
        <v/>
      </c>
      <c r="I54" t="str">
        <f t="shared" ca="1" si="5"/>
        <v/>
      </c>
      <c r="J54" t="str">
        <f t="shared" ca="1" si="6"/>
        <v/>
      </c>
      <c r="K54" t="str">
        <f t="shared" ca="1" si="7"/>
        <v/>
      </c>
      <c r="M54">
        <f t="shared" ca="1" si="8"/>
        <v>0</v>
      </c>
      <c r="N54" t="str">
        <f t="shared" ca="1" si="9"/>
        <v/>
      </c>
      <c r="U54">
        <f t="shared" si="10"/>
        <v>0</v>
      </c>
    </row>
    <row r="55" hidden="1">
      <c r="A55" s="12"/>
      <c r="B55">
        <v>15</v>
      </c>
      <c r="C55" t="str">
        <f t="shared" ca="1" si="0"/>
        <v>1.4</v>
      </c>
      <c r="D55" t="str">
        <f t="shared" ca="1" si="1"/>
        <v>na</v>
      </c>
      <c r="E55" t="s">
        <v>35</v>
      </c>
      <c r="F55" s="65" t="str">
        <f t="shared" ca="1" si="2"/>
        <v>https://prre.agglo-larochelle.fr/aides-financieres</v>
      </c>
      <c r="G55" t="str">
        <f t="shared" ca="1" si="3"/>
        <v>A</v>
      </c>
      <c r="H55" t="str">
        <f t="shared" ca="1" si="4"/>
        <v/>
      </c>
      <c r="I55" t="str">
        <f t="shared" ca="1" si="5"/>
        <v/>
      </c>
      <c r="J55" t="str">
        <f t="shared" ca="1" si="6"/>
        <v/>
      </c>
      <c r="K55" t="str">
        <f t="shared" ca="1" si="7"/>
        <v/>
      </c>
      <c r="M55">
        <f t="shared" ca="1" si="8"/>
        <v>0</v>
      </c>
      <c r="N55" t="str">
        <f t="shared" ca="1" si="9"/>
        <v/>
      </c>
      <c r="U55">
        <f t="shared" si="10"/>
        <v>0</v>
      </c>
    </row>
    <row r="56" hidden="1">
      <c r="A56" s="12"/>
      <c r="B56">
        <v>15</v>
      </c>
      <c r="C56" t="str">
        <f t="shared" ca="1" si="0"/>
        <v>1.4</v>
      </c>
      <c r="D56" t="str">
        <f t="shared" ca="1" si="1"/>
        <v>na</v>
      </c>
      <c r="E56" t="s">
        <v>38</v>
      </c>
      <c r="F56" s="65" t="str">
        <f t="shared" ca="1" si="2"/>
        <v>https://prre.agglo-larochelle.fr/des-outils-pour-mieux-connaitre-mon-logement/mon-toit-est-t-il-bien-isole</v>
      </c>
      <c r="G56" t="str">
        <f t="shared" ca="1" si="3"/>
        <v>A</v>
      </c>
      <c r="H56" t="str">
        <f t="shared" ca="1" si="4"/>
        <v/>
      </c>
      <c r="I56" t="str">
        <f t="shared" ca="1" si="5"/>
        <v/>
      </c>
      <c r="J56" t="str">
        <f t="shared" ca="1" si="6"/>
        <v/>
      </c>
      <c r="K56" t="str">
        <f t="shared" ca="1" si="7"/>
        <v/>
      </c>
      <c r="M56">
        <f t="shared" ca="1" si="8"/>
        <v>0</v>
      </c>
      <c r="N56" t="str">
        <f t="shared" ca="1" si="9"/>
        <v/>
      </c>
      <c r="U56">
        <f t="shared" si="10"/>
        <v>0</v>
      </c>
    </row>
    <row r="57" hidden="1">
      <c r="A57" s="12"/>
      <c r="B57">
        <v>15</v>
      </c>
      <c r="C57" t="str">
        <f t="shared" ca="1" si="0"/>
        <v>1.4</v>
      </c>
      <c r="D57" t="str">
        <f t="shared" ca="1" si="1"/>
        <v>na</v>
      </c>
      <c r="E57" t="s">
        <v>41</v>
      </c>
      <c r="F57" s="65" t="str">
        <f t="shared" ca="1" si="2"/>
        <v>https://prre.agglo-larochelle.fr/prendre-rendez-vous/prendre-rendez-vous-a-la-rochelle-pour-une-renovation-energetique-individuelle</v>
      </c>
      <c r="G57" t="str">
        <f t="shared" ca="1" si="3"/>
        <v>A</v>
      </c>
      <c r="H57" t="str">
        <f t="shared" ca="1" si="4"/>
        <v/>
      </c>
      <c r="I57" t="str">
        <f t="shared" ca="1" si="5"/>
        <v/>
      </c>
      <c r="J57" t="str">
        <f t="shared" ca="1" si="6"/>
        <v/>
      </c>
      <c r="K57" t="str">
        <f t="shared" ca="1" si="7"/>
        <v/>
      </c>
      <c r="M57">
        <f t="shared" ca="1" si="8"/>
        <v>0</v>
      </c>
      <c r="N57" t="str">
        <f t="shared" ca="1" si="9"/>
        <v/>
      </c>
      <c r="U57">
        <f t="shared" si="10"/>
        <v>0</v>
      </c>
    </row>
    <row r="58" hidden="1">
      <c r="A58" s="12"/>
      <c r="B58">
        <v>15</v>
      </c>
      <c r="C58" t="str">
        <f t="shared" ca="1" si="0"/>
        <v>1.4</v>
      </c>
      <c r="D58" t="str">
        <f t="shared" ca="1" si="1"/>
        <v>na</v>
      </c>
      <c r="E58" t="s">
        <v>44</v>
      </c>
      <c r="F58" s="65" t="str">
        <f t="shared" ca="1" si="2"/>
        <v>https://prre.agglo-larochelle.fr/-/gl-batiment-elec</v>
      </c>
      <c r="G58" t="str">
        <f t="shared" ca="1" si="3"/>
        <v>A</v>
      </c>
      <c r="H58" t="str">
        <f t="shared" ca="1" si="4"/>
        <v/>
      </c>
      <c r="I58" t="str">
        <f t="shared" ca="1" si="5"/>
        <v/>
      </c>
      <c r="J58" t="str">
        <f t="shared" ca="1" si="6"/>
        <v/>
      </c>
      <c r="K58" t="str">
        <f t="shared" ca="1" si="7"/>
        <v/>
      </c>
      <c r="M58">
        <f t="shared" ca="1" si="8"/>
        <v>0</v>
      </c>
      <c r="N58" t="str">
        <f t="shared" ca="1" si="9"/>
        <v/>
      </c>
      <c r="U58">
        <f t="shared" si="10"/>
        <v>0</v>
      </c>
    </row>
    <row r="59" hidden="1">
      <c r="A59" s="12"/>
      <c r="B59">
        <v>15</v>
      </c>
      <c r="C59" t="str">
        <f t="shared" ca="1" si="0"/>
        <v>1.4</v>
      </c>
      <c r="D59" t="str">
        <f t="shared" ca="1" si="1"/>
        <v>na</v>
      </c>
      <c r="E59" t="s">
        <v>47</v>
      </c>
      <c r="F59" s="65" t="str">
        <f t="shared" ca="1" si="2"/>
        <v>https://prre.agglo-larochelle.fr/-/1ere-fiche-chantier-de-renovation-performante</v>
      </c>
      <c r="G59" t="str">
        <f t="shared" ca="1" si="3"/>
        <v>A</v>
      </c>
      <c r="H59" t="str">
        <f t="shared" ca="1" si="4"/>
        <v/>
      </c>
      <c r="I59" t="str">
        <f t="shared" ca="1" si="5"/>
        <v/>
      </c>
      <c r="J59" t="str">
        <f t="shared" ca="1" si="6"/>
        <v/>
      </c>
      <c r="K59" t="str">
        <f t="shared" ca="1" si="7"/>
        <v/>
      </c>
      <c r="M59">
        <f t="shared" ca="1" si="8"/>
        <v>0</v>
      </c>
      <c r="N59" t="str">
        <f t="shared" ca="1" si="9"/>
        <v/>
      </c>
      <c r="U59">
        <f t="shared" si="10"/>
        <v>0</v>
      </c>
    </row>
    <row r="60" hidden="1">
      <c r="A60" s="12"/>
      <c r="B60">
        <v>16</v>
      </c>
      <c r="C60" t="str">
        <f t="shared" ca="1" si="0"/>
        <v>1.5</v>
      </c>
      <c r="D60" t="str">
        <f t="shared" ca="1" si="1"/>
        <v>na</v>
      </c>
      <c r="E60" t="s">
        <v>11</v>
      </c>
      <c r="F60" s="65" t="str">
        <f t="shared" ca="1" si="2"/>
        <v>https://prre.agglo-larochelle.fr/</v>
      </c>
      <c r="G60" t="str">
        <f t="shared" ca="1" si="3"/>
        <v>A</v>
      </c>
      <c r="H60" t="str">
        <f t="shared" ca="1" si="4"/>
        <v/>
      </c>
      <c r="I60" t="str">
        <f t="shared" ca="1" si="5"/>
        <v/>
      </c>
      <c r="J60" t="str">
        <f t="shared" ca="1" si="6"/>
        <v/>
      </c>
      <c r="K60" t="str">
        <f t="shared" ca="1" si="7"/>
        <v/>
      </c>
      <c r="M60">
        <f t="shared" ca="1" si="8"/>
        <v>0</v>
      </c>
      <c r="N60" t="str">
        <f t="shared" ca="1" si="9"/>
        <v/>
      </c>
      <c r="U60">
        <f t="shared" si="10"/>
        <v>0</v>
      </c>
    </row>
    <row r="61" hidden="1">
      <c r="A61" s="12"/>
      <c r="B61">
        <v>16</v>
      </c>
      <c r="C61" t="str">
        <f t="shared" ca="1" si="0"/>
        <v>1.5</v>
      </c>
      <c r="D61" t="str">
        <f t="shared" ca="1" si="1"/>
        <v>na</v>
      </c>
      <c r="E61" t="s">
        <v>14</v>
      </c>
      <c r="F61" s="65" t="str">
        <f t="shared" ca="1" si="2"/>
        <v>https://prre.agglo-larochelle.fr/j-adapte-mon-logement-a-une-perte-d-autonomie</v>
      </c>
      <c r="G61" t="str">
        <f t="shared" ca="1" si="3"/>
        <v>A</v>
      </c>
      <c r="H61" t="str">
        <f t="shared" ca="1" si="4"/>
        <v/>
      </c>
      <c r="I61" t="str">
        <f t="shared" ca="1" si="5"/>
        <v/>
      </c>
      <c r="J61" t="str">
        <f t="shared" ca="1" si="6"/>
        <v/>
      </c>
      <c r="K61" t="str">
        <f t="shared" ca="1" si="7"/>
        <v/>
      </c>
      <c r="M61">
        <f t="shared" ca="1" si="8"/>
        <v>0</v>
      </c>
      <c r="N61" t="str">
        <f t="shared" ca="1" si="9"/>
        <v/>
      </c>
      <c r="U61">
        <f t="shared" si="10"/>
        <v>0</v>
      </c>
    </row>
    <row r="62" hidden="1">
      <c r="A62" s="12"/>
      <c r="B62">
        <v>16</v>
      </c>
      <c r="C62" t="str">
        <f t="shared" ca="1" si="0"/>
        <v>1.5</v>
      </c>
      <c r="D62" t="str">
        <f t="shared" ca="1" si="1"/>
        <v>na</v>
      </c>
      <c r="E62" t="s">
        <v>17</v>
      </c>
      <c r="F62" s="65" t="str">
        <f t="shared" ca="1" si="2"/>
        <v>https://prre.agglo-larochelle.fr/contact-professionnels</v>
      </c>
      <c r="G62" t="str">
        <f t="shared" ca="1" si="3"/>
        <v>A</v>
      </c>
      <c r="H62" t="str">
        <f t="shared" ca="1" si="4"/>
        <v/>
      </c>
      <c r="I62" t="str">
        <f t="shared" ca="1" si="5"/>
        <v/>
      </c>
      <c r="J62" t="str">
        <f t="shared" ca="1" si="6"/>
        <v/>
      </c>
      <c r="K62" t="str">
        <f t="shared" ca="1" si="7"/>
        <v/>
      </c>
      <c r="M62">
        <f t="shared" ca="1" si="8"/>
        <v>0</v>
      </c>
      <c r="N62" t="str">
        <f t="shared" ca="1" si="9"/>
        <v/>
      </c>
      <c r="U62">
        <f t="shared" si="10"/>
        <v>0</v>
      </c>
    </row>
    <row r="63" hidden="1">
      <c r="A63" s="12"/>
      <c r="B63">
        <v>16</v>
      </c>
      <c r="C63" t="str">
        <f t="shared" ca="1" si="0"/>
        <v>1.5</v>
      </c>
      <c r="D63" t="str">
        <f t="shared" ca="1" si="1"/>
        <v>na</v>
      </c>
      <c r="E63" t="s">
        <v>20</v>
      </c>
      <c r="F63" s="65" t="str">
        <f t="shared" ca="1" si="2"/>
        <v>https://prre.agglo-larochelle.fr/partenaires</v>
      </c>
      <c r="G63" t="str">
        <f t="shared" ca="1" si="3"/>
        <v>A</v>
      </c>
      <c r="H63" t="str">
        <f t="shared" ca="1" si="4"/>
        <v/>
      </c>
      <c r="I63" t="str">
        <f t="shared" ca="1" si="5"/>
        <v/>
      </c>
      <c r="J63" t="str">
        <f t="shared" ca="1" si="6"/>
        <v/>
      </c>
      <c r="K63" t="str">
        <f t="shared" ca="1" si="7"/>
        <v/>
      </c>
      <c r="M63">
        <f t="shared" ca="1" si="8"/>
        <v>0</v>
      </c>
      <c r="N63" t="str">
        <f t="shared" ca="1" si="9"/>
        <v/>
      </c>
      <c r="U63">
        <f t="shared" si="10"/>
        <v>0</v>
      </c>
    </row>
    <row r="64" hidden="1">
      <c r="A64" s="12"/>
      <c r="B64">
        <v>16</v>
      </c>
      <c r="C64" t="str">
        <f t="shared" ca="1" si="0"/>
        <v>1.5</v>
      </c>
      <c r="D64" t="str">
        <f t="shared" ca="1" si="1"/>
        <v>na</v>
      </c>
      <c r="E64" t="s">
        <v>23</v>
      </c>
      <c r="F64" s="65" t="str">
        <f t="shared" ca="1" si="2"/>
        <v>https://prre.agglo-larochelle.fr/mentions-legales</v>
      </c>
      <c r="G64" t="str">
        <f t="shared" ca="1" si="3"/>
        <v>A</v>
      </c>
      <c r="H64" t="str">
        <f t="shared" ca="1" si="4"/>
        <v/>
      </c>
      <c r="I64" t="str">
        <f t="shared" ca="1" si="5"/>
        <v/>
      </c>
      <c r="J64" t="str">
        <f t="shared" ca="1" si="6"/>
        <v/>
      </c>
      <c r="K64" t="str">
        <f t="shared" ca="1" si="7"/>
        <v/>
      </c>
      <c r="M64">
        <f t="shared" ca="1" si="8"/>
        <v>0</v>
      </c>
      <c r="N64" t="str">
        <f t="shared" ca="1" si="9"/>
        <v/>
      </c>
      <c r="U64">
        <f t="shared" si="10"/>
        <v>0</v>
      </c>
    </row>
    <row r="65" hidden="1">
      <c r="A65" s="12"/>
      <c r="B65">
        <v>16</v>
      </c>
      <c r="C65" t="str">
        <f t="shared" ca="1" si="0"/>
        <v>1.5</v>
      </c>
      <c r="D65" t="str">
        <f t="shared" ca="1" si="1"/>
        <v>na</v>
      </c>
      <c r="E65" t="s">
        <v>26</v>
      </c>
      <c r="F65" s="65" t="str">
        <f t="shared" ca="1" si="2"/>
        <v>https://prre.agglo-larochelle.fr/plan-du-site</v>
      </c>
      <c r="G65" t="str">
        <f t="shared" ca="1" si="3"/>
        <v>A</v>
      </c>
      <c r="H65" t="str">
        <f t="shared" ca="1" si="4"/>
        <v/>
      </c>
      <c r="I65" t="str">
        <f t="shared" ca="1" si="5"/>
        <v/>
      </c>
      <c r="J65" t="str">
        <f t="shared" ca="1" si="6"/>
        <v/>
      </c>
      <c r="K65" t="str">
        <f t="shared" ca="1" si="7"/>
        <v/>
      </c>
      <c r="M65">
        <f t="shared" ca="1" si="8"/>
        <v>0</v>
      </c>
      <c r="N65" t="str">
        <f t="shared" ca="1" si="9"/>
        <v/>
      </c>
      <c r="U65">
        <f t="shared" si="10"/>
        <v>0</v>
      </c>
    </row>
    <row r="66" hidden="1">
      <c r="A66" s="12"/>
      <c r="B66">
        <v>16</v>
      </c>
      <c r="C66" t="str">
        <f t="shared" ca="1" si="0"/>
        <v>1.5</v>
      </c>
      <c r="D66" t="str">
        <f t="shared" ca="1" si="1"/>
        <v>na</v>
      </c>
      <c r="E66" t="s">
        <v>29</v>
      </c>
      <c r="F66" s="65" t="str">
        <f t="shared" ca="1" si="2"/>
        <v>https://prre.agglo-larochelle.fr/module-annuaire-des-pros?</v>
      </c>
      <c r="G66" t="str">
        <f t="shared" ca="1" si="3"/>
        <v>A</v>
      </c>
      <c r="H66" t="str">
        <f t="shared" ca="1" si="4"/>
        <v/>
      </c>
      <c r="I66" t="str">
        <f t="shared" ca="1" si="5"/>
        <v/>
      </c>
      <c r="J66" t="str">
        <f t="shared" ca="1" si="6"/>
        <v/>
      </c>
      <c r="K66" t="str">
        <f t="shared" ca="1" si="7"/>
        <v/>
      </c>
      <c r="M66">
        <f t="shared" ca="1" si="8"/>
        <v>0</v>
      </c>
      <c r="N66" t="str">
        <f t="shared" ca="1" si="9"/>
        <v/>
      </c>
      <c r="U66">
        <f t="shared" si="10"/>
        <v>0</v>
      </c>
    </row>
    <row r="67" hidden="1">
      <c r="A67" s="12"/>
      <c r="B67">
        <v>16</v>
      </c>
      <c r="C67" t="str">
        <f t="shared" ca="1" si="0"/>
        <v>1.5</v>
      </c>
      <c r="D67" t="str">
        <f t="shared" ca="1" si="1"/>
        <v>na</v>
      </c>
      <c r="E67" t="s">
        <v>32</v>
      </c>
      <c r="F67" s="65" t="str">
        <f t="shared" ca="1" si="2"/>
        <v>https://prre.agglo-larochelle.fr/prendre-rendez-vous</v>
      </c>
      <c r="G67" t="str">
        <f t="shared" ca="1" si="3"/>
        <v>A</v>
      </c>
      <c r="H67" t="str">
        <f t="shared" ca="1" si="4"/>
        <v/>
      </c>
      <c r="I67" t="str">
        <f t="shared" ca="1" si="5"/>
        <v/>
      </c>
      <c r="J67" t="str">
        <f t="shared" ca="1" si="6"/>
        <v/>
      </c>
      <c r="K67" t="str">
        <f t="shared" ca="1" si="7"/>
        <v/>
      </c>
      <c r="M67">
        <f t="shared" ca="1" si="8"/>
        <v>0</v>
      </c>
      <c r="N67" t="str">
        <f t="shared" ca="1" si="9"/>
        <v/>
      </c>
      <c r="U67">
        <f t="shared" si="10"/>
        <v>0</v>
      </c>
    </row>
    <row r="68" hidden="1">
      <c r="A68" s="12"/>
      <c r="B68">
        <v>16</v>
      </c>
      <c r="C68" t="str">
        <f t="shared" ca="1" si="0"/>
        <v>1.5</v>
      </c>
      <c r="D68" t="str">
        <f t="shared" ca="1" si="1"/>
        <v>na</v>
      </c>
      <c r="E68" t="s">
        <v>35</v>
      </c>
      <c r="F68" s="65" t="str">
        <f t="shared" ca="1" si="2"/>
        <v>https://prre.agglo-larochelle.fr/aides-financieres</v>
      </c>
      <c r="G68" t="str">
        <f t="shared" ca="1" si="3"/>
        <v>A</v>
      </c>
      <c r="H68" t="str">
        <f t="shared" ca="1" si="4"/>
        <v/>
      </c>
      <c r="I68" t="str">
        <f t="shared" ca="1" si="5"/>
        <v/>
      </c>
      <c r="J68" t="str">
        <f t="shared" ca="1" si="6"/>
        <v/>
      </c>
      <c r="K68" t="str">
        <f t="shared" ca="1" si="7"/>
        <v/>
      </c>
      <c r="M68">
        <f t="shared" ca="1" si="8"/>
        <v>0</v>
      </c>
      <c r="N68" t="str">
        <f t="shared" ca="1" si="9"/>
        <v/>
      </c>
      <c r="U68">
        <f t="shared" si="10"/>
        <v>0</v>
      </c>
    </row>
    <row r="69" hidden="1">
      <c r="A69" s="12"/>
      <c r="B69">
        <v>16</v>
      </c>
      <c r="C69" t="str">
        <f t="shared" ca="1" si="0"/>
        <v>1.5</v>
      </c>
      <c r="D69" t="str">
        <f t="shared" ca="1" si="1"/>
        <v>na</v>
      </c>
      <c r="E69" t="s">
        <v>38</v>
      </c>
      <c r="F69" s="65" t="str">
        <f t="shared" ca="1" si="2"/>
        <v>https://prre.agglo-larochelle.fr/des-outils-pour-mieux-connaitre-mon-logement/mon-toit-est-t-il-bien-isole</v>
      </c>
      <c r="G69" t="str">
        <f t="shared" ca="1" si="3"/>
        <v>A</v>
      </c>
      <c r="H69" t="str">
        <f t="shared" ca="1" si="4"/>
        <v/>
      </c>
      <c r="I69" t="str">
        <f t="shared" ca="1" si="5"/>
        <v/>
      </c>
      <c r="J69" t="str">
        <f t="shared" ca="1" si="6"/>
        <v/>
      </c>
      <c r="K69" t="str">
        <f t="shared" ca="1" si="7"/>
        <v/>
      </c>
      <c r="M69">
        <f t="shared" ca="1" si="8"/>
        <v>0</v>
      </c>
      <c r="N69" t="str">
        <f t="shared" ca="1" si="9"/>
        <v/>
      </c>
      <c r="U69">
        <f t="shared" si="10"/>
        <v>0</v>
      </c>
    </row>
    <row r="70" hidden="1">
      <c r="A70" s="12"/>
      <c r="B70">
        <v>16</v>
      </c>
      <c r="C70" t="str">
        <f t="shared" ca="1" si="0"/>
        <v>1.5</v>
      </c>
      <c r="D70" t="str">
        <f t="shared" ca="1" si="1"/>
        <v>na</v>
      </c>
      <c r="E70" t="s">
        <v>41</v>
      </c>
      <c r="F70" s="65" t="str">
        <f t="shared" ca="1" si="2"/>
        <v>https://prre.agglo-larochelle.fr/prendre-rendez-vous/prendre-rendez-vous-a-la-rochelle-pour-une-renovation-energetique-individuelle</v>
      </c>
      <c r="G70" t="str">
        <f t="shared" ca="1" si="3"/>
        <v>A</v>
      </c>
      <c r="H70" t="str">
        <f t="shared" ca="1" si="4"/>
        <v/>
      </c>
      <c r="I70" t="str">
        <f t="shared" ca="1" si="5"/>
        <v/>
      </c>
      <c r="J70" t="str">
        <f t="shared" ca="1" si="6"/>
        <v/>
      </c>
      <c r="K70" t="str">
        <f t="shared" ca="1" si="7"/>
        <v/>
      </c>
      <c r="M70">
        <f t="shared" ca="1" si="8"/>
        <v>0</v>
      </c>
      <c r="N70" t="str">
        <f t="shared" ca="1" si="9"/>
        <v/>
      </c>
      <c r="U70">
        <f t="shared" si="10"/>
        <v>0</v>
      </c>
    </row>
    <row r="71" hidden="1">
      <c r="A71" s="12"/>
      <c r="B71">
        <v>16</v>
      </c>
      <c r="C71" t="str">
        <f t="shared" ca="1" si="0"/>
        <v>1.5</v>
      </c>
      <c r="D71" t="str">
        <f t="shared" ca="1" si="1"/>
        <v>na</v>
      </c>
      <c r="E71" t="s">
        <v>44</v>
      </c>
      <c r="F71" s="65" t="str">
        <f t="shared" ca="1" si="2"/>
        <v>https://prre.agglo-larochelle.fr/-/gl-batiment-elec</v>
      </c>
      <c r="G71" t="str">
        <f t="shared" ca="1" si="3"/>
        <v>A</v>
      </c>
      <c r="H71" t="str">
        <f t="shared" ca="1" si="4"/>
        <v/>
      </c>
      <c r="I71" t="str">
        <f t="shared" ca="1" si="5"/>
        <v/>
      </c>
      <c r="J71" t="str">
        <f t="shared" ca="1" si="6"/>
        <v/>
      </c>
      <c r="K71" t="str">
        <f t="shared" ca="1" si="7"/>
        <v/>
      </c>
      <c r="M71">
        <f t="shared" ca="1" si="8"/>
        <v>0</v>
      </c>
      <c r="N71" t="str">
        <f t="shared" ca="1" si="9"/>
        <v/>
      </c>
      <c r="U71">
        <f t="shared" si="10"/>
        <v>0</v>
      </c>
    </row>
    <row r="72" hidden="1">
      <c r="A72" s="12"/>
      <c r="B72">
        <v>16</v>
      </c>
      <c r="C72" t="str">
        <f t="shared" ref="C72:C135" ca="1" si="11">IF(INDIRECT($E72 &amp; "!B" &amp; $B72)=0,"",INDIRECT($E72 &amp; "!B" &amp; $B72))</f>
        <v>1.5</v>
      </c>
      <c r="D72" t="str">
        <f t="shared" ref="D72:D135" ca="1" si="12">IF(INDIRECT($E72 &amp; "!F" &amp; $B72)=0,"",INDIRECT($E72 &amp; "!F" &amp; $B72))</f>
        <v>na</v>
      </c>
      <c r="E72" t="s">
        <v>47</v>
      </c>
      <c r="F72" s="65" t="str">
        <f t="shared" ref="F72:F135" ca="1" si="13">HYPERLINK(INDIRECT($E72 &amp; "!C3"))</f>
        <v>https://prre.agglo-larochelle.fr/-/1ere-fiche-chantier-de-renovation-performante</v>
      </c>
      <c r="G72" t="str">
        <f t="shared" ref="G72:G135" ca="1" si="14">IF(INDIRECT($E72 &amp; "!C" &amp; $B72)=0,"",INDIRECT($E72 &amp; "!C" &amp; $B72))</f>
        <v>A</v>
      </c>
      <c r="H72" t="str">
        <f t="shared" ref="H72:H135" ca="1" si="15">IF(INDIRECT($E72 &amp; "!D" &amp; $B72)=0,"",INDIRECT($E72 &amp; "!D" &amp; $B72))</f>
        <v/>
      </c>
      <c r="I72" t="str">
        <f t="shared" ref="I72:I135" ca="1" si="16">IF(INDIRECT($E72 &amp; "!H" &amp; $B72)=0,"",INDIRECT($E72 &amp; "!H" &amp; $B72))</f>
        <v/>
      </c>
      <c r="J72" t="str">
        <f t="shared" ref="J72:J135" ca="1" si="17">IF(INDIRECT($E72 &amp; "!I" &amp; $B72)=0,"",INDIRECT($E72 &amp; "!I" &amp; $B72))</f>
        <v/>
      </c>
      <c r="K72" t="str">
        <f t="shared" ref="K72:K135" ca="1" si="18">IFERROR(VLOOKUP($J72,$W$1:$AA$4,(MATCH($I72,$X$5:$AA$5,0))+1,FALSE), "")</f>
        <v/>
      </c>
      <c r="M72">
        <f t="shared" ref="M72:M135" ca="1" si="19">COUNTIFS($C$7:$C$1385, $C72, $D$7:$D$1385, "nc")</f>
        <v>0</v>
      </c>
      <c r="N72" t="str">
        <f t="shared" ref="N72:N135" ca="1" si="20">IF(INDIRECT($E72 &amp; "!J" &amp; $B72)=0,"",INDIRECT($E72 &amp; "!J" &amp; $B72))</f>
        <v/>
      </c>
      <c r="U72">
        <f t="shared" ref="U72:U135" si="21">SUM($P72:$T72)</f>
        <v>0</v>
      </c>
    </row>
    <row r="73" hidden="1">
      <c r="A73" s="12"/>
      <c r="B73">
        <v>17</v>
      </c>
      <c r="C73" t="str">
        <f t="shared" ca="1" si="11"/>
        <v>1.6</v>
      </c>
      <c r="D73" t="str">
        <f t="shared" ca="1" si="12"/>
        <v>na</v>
      </c>
      <c r="E73" t="s">
        <v>11</v>
      </c>
      <c r="F73" s="65" t="str">
        <f t="shared" ca="1" si="13"/>
        <v>https://prre.agglo-larochelle.fr/</v>
      </c>
      <c r="G73" t="str">
        <f t="shared" ca="1" si="14"/>
        <v>A</v>
      </c>
      <c r="H73" t="str">
        <f t="shared" ca="1" si="15"/>
        <v/>
      </c>
      <c r="I73" t="str">
        <f t="shared" ca="1" si="16"/>
        <v/>
      </c>
      <c r="J73" t="str">
        <f t="shared" ca="1" si="17"/>
        <v/>
      </c>
      <c r="K73" t="str">
        <f t="shared" ca="1" si="18"/>
        <v/>
      </c>
      <c r="M73">
        <f t="shared" ca="1" si="19"/>
        <v>1</v>
      </c>
      <c r="N73" t="str">
        <f t="shared" ca="1" si="20"/>
        <v/>
      </c>
      <c r="U73">
        <f t="shared" si="21"/>
        <v>0</v>
      </c>
    </row>
    <row r="74" hidden="1">
      <c r="A74" s="12"/>
      <c r="B74">
        <v>17</v>
      </c>
      <c r="C74" t="str">
        <f t="shared" ca="1" si="11"/>
        <v>1.6</v>
      </c>
      <c r="D74" t="str">
        <f t="shared" ca="1" si="12"/>
        <v>na</v>
      </c>
      <c r="E74" t="s">
        <v>14</v>
      </c>
      <c r="F74" s="65" t="str">
        <f t="shared" ca="1" si="13"/>
        <v>https://prre.agglo-larochelle.fr/j-adapte-mon-logement-a-une-perte-d-autonomie</v>
      </c>
      <c r="G74" t="str">
        <f t="shared" ca="1" si="14"/>
        <v>A</v>
      </c>
      <c r="H74" t="str">
        <f t="shared" ca="1" si="15"/>
        <v/>
      </c>
      <c r="I74" t="str">
        <f t="shared" ca="1" si="16"/>
        <v/>
      </c>
      <c r="J74" t="str">
        <f t="shared" ca="1" si="17"/>
        <v/>
      </c>
      <c r="K74" t="str">
        <f t="shared" ca="1" si="18"/>
        <v/>
      </c>
      <c r="M74">
        <f t="shared" ca="1" si="19"/>
        <v>1</v>
      </c>
      <c r="N74" t="str">
        <f t="shared" ca="1" si="20"/>
        <v/>
      </c>
      <c r="U74">
        <f t="shared" si="21"/>
        <v>0</v>
      </c>
    </row>
    <row r="75" hidden="1">
      <c r="A75" s="12"/>
      <c r="B75">
        <v>17</v>
      </c>
      <c r="C75" t="str">
        <f t="shared" ca="1" si="11"/>
        <v>1.6</v>
      </c>
      <c r="D75" t="str">
        <f t="shared" ca="1" si="12"/>
        <v>na</v>
      </c>
      <c r="E75" t="s">
        <v>17</v>
      </c>
      <c r="F75" s="65" t="str">
        <f t="shared" ca="1" si="13"/>
        <v>https://prre.agglo-larochelle.fr/contact-professionnels</v>
      </c>
      <c r="G75" t="str">
        <f t="shared" ca="1" si="14"/>
        <v>A</v>
      </c>
      <c r="H75" t="str">
        <f t="shared" ca="1" si="15"/>
        <v/>
      </c>
      <c r="I75" t="str">
        <f t="shared" ca="1" si="16"/>
        <v/>
      </c>
      <c r="J75" t="str">
        <f t="shared" ca="1" si="17"/>
        <v/>
      </c>
      <c r="K75" t="str">
        <f t="shared" ca="1" si="18"/>
        <v/>
      </c>
      <c r="M75">
        <f t="shared" ca="1" si="19"/>
        <v>1</v>
      </c>
      <c r="N75" t="str">
        <f t="shared" ca="1" si="20"/>
        <v/>
      </c>
      <c r="U75">
        <f t="shared" si="21"/>
        <v>0</v>
      </c>
    </row>
    <row r="76" hidden="1">
      <c r="A76" s="12"/>
      <c r="B76">
        <v>17</v>
      </c>
      <c r="C76" t="str">
        <f t="shared" ca="1" si="11"/>
        <v>1.6</v>
      </c>
      <c r="D76" t="str">
        <f t="shared" ca="1" si="12"/>
        <v>na</v>
      </c>
      <c r="E76" t="s">
        <v>20</v>
      </c>
      <c r="F76" s="65" t="str">
        <f t="shared" ca="1" si="13"/>
        <v>https://prre.agglo-larochelle.fr/partenaires</v>
      </c>
      <c r="G76" t="str">
        <f t="shared" ca="1" si="14"/>
        <v>A</v>
      </c>
      <c r="H76" t="str">
        <f t="shared" ca="1" si="15"/>
        <v/>
      </c>
      <c r="I76" t="str">
        <f t="shared" ca="1" si="16"/>
        <v/>
      </c>
      <c r="J76" t="str">
        <f t="shared" ca="1" si="17"/>
        <v/>
      </c>
      <c r="K76" t="str">
        <f t="shared" ca="1" si="18"/>
        <v/>
      </c>
      <c r="M76">
        <f t="shared" ca="1" si="19"/>
        <v>1</v>
      </c>
      <c r="N76" t="str">
        <f t="shared" ca="1" si="20"/>
        <v/>
      </c>
      <c r="U76">
        <f t="shared" si="21"/>
        <v>0</v>
      </c>
    </row>
    <row r="77" hidden="1">
      <c r="A77" s="12"/>
      <c r="B77">
        <v>17</v>
      </c>
      <c r="C77" t="str">
        <f t="shared" ca="1" si="11"/>
        <v>1.6</v>
      </c>
      <c r="D77" t="str">
        <f t="shared" ca="1" si="12"/>
        <v>na</v>
      </c>
      <c r="E77" t="s">
        <v>23</v>
      </c>
      <c r="F77" s="65" t="str">
        <f t="shared" ca="1" si="13"/>
        <v>https://prre.agglo-larochelle.fr/mentions-legales</v>
      </c>
      <c r="G77" t="str">
        <f t="shared" ca="1" si="14"/>
        <v>A</v>
      </c>
      <c r="H77" t="str">
        <f t="shared" ca="1" si="15"/>
        <v/>
      </c>
      <c r="I77" t="str">
        <f t="shared" ca="1" si="16"/>
        <v/>
      </c>
      <c r="J77" t="str">
        <f t="shared" ca="1" si="17"/>
        <v/>
      </c>
      <c r="K77" t="str">
        <f t="shared" ca="1" si="18"/>
        <v/>
      </c>
      <c r="M77">
        <f t="shared" ca="1" si="19"/>
        <v>1</v>
      </c>
      <c r="N77" t="str">
        <f t="shared" ca="1" si="20"/>
        <v/>
      </c>
      <c r="U77">
        <f t="shared" si="21"/>
        <v>0</v>
      </c>
    </row>
    <row r="78" hidden="1">
      <c r="A78" s="12"/>
      <c r="B78">
        <v>17</v>
      </c>
      <c r="C78" t="str">
        <f t="shared" ca="1" si="11"/>
        <v>1.6</v>
      </c>
      <c r="D78" t="str">
        <f t="shared" ca="1" si="12"/>
        <v>na</v>
      </c>
      <c r="E78" t="s">
        <v>26</v>
      </c>
      <c r="F78" s="65" t="str">
        <f t="shared" ca="1" si="13"/>
        <v>https://prre.agglo-larochelle.fr/plan-du-site</v>
      </c>
      <c r="G78" t="str">
        <f t="shared" ca="1" si="14"/>
        <v>A</v>
      </c>
      <c r="H78" t="str">
        <f t="shared" ca="1" si="15"/>
        <v/>
      </c>
      <c r="I78" t="str">
        <f t="shared" ca="1" si="16"/>
        <v/>
      </c>
      <c r="J78" t="str">
        <f t="shared" ca="1" si="17"/>
        <v/>
      </c>
      <c r="K78" t="str">
        <f t="shared" ca="1" si="18"/>
        <v/>
      </c>
      <c r="M78">
        <f t="shared" ca="1" si="19"/>
        <v>1</v>
      </c>
      <c r="N78" t="str">
        <f t="shared" ca="1" si="20"/>
        <v/>
      </c>
      <c r="U78">
        <f t="shared" si="21"/>
        <v>0</v>
      </c>
    </row>
    <row r="79" hidden="1">
      <c r="A79" s="12"/>
      <c r="B79">
        <v>17</v>
      </c>
      <c r="C79" t="str">
        <f t="shared" ca="1" si="11"/>
        <v>1.6</v>
      </c>
      <c r="D79" t="str">
        <f t="shared" ca="1" si="12"/>
        <v>na</v>
      </c>
      <c r="E79" t="s">
        <v>29</v>
      </c>
      <c r="F79" s="65" t="str">
        <f t="shared" ca="1" si="13"/>
        <v>https://prre.agglo-larochelle.fr/module-annuaire-des-pros?</v>
      </c>
      <c r="G79" t="str">
        <f t="shared" ca="1" si="14"/>
        <v>A</v>
      </c>
      <c r="H79" t="str">
        <f t="shared" ca="1" si="15"/>
        <v/>
      </c>
      <c r="I79" t="str">
        <f t="shared" ca="1" si="16"/>
        <v/>
      </c>
      <c r="J79" t="str">
        <f t="shared" ca="1" si="17"/>
        <v/>
      </c>
      <c r="K79" t="str">
        <f t="shared" ca="1" si="18"/>
        <v/>
      </c>
      <c r="M79">
        <f t="shared" ca="1" si="19"/>
        <v>1</v>
      </c>
      <c r="N79" t="str">
        <f t="shared" ca="1" si="20"/>
        <v/>
      </c>
      <c r="U79">
        <f t="shared" si="21"/>
        <v>0</v>
      </c>
    </row>
    <row r="80" hidden="1">
      <c r="A80" s="12"/>
      <c r="B80">
        <v>17</v>
      </c>
      <c r="C80" t="str">
        <f t="shared" ca="1" si="11"/>
        <v>1.6</v>
      </c>
      <c r="D80" t="str">
        <f t="shared" ca="1" si="12"/>
        <v>na</v>
      </c>
      <c r="E80" t="s">
        <v>32</v>
      </c>
      <c r="F80" s="65" t="str">
        <f t="shared" ca="1" si="13"/>
        <v>https://prre.agglo-larochelle.fr/prendre-rendez-vous</v>
      </c>
      <c r="G80" t="str">
        <f t="shared" ca="1" si="14"/>
        <v>A</v>
      </c>
      <c r="H80" t="str">
        <f t="shared" ca="1" si="15"/>
        <v/>
      </c>
      <c r="I80" t="str">
        <f t="shared" ca="1" si="16"/>
        <v/>
      </c>
      <c r="J80" t="str">
        <f t="shared" ca="1" si="17"/>
        <v/>
      </c>
      <c r="K80" t="str">
        <f t="shared" ca="1" si="18"/>
        <v/>
      </c>
      <c r="M80">
        <f t="shared" ca="1" si="19"/>
        <v>1</v>
      </c>
      <c r="N80" t="str">
        <f t="shared" ca="1" si="20"/>
        <v/>
      </c>
      <c r="U80">
        <f t="shared" si="21"/>
        <v>0</v>
      </c>
    </row>
    <row r="81" hidden="1">
      <c r="A81" s="12"/>
      <c r="B81">
        <v>17</v>
      </c>
      <c r="C81" t="str">
        <f t="shared" ca="1" si="11"/>
        <v>1.6</v>
      </c>
      <c r="D81" t="str">
        <f t="shared" ca="1" si="12"/>
        <v>na</v>
      </c>
      <c r="E81" t="s">
        <v>35</v>
      </c>
      <c r="F81" s="65" t="str">
        <f t="shared" ca="1" si="13"/>
        <v>https://prre.agglo-larochelle.fr/aides-financieres</v>
      </c>
      <c r="G81" t="str">
        <f t="shared" ca="1" si="14"/>
        <v>A</v>
      </c>
      <c r="H81" t="str">
        <f t="shared" ca="1" si="15"/>
        <v/>
      </c>
      <c r="I81" t="str">
        <f t="shared" ca="1" si="16"/>
        <v/>
      </c>
      <c r="J81" t="str">
        <f t="shared" ca="1" si="17"/>
        <v/>
      </c>
      <c r="K81" t="str">
        <f t="shared" ca="1" si="18"/>
        <v/>
      </c>
      <c r="M81">
        <f t="shared" ca="1" si="19"/>
        <v>1</v>
      </c>
      <c r="N81" t="str">
        <f t="shared" ca="1" si="20"/>
        <v/>
      </c>
      <c r="U81">
        <f t="shared" si="21"/>
        <v>0</v>
      </c>
    </row>
    <row r="82" hidden="1">
      <c r="A82" s="12"/>
      <c r="B82">
        <v>17</v>
      </c>
      <c r="C82" t="str">
        <f t="shared" ca="1" si="11"/>
        <v>1.6</v>
      </c>
      <c r="D82" t="str">
        <f t="shared" ca="1" si="12"/>
        <v>na</v>
      </c>
      <c r="E82" t="s">
        <v>38</v>
      </c>
      <c r="F82" s="65" t="str">
        <f t="shared" ca="1" si="13"/>
        <v>https://prre.agglo-larochelle.fr/des-outils-pour-mieux-connaitre-mon-logement/mon-toit-est-t-il-bien-isole</v>
      </c>
      <c r="G82" t="str">
        <f t="shared" ca="1" si="14"/>
        <v>A</v>
      </c>
      <c r="H82" t="str">
        <f t="shared" ca="1" si="15"/>
        <v/>
      </c>
      <c r="I82" t="str">
        <f t="shared" ca="1" si="16"/>
        <v/>
      </c>
      <c r="J82" t="str">
        <f t="shared" ca="1" si="17"/>
        <v/>
      </c>
      <c r="K82" t="str">
        <f t="shared" ca="1" si="18"/>
        <v/>
      </c>
      <c r="M82">
        <f t="shared" ca="1" si="19"/>
        <v>1</v>
      </c>
      <c r="N82" t="str">
        <f t="shared" ca="1" si="20"/>
        <v/>
      </c>
      <c r="U82">
        <f t="shared" si="21"/>
        <v>0</v>
      </c>
    </row>
    <row r="83" hidden="1">
      <c r="A83" s="12"/>
      <c r="B83">
        <v>17</v>
      </c>
      <c r="C83" t="str">
        <f t="shared" ca="1" si="11"/>
        <v>1.6</v>
      </c>
      <c r="D83" t="str">
        <f t="shared" ca="1" si="12"/>
        <v>na</v>
      </c>
      <c r="E83" t="s">
        <v>41</v>
      </c>
      <c r="F83" s="65" t="str">
        <f t="shared" ca="1" si="13"/>
        <v>https://prre.agglo-larochelle.fr/prendre-rendez-vous/prendre-rendez-vous-a-la-rochelle-pour-une-renovation-energetique-individuelle</v>
      </c>
      <c r="G83" t="str">
        <f t="shared" ca="1" si="14"/>
        <v>A</v>
      </c>
      <c r="H83" t="str">
        <f t="shared" ca="1" si="15"/>
        <v/>
      </c>
      <c r="I83" t="str">
        <f t="shared" ca="1" si="16"/>
        <v/>
      </c>
      <c r="J83" t="str">
        <f t="shared" ca="1" si="17"/>
        <v/>
      </c>
      <c r="K83" t="str">
        <f t="shared" ca="1" si="18"/>
        <v/>
      </c>
      <c r="M83">
        <f t="shared" ca="1" si="19"/>
        <v>1</v>
      </c>
      <c r="N83" t="str">
        <f t="shared" ca="1" si="20"/>
        <v/>
      </c>
      <c r="U83">
        <f t="shared" si="21"/>
        <v>0</v>
      </c>
    </row>
    <row r="84" hidden="1">
      <c r="A84" s="12"/>
      <c r="B84">
        <v>17</v>
      </c>
      <c r="C84" t="str">
        <f t="shared" ca="1" si="11"/>
        <v>1.6</v>
      </c>
      <c r="D84" t="str">
        <f t="shared" ca="1" si="12"/>
        <v>na</v>
      </c>
      <c r="E84" t="s">
        <v>44</v>
      </c>
      <c r="F84" s="65" t="str">
        <f t="shared" ca="1" si="13"/>
        <v>https://prre.agglo-larochelle.fr/-/gl-batiment-elec</v>
      </c>
      <c r="G84" t="str">
        <f t="shared" ca="1" si="14"/>
        <v>A</v>
      </c>
      <c r="H84" t="str">
        <f t="shared" ca="1" si="15"/>
        <v/>
      </c>
      <c r="I84" t="str">
        <f t="shared" ca="1" si="16"/>
        <v/>
      </c>
      <c r="J84" t="str">
        <f t="shared" ca="1" si="17"/>
        <v/>
      </c>
      <c r="K84" t="str">
        <f t="shared" ca="1" si="18"/>
        <v/>
      </c>
      <c r="M84">
        <f t="shared" ca="1" si="19"/>
        <v>1</v>
      </c>
      <c r="N84" t="str">
        <f t="shared" ca="1" si="20"/>
        <v/>
      </c>
      <c r="U84">
        <f t="shared" si="21"/>
        <v>0</v>
      </c>
    </row>
    <row r="85">
      <c r="A85" s="12"/>
      <c r="B85">
        <v>17</v>
      </c>
      <c r="C85" t="str">
        <f t="shared" ca="1" si="11"/>
        <v>1.6</v>
      </c>
      <c r="D85" t="str">
        <f t="shared" ca="1" si="12"/>
        <v>nc</v>
      </c>
      <c r="E85" t="s">
        <v>47</v>
      </c>
      <c r="F85" s="65" t="str">
        <f t="shared" ca="1" si="13"/>
        <v>https://prre.agglo-larochelle.fr/-/1ere-fiche-chantier-de-renovation-performante</v>
      </c>
      <c r="G85" t="str">
        <f t="shared" ca="1" si="14"/>
        <v>A</v>
      </c>
      <c r="H85" t="str">
        <f t="shared" ca="1" si="15"/>
        <v/>
      </c>
      <c r="I85" t="str">
        <f t="shared" ca="1" si="16"/>
        <v>Bloquante</v>
      </c>
      <c r="J85" t="str">
        <f t="shared" ca="1" si="17"/>
        <v xml:space="preserve">Une seule fois dans la page</v>
      </c>
      <c r="K85" t="str">
        <f t="shared" ca="1" si="18"/>
        <v/>
      </c>
      <c r="M85">
        <f t="shared" ca="1" si="19"/>
        <v>1</v>
      </c>
      <c r="N85" t="str">
        <f t="shared" ca="1" si="20"/>
        <v xml:space="preserve">l'image complexe comporte des informations qui ne sont pas reprises dans le texte adjacent </v>
      </c>
      <c r="U85">
        <f t="shared" si="21"/>
        <v>0</v>
      </c>
    </row>
    <row r="86" hidden="1">
      <c r="A86" s="12"/>
      <c r="B86">
        <v>18</v>
      </c>
      <c r="C86" t="str">
        <f t="shared" ca="1" si="11"/>
        <v>1.7</v>
      </c>
      <c r="D86" t="str">
        <f t="shared" ca="1" si="12"/>
        <v>na</v>
      </c>
      <c r="E86" t="s">
        <v>11</v>
      </c>
      <c r="F86" s="65" t="str">
        <f t="shared" ca="1" si="13"/>
        <v>https://prre.agglo-larochelle.fr/</v>
      </c>
      <c r="G86" t="str">
        <f t="shared" ca="1" si="14"/>
        <v>A</v>
      </c>
      <c r="H86" t="str">
        <f t="shared" ca="1" si="15"/>
        <v/>
      </c>
      <c r="I86" t="str">
        <f t="shared" ca="1" si="16"/>
        <v/>
      </c>
      <c r="J86" t="str">
        <f t="shared" ca="1" si="17"/>
        <v/>
      </c>
      <c r="K86" t="str">
        <f t="shared" ca="1" si="18"/>
        <v/>
      </c>
      <c r="M86">
        <f t="shared" ca="1" si="19"/>
        <v>0</v>
      </c>
      <c r="N86" t="str">
        <f t="shared" ca="1" si="20"/>
        <v/>
      </c>
      <c r="U86">
        <f t="shared" si="21"/>
        <v>0</v>
      </c>
    </row>
    <row r="87" hidden="1">
      <c r="A87" s="12"/>
      <c r="B87">
        <v>18</v>
      </c>
      <c r="C87" t="str">
        <f t="shared" ca="1" si="11"/>
        <v>1.7</v>
      </c>
      <c r="D87" t="str">
        <f t="shared" ca="1" si="12"/>
        <v>na</v>
      </c>
      <c r="E87" t="s">
        <v>14</v>
      </c>
      <c r="F87" s="65" t="str">
        <f t="shared" ca="1" si="13"/>
        <v>https://prre.agglo-larochelle.fr/j-adapte-mon-logement-a-une-perte-d-autonomie</v>
      </c>
      <c r="G87" t="str">
        <f t="shared" ca="1" si="14"/>
        <v>A</v>
      </c>
      <c r="H87" t="str">
        <f t="shared" ca="1" si="15"/>
        <v/>
      </c>
      <c r="I87" t="str">
        <f t="shared" ca="1" si="16"/>
        <v/>
      </c>
      <c r="J87" t="str">
        <f t="shared" ca="1" si="17"/>
        <v/>
      </c>
      <c r="K87" t="str">
        <f t="shared" ca="1" si="18"/>
        <v/>
      </c>
      <c r="M87">
        <f t="shared" ca="1" si="19"/>
        <v>0</v>
      </c>
      <c r="N87" t="str">
        <f t="shared" ca="1" si="20"/>
        <v/>
      </c>
      <c r="U87">
        <f t="shared" si="21"/>
        <v>0</v>
      </c>
    </row>
    <row r="88" hidden="1">
      <c r="A88" s="12"/>
      <c r="B88">
        <v>18</v>
      </c>
      <c r="C88" t="str">
        <f t="shared" ca="1" si="11"/>
        <v>1.7</v>
      </c>
      <c r="D88" t="str">
        <f t="shared" ca="1" si="12"/>
        <v>na</v>
      </c>
      <c r="E88" t="s">
        <v>17</v>
      </c>
      <c r="F88" s="65" t="str">
        <f t="shared" ca="1" si="13"/>
        <v>https://prre.agglo-larochelle.fr/contact-professionnels</v>
      </c>
      <c r="G88" t="str">
        <f t="shared" ca="1" si="14"/>
        <v>A</v>
      </c>
      <c r="H88" t="str">
        <f t="shared" ca="1" si="15"/>
        <v/>
      </c>
      <c r="I88" t="str">
        <f t="shared" ca="1" si="16"/>
        <v/>
      </c>
      <c r="J88" t="str">
        <f t="shared" ca="1" si="17"/>
        <v/>
      </c>
      <c r="K88" t="str">
        <f t="shared" ca="1" si="18"/>
        <v/>
      </c>
      <c r="M88">
        <f t="shared" ca="1" si="19"/>
        <v>0</v>
      </c>
      <c r="N88" t="str">
        <f t="shared" ca="1" si="20"/>
        <v/>
      </c>
      <c r="U88">
        <f t="shared" si="21"/>
        <v>0</v>
      </c>
    </row>
    <row r="89" hidden="1">
      <c r="A89" s="12"/>
      <c r="B89">
        <v>18</v>
      </c>
      <c r="C89" t="str">
        <f t="shared" ca="1" si="11"/>
        <v>1.7</v>
      </c>
      <c r="D89" t="str">
        <f t="shared" ca="1" si="12"/>
        <v>na</v>
      </c>
      <c r="E89" t="s">
        <v>20</v>
      </c>
      <c r="F89" s="65" t="str">
        <f t="shared" ca="1" si="13"/>
        <v>https://prre.agglo-larochelle.fr/partenaires</v>
      </c>
      <c r="G89" t="str">
        <f t="shared" ca="1" si="14"/>
        <v>A</v>
      </c>
      <c r="H89" t="str">
        <f t="shared" ca="1" si="15"/>
        <v/>
      </c>
      <c r="I89" t="str">
        <f t="shared" ca="1" si="16"/>
        <v/>
      </c>
      <c r="J89" t="str">
        <f t="shared" ca="1" si="17"/>
        <v/>
      </c>
      <c r="K89" t="str">
        <f t="shared" ca="1" si="18"/>
        <v/>
      </c>
      <c r="M89">
        <f t="shared" ca="1" si="19"/>
        <v>0</v>
      </c>
      <c r="N89" t="str">
        <f t="shared" ca="1" si="20"/>
        <v/>
      </c>
      <c r="U89">
        <f t="shared" si="21"/>
        <v>0</v>
      </c>
    </row>
    <row r="90" hidden="1">
      <c r="A90" s="12"/>
      <c r="B90">
        <v>18</v>
      </c>
      <c r="C90" t="str">
        <f t="shared" ca="1" si="11"/>
        <v>1.7</v>
      </c>
      <c r="D90" t="str">
        <f t="shared" ca="1" si="12"/>
        <v>na</v>
      </c>
      <c r="E90" t="s">
        <v>23</v>
      </c>
      <c r="F90" s="65" t="str">
        <f t="shared" ca="1" si="13"/>
        <v>https://prre.agglo-larochelle.fr/mentions-legales</v>
      </c>
      <c r="G90" t="str">
        <f t="shared" ca="1" si="14"/>
        <v>A</v>
      </c>
      <c r="H90" t="str">
        <f t="shared" ca="1" si="15"/>
        <v/>
      </c>
      <c r="I90" t="str">
        <f t="shared" ca="1" si="16"/>
        <v/>
      </c>
      <c r="J90" t="str">
        <f t="shared" ca="1" si="17"/>
        <v/>
      </c>
      <c r="K90" t="str">
        <f t="shared" ca="1" si="18"/>
        <v/>
      </c>
      <c r="M90">
        <f t="shared" ca="1" si="19"/>
        <v>0</v>
      </c>
      <c r="N90" t="str">
        <f t="shared" ca="1" si="20"/>
        <v/>
      </c>
      <c r="U90">
        <f t="shared" si="21"/>
        <v>0</v>
      </c>
    </row>
    <row r="91" hidden="1">
      <c r="A91" s="12"/>
      <c r="B91">
        <v>18</v>
      </c>
      <c r="C91" t="str">
        <f t="shared" ca="1" si="11"/>
        <v>1.7</v>
      </c>
      <c r="D91" t="str">
        <f t="shared" ca="1" si="12"/>
        <v>na</v>
      </c>
      <c r="E91" t="s">
        <v>26</v>
      </c>
      <c r="F91" s="65" t="str">
        <f t="shared" ca="1" si="13"/>
        <v>https://prre.agglo-larochelle.fr/plan-du-site</v>
      </c>
      <c r="G91" t="str">
        <f t="shared" ca="1" si="14"/>
        <v>A</v>
      </c>
      <c r="H91" t="str">
        <f t="shared" ca="1" si="15"/>
        <v/>
      </c>
      <c r="I91" t="str">
        <f t="shared" ca="1" si="16"/>
        <v/>
      </c>
      <c r="J91" t="str">
        <f t="shared" ca="1" si="17"/>
        <v/>
      </c>
      <c r="K91" t="str">
        <f t="shared" ca="1" si="18"/>
        <v/>
      </c>
      <c r="M91">
        <f t="shared" ca="1" si="19"/>
        <v>0</v>
      </c>
      <c r="N91" t="str">
        <f t="shared" ca="1" si="20"/>
        <v/>
      </c>
      <c r="U91">
        <f t="shared" si="21"/>
        <v>0</v>
      </c>
    </row>
    <row r="92" hidden="1">
      <c r="A92" s="12"/>
      <c r="B92">
        <v>18</v>
      </c>
      <c r="C92" t="str">
        <f t="shared" ca="1" si="11"/>
        <v>1.7</v>
      </c>
      <c r="D92" t="str">
        <f t="shared" ca="1" si="12"/>
        <v>na</v>
      </c>
      <c r="E92" t="s">
        <v>29</v>
      </c>
      <c r="F92" s="65" t="str">
        <f t="shared" ca="1" si="13"/>
        <v>https://prre.agglo-larochelle.fr/module-annuaire-des-pros?</v>
      </c>
      <c r="G92" t="str">
        <f t="shared" ca="1" si="14"/>
        <v>A</v>
      </c>
      <c r="H92" t="str">
        <f t="shared" ca="1" si="15"/>
        <v/>
      </c>
      <c r="I92" t="str">
        <f t="shared" ca="1" si="16"/>
        <v/>
      </c>
      <c r="J92" t="str">
        <f t="shared" ca="1" si="17"/>
        <v/>
      </c>
      <c r="K92" t="str">
        <f t="shared" ca="1" si="18"/>
        <v/>
      </c>
      <c r="M92">
        <f t="shared" ca="1" si="19"/>
        <v>0</v>
      </c>
      <c r="N92" t="str">
        <f t="shared" ca="1" si="20"/>
        <v/>
      </c>
      <c r="U92">
        <f t="shared" si="21"/>
        <v>0</v>
      </c>
    </row>
    <row r="93" hidden="1">
      <c r="A93" s="12"/>
      <c r="B93">
        <v>18</v>
      </c>
      <c r="C93" t="str">
        <f t="shared" ca="1" si="11"/>
        <v>1.7</v>
      </c>
      <c r="D93" t="str">
        <f t="shared" ca="1" si="12"/>
        <v>na</v>
      </c>
      <c r="E93" t="s">
        <v>32</v>
      </c>
      <c r="F93" s="65" t="str">
        <f t="shared" ca="1" si="13"/>
        <v>https://prre.agglo-larochelle.fr/prendre-rendez-vous</v>
      </c>
      <c r="G93" t="str">
        <f t="shared" ca="1" si="14"/>
        <v>A</v>
      </c>
      <c r="H93" t="str">
        <f t="shared" ca="1" si="15"/>
        <v/>
      </c>
      <c r="I93" t="str">
        <f t="shared" ca="1" si="16"/>
        <v/>
      </c>
      <c r="J93" t="str">
        <f t="shared" ca="1" si="17"/>
        <v/>
      </c>
      <c r="K93" t="str">
        <f t="shared" ca="1" si="18"/>
        <v/>
      </c>
      <c r="M93">
        <f t="shared" ca="1" si="19"/>
        <v>0</v>
      </c>
      <c r="N93" t="str">
        <f t="shared" ca="1" si="20"/>
        <v/>
      </c>
      <c r="U93">
        <f t="shared" si="21"/>
        <v>0</v>
      </c>
    </row>
    <row r="94" hidden="1">
      <c r="A94" s="12"/>
      <c r="B94">
        <v>18</v>
      </c>
      <c r="C94" t="str">
        <f t="shared" ca="1" si="11"/>
        <v>1.7</v>
      </c>
      <c r="D94" t="str">
        <f t="shared" ca="1" si="12"/>
        <v>na</v>
      </c>
      <c r="E94" t="s">
        <v>35</v>
      </c>
      <c r="F94" s="65" t="str">
        <f t="shared" ca="1" si="13"/>
        <v>https://prre.agglo-larochelle.fr/aides-financieres</v>
      </c>
      <c r="G94" t="str">
        <f t="shared" ca="1" si="14"/>
        <v>A</v>
      </c>
      <c r="H94" t="str">
        <f t="shared" ca="1" si="15"/>
        <v/>
      </c>
      <c r="I94" t="str">
        <f t="shared" ca="1" si="16"/>
        <v/>
      </c>
      <c r="J94" t="str">
        <f t="shared" ca="1" si="17"/>
        <v/>
      </c>
      <c r="K94" t="str">
        <f t="shared" ca="1" si="18"/>
        <v/>
      </c>
      <c r="M94">
        <f t="shared" ca="1" si="19"/>
        <v>0</v>
      </c>
      <c r="N94" t="str">
        <f t="shared" ca="1" si="20"/>
        <v/>
      </c>
      <c r="U94">
        <f t="shared" si="21"/>
        <v>0</v>
      </c>
    </row>
    <row r="95" hidden="1">
      <c r="A95" s="12"/>
      <c r="B95">
        <v>18</v>
      </c>
      <c r="C95" t="str">
        <f t="shared" ca="1" si="11"/>
        <v>1.7</v>
      </c>
      <c r="D95" t="str">
        <f t="shared" ca="1" si="12"/>
        <v>na</v>
      </c>
      <c r="E95" t="s">
        <v>38</v>
      </c>
      <c r="F95" s="65" t="str">
        <f t="shared" ca="1" si="13"/>
        <v>https://prre.agglo-larochelle.fr/des-outils-pour-mieux-connaitre-mon-logement/mon-toit-est-t-il-bien-isole</v>
      </c>
      <c r="G95" t="str">
        <f t="shared" ca="1" si="14"/>
        <v>A</v>
      </c>
      <c r="H95" t="str">
        <f t="shared" ca="1" si="15"/>
        <v/>
      </c>
      <c r="I95" t="str">
        <f t="shared" ca="1" si="16"/>
        <v/>
      </c>
      <c r="J95" t="str">
        <f t="shared" ca="1" si="17"/>
        <v/>
      </c>
      <c r="K95" t="str">
        <f t="shared" ca="1" si="18"/>
        <v/>
      </c>
      <c r="M95">
        <f t="shared" ca="1" si="19"/>
        <v>0</v>
      </c>
      <c r="N95" t="str">
        <f t="shared" ca="1" si="20"/>
        <v/>
      </c>
      <c r="U95">
        <f t="shared" si="21"/>
        <v>0</v>
      </c>
    </row>
    <row r="96" hidden="1">
      <c r="A96" s="12"/>
      <c r="B96">
        <v>18</v>
      </c>
      <c r="C96" t="str">
        <f t="shared" ca="1" si="11"/>
        <v>1.7</v>
      </c>
      <c r="D96" t="str">
        <f t="shared" ca="1" si="12"/>
        <v>na</v>
      </c>
      <c r="E96" t="s">
        <v>41</v>
      </c>
      <c r="F96" s="65" t="str">
        <f t="shared" ca="1" si="13"/>
        <v>https://prre.agglo-larochelle.fr/prendre-rendez-vous/prendre-rendez-vous-a-la-rochelle-pour-une-renovation-energetique-individuelle</v>
      </c>
      <c r="G96" t="str">
        <f t="shared" ca="1" si="14"/>
        <v>A</v>
      </c>
      <c r="H96" t="str">
        <f t="shared" ca="1" si="15"/>
        <v/>
      </c>
      <c r="I96" t="str">
        <f t="shared" ca="1" si="16"/>
        <v/>
      </c>
      <c r="J96" t="str">
        <f t="shared" ca="1" si="17"/>
        <v/>
      </c>
      <c r="K96" t="str">
        <f t="shared" ca="1" si="18"/>
        <v/>
      </c>
      <c r="M96">
        <f t="shared" ca="1" si="19"/>
        <v>0</v>
      </c>
      <c r="N96" t="str">
        <f t="shared" ca="1" si="20"/>
        <v/>
      </c>
      <c r="U96">
        <f t="shared" si="21"/>
        <v>0</v>
      </c>
    </row>
    <row r="97" hidden="1">
      <c r="A97" s="12"/>
      <c r="B97">
        <v>18</v>
      </c>
      <c r="C97" t="str">
        <f t="shared" ca="1" si="11"/>
        <v>1.7</v>
      </c>
      <c r="D97" t="str">
        <f t="shared" ca="1" si="12"/>
        <v>na</v>
      </c>
      <c r="E97" t="s">
        <v>44</v>
      </c>
      <c r="F97" s="65" t="str">
        <f t="shared" ca="1" si="13"/>
        <v>https://prre.agglo-larochelle.fr/-/gl-batiment-elec</v>
      </c>
      <c r="G97" t="str">
        <f t="shared" ca="1" si="14"/>
        <v>A</v>
      </c>
      <c r="H97" t="str">
        <f t="shared" ca="1" si="15"/>
        <v/>
      </c>
      <c r="I97" t="str">
        <f t="shared" ca="1" si="16"/>
        <v/>
      </c>
      <c r="J97" t="str">
        <f t="shared" ca="1" si="17"/>
        <v/>
      </c>
      <c r="K97" t="str">
        <f t="shared" ca="1" si="18"/>
        <v/>
      </c>
      <c r="M97">
        <f t="shared" ca="1" si="19"/>
        <v>0</v>
      </c>
      <c r="N97" t="str">
        <f t="shared" ca="1" si="20"/>
        <v/>
      </c>
      <c r="U97">
        <f t="shared" si="21"/>
        <v>0</v>
      </c>
    </row>
    <row r="98" hidden="1">
      <c r="A98" s="12"/>
      <c r="B98">
        <v>18</v>
      </c>
      <c r="C98" t="str">
        <f t="shared" ca="1" si="11"/>
        <v>1.7</v>
      </c>
      <c r="D98" t="str">
        <f t="shared" ca="1" si="12"/>
        <v>na</v>
      </c>
      <c r="E98" t="s">
        <v>47</v>
      </c>
      <c r="F98" s="65" t="str">
        <f t="shared" ca="1" si="13"/>
        <v>https://prre.agglo-larochelle.fr/-/1ere-fiche-chantier-de-renovation-performante</v>
      </c>
      <c r="G98" t="str">
        <f t="shared" ca="1" si="14"/>
        <v>A</v>
      </c>
      <c r="H98" t="str">
        <f t="shared" ca="1" si="15"/>
        <v/>
      </c>
      <c r="I98" t="str">
        <f t="shared" ca="1" si="16"/>
        <v/>
      </c>
      <c r="J98" t="str">
        <f t="shared" ca="1" si="17"/>
        <v/>
      </c>
      <c r="K98" t="str">
        <f t="shared" ca="1" si="18"/>
        <v/>
      </c>
      <c r="M98">
        <f t="shared" ca="1" si="19"/>
        <v>0</v>
      </c>
      <c r="N98" t="str">
        <f t="shared" ca="1" si="20"/>
        <v/>
      </c>
      <c r="U98">
        <f t="shared" si="21"/>
        <v>0</v>
      </c>
    </row>
    <row r="99" hidden="1">
      <c r="A99" s="12"/>
      <c r="B99">
        <v>19</v>
      </c>
      <c r="C99" t="str">
        <f t="shared" ca="1" si="11"/>
        <v>1.8</v>
      </c>
      <c r="D99" t="str">
        <f t="shared" ca="1" si="12"/>
        <v>na</v>
      </c>
      <c r="E99" t="s">
        <v>11</v>
      </c>
      <c r="F99" s="65" t="str">
        <f t="shared" ca="1" si="13"/>
        <v>https://prre.agglo-larochelle.fr/</v>
      </c>
      <c r="G99" t="str">
        <f t="shared" ca="1" si="14"/>
        <v>AA</v>
      </c>
      <c r="H99" t="str">
        <f t="shared" ca="1" si="15"/>
        <v/>
      </c>
      <c r="I99" t="str">
        <f t="shared" ca="1" si="16"/>
        <v/>
      </c>
      <c r="J99" t="str">
        <f t="shared" ca="1" si="17"/>
        <v/>
      </c>
      <c r="K99" t="str">
        <f t="shared" ca="1" si="18"/>
        <v/>
      </c>
      <c r="M99">
        <f t="shared" ca="1" si="19"/>
        <v>0</v>
      </c>
      <c r="N99" t="str">
        <f t="shared" ca="1" si="20"/>
        <v/>
      </c>
      <c r="U99">
        <f t="shared" si="21"/>
        <v>0</v>
      </c>
    </row>
    <row r="100" hidden="1">
      <c r="A100" s="12"/>
      <c r="B100">
        <v>19</v>
      </c>
      <c r="C100" t="str">
        <f t="shared" ca="1" si="11"/>
        <v>1.8</v>
      </c>
      <c r="D100" t="str">
        <f t="shared" ca="1" si="12"/>
        <v>na</v>
      </c>
      <c r="E100" t="s">
        <v>14</v>
      </c>
      <c r="F100" s="65" t="str">
        <f t="shared" ca="1" si="13"/>
        <v>https://prre.agglo-larochelle.fr/j-adapte-mon-logement-a-une-perte-d-autonomie</v>
      </c>
      <c r="G100" t="str">
        <f t="shared" ca="1" si="14"/>
        <v>AA</v>
      </c>
      <c r="H100" t="str">
        <f t="shared" ca="1" si="15"/>
        <v/>
      </c>
      <c r="I100" t="str">
        <f t="shared" ca="1" si="16"/>
        <v/>
      </c>
      <c r="J100" t="str">
        <f t="shared" ca="1" si="17"/>
        <v/>
      </c>
      <c r="K100" t="str">
        <f t="shared" ca="1" si="18"/>
        <v/>
      </c>
      <c r="M100">
        <f t="shared" ca="1" si="19"/>
        <v>0</v>
      </c>
      <c r="N100" t="str">
        <f t="shared" ca="1" si="20"/>
        <v/>
      </c>
      <c r="U100">
        <f t="shared" si="21"/>
        <v>0</v>
      </c>
    </row>
    <row r="101" hidden="1">
      <c r="A101" s="12"/>
      <c r="B101">
        <v>19</v>
      </c>
      <c r="C101" t="str">
        <f t="shared" ca="1" si="11"/>
        <v>1.8</v>
      </c>
      <c r="D101" t="str">
        <f t="shared" ca="1" si="12"/>
        <v>na</v>
      </c>
      <c r="E101" t="s">
        <v>17</v>
      </c>
      <c r="F101" s="65" t="str">
        <f t="shared" ca="1" si="13"/>
        <v>https://prre.agglo-larochelle.fr/contact-professionnels</v>
      </c>
      <c r="G101" t="str">
        <f t="shared" ca="1" si="14"/>
        <v>AA</v>
      </c>
      <c r="H101" t="str">
        <f t="shared" ca="1" si="15"/>
        <v/>
      </c>
      <c r="I101" t="str">
        <f t="shared" ca="1" si="16"/>
        <v/>
      </c>
      <c r="J101" t="str">
        <f t="shared" ca="1" si="17"/>
        <v/>
      </c>
      <c r="K101" t="str">
        <f t="shared" ca="1" si="18"/>
        <v/>
      </c>
      <c r="M101">
        <f t="shared" ca="1" si="19"/>
        <v>0</v>
      </c>
      <c r="N101" t="str">
        <f t="shared" ca="1" si="20"/>
        <v/>
      </c>
      <c r="U101">
        <f t="shared" si="21"/>
        <v>0</v>
      </c>
    </row>
    <row r="102" hidden="1">
      <c r="A102" s="12"/>
      <c r="B102">
        <v>19</v>
      </c>
      <c r="C102" t="str">
        <f t="shared" ca="1" si="11"/>
        <v>1.8</v>
      </c>
      <c r="D102" t="str">
        <f t="shared" ca="1" si="12"/>
        <v>na</v>
      </c>
      <c r="E102" t="s">
        <v>20</v>
      </c>
      <c r="F102" s="65" t="str">
        <f t="shared" ca="1" si="13"/>
        <v>https://prre.agglo-larochelle.fr/partenaires</v>
      </c>
      <c r="G102" t="str">
        <f t="shared" ca="1" si="14"/>
        <v>AA</v>
      </c>
      <c r="H102" t="str">
        <f t="shared" ca="1" si="15"/>
        <v/>
      </c>
      <c r="I102" t="str">
        <f t="shared" ca="1" si="16"/>
        <v/>
      </c>
      <c r="J102" t="str">
        <f t="shared" ca="1" si="17"/>
        <v/>
      </c>
      <c r="K102" t="str">
        <f t="shared" ca="1" si="18"/>
        <v/>
      </c>
      <c r="M102">
        <f t="shared" ca="1" si="19"/>
        <v>0</v>
      </c>
      <c r="N102" t="str">
        <f t="shared" ca="1" si="20"/>
        <v/>
      </c>
      <c r="U102">
        <f t="shared" si="21"/>
        <v>0</v>
      </c>
    </row>
    <row r="103" hidden="1">
      <c r="A103" s="12"/>
      <c r="B103">
        <v>19</v>
      </c>
      <c r="C103" t="str">
        <f t="shared" ca="1" si="11"/>
        <v>1.8</v>
      </c>
      <c r="D103" t="str">
        <f t="shared" ca="1" si="12"/>
        <v>na</v>
      </c>
      <c r="E103" t="s">
        <v>23</v>
      </c>
      <c r="F103" s="65" t="str">
        <f t="shared" ca="1" si="13"/>
        <v>https://prre.agglo-larochelle.fr/mentions-legales</v>
      </c>
      <c r="G103" t="str">
        <f t="shared" ca="1" si="14"/>
        <v>AA</v>
      </c>
      <c r="H103" t="str">
        <f t="shared" ca="1" si="15"/>
        <v/>
      </c>
      <c r="I103" t="str">
        <f t="shared" ca="1" si="16"/>
        <v/>
      </c>
      <c r="J103" t="str">
        <f t="shared" ca="1" si="17"/>
        <v/>
      </c>
      <c r="K103" t="str">
        <f t="shared" ca="1" si="18"/>
        <v/>
      </c>
      <c r="M103">
        <f t="shared" ca="1" si="19"/>
        <v>0</v>
      </c>
      <c r="N103" t="str">
        <f t="shared" ca="1" si="20"/>
        <v/>
      </c>
      <c r="U103">
        <f t="shared" si="21"/>
        <v>0</v>
      </c>
    </row>
    <row r="104" hidden="1">
      <c r="A104" s="12"/>
      <c r="B104">
        <v>19</v>
      </c>
      <c r="C104" t="str">
        <f t="shared" ca="1" si="11"/>
        <v>1.8</v>
      </c>
      <c r="D104" t="str">
        <f t="shared" ca="1" si="12"/>
        <v>na</v>
      </c>
      <c r="E104" t="s">
        <v>26</v>
      </c>
      <c r="F104" s="65" t="str">
        <f t="shared" ca="1" si="13"/>
        <v>https://prre.agglo-larochelle.fr/plan-du-site</v>
      </c>
      <c r="G104" t="str">
        <f t="shared" ca="1" si="14"/>
        <v>AA</v>
      </c>
      <c r="H104" t="str">
        <f t="shared" ca="1" si="15"/>
        <v/>
      </c>
      <c r="I104" t="str">
        <f t="shared" ca="1" si="16"/>
        <v/>
      </c>
      <c r="J104" t="str">
        <f t="shared" ca="1" si="17"/>
        <v/>
      </c>
      <c r="K104" t="str">
        <f t="shared" ca="1" si="18"/>
        <v/>
      </c>
      <c r="M104">
        <f t="shared" ca="1" si="19"/>
        <v>0</v>
      </c>
      <c r="N104" t="str">
        <f t="shared" ca="1" si="20"/>
        <v/>
      </c>
      <c r="U104">
        <f t="shared" si="21"/>
        <v>0</v>
      </c>
    </row>
    <row r="105" hidden="1">
      <c r="A105" s="12"/>
      <c r="B105">
        <v>19</v>
      </c>
      <c r="C105" t="str">
        <f t="shared" ca="1" si="11"/>
        <v>1.8</v>
      </c>
      <c r="D105" t="str">
        <f t="shared" ca="1" si="12"/>
        <v>na</v>
      </c>
      <c r="E105" t="s">
        <v>29</v>
      </c>
      <c r="F105" s="65" t="str">
        <f t="shared" ca="1" si="13"/>
        <v>https://prre.agglo-larochelle.fr/module-annuaire-des-pros?</v>
      </c>
      <c r="G105" t="str">
        <f t="shared" ca="1" si="14"/>
        <v>AA</v>
      </c>
      <c r="H105" t="str">
        <f t="shared" ca="1" si="15"/>
        <v/>
      </c>
      <c r="I105" t="str">
        <f t="shared" ca="1" si="16"/>
        <v/>
      </c>
      <c r="J105" t="str">
        <f t="shared" ca="1" si="17"/>
        <v/>
      </c>
      <c r="K105" t="str">
        <f t="shared" ca="1" si="18"/>
        <v/>
      </c>
      <c r="M105">
        <f t="shared" ca="1" si="19"/>
        <v>0</v>
      </c>
      <c r="N105" t="str">
        <f t="shared" ca="1" si="20"/>
        <v/>
      </c>
      <c r="U105">
        <f t="shared" si="21"/>
        <v>0</v>
      </c>
    </row>
    <row r="106" hidden="1">
      <c r="A106" s="12"/>
      <c r="B106">
        <v>19</v>
      </c>
      <c r="C106" t="str">
        <f t="shared" ca="1" si="11"/>
        <v>1.8</v>
      </c>
      <c r="D106" t="str">
        <f t="shared" ca="1" si="12"/>
        <v>na</v>
      </c>
      <c r="E106" t="s">
        <v>32</v>
      </c>
      <c r="F106" s="65" t="str">
        <f t="shared" ca="1" si="13"/>
        <v>https://prre.agglo-larochelle.fr/prendre-rendez-vous</v>
      </c>
      <c r="G106" t="str">
        <f t="shared" ca="1" si="14"/>
        <v>AA</v>
      </c>
      <c r="H106" t="str">
        <f t="shared" ca="1" si="15"/>
        <v/>
      </c>
      <c r="I106" t="str">
        <f t="shared" ca="1" si="16"/>
        <v/>
      </c>
      <c r="J106" t="str">
        <f t="shared" ca="1" si="17"/>
        <v/>
      </c>
      <c r="K106" t="str">
        <f t="shared" ca="1" si="18"/>
        <v/>
      </c>
      <c r="M106">
        <f t="shared" ca="1" si="19"/>
        <v>0</v>
      </c>
      <c r="N106" t="str">
        <f t="shared" ca="1" si="20"/>
        <v/>
      </c>
      <c r="U106">
        <f t="shared" si="21"/>
        <v>0</v>
      </c>
    </row>
    <row r="107" hidden="1">
      <c r="A107" s="12"/>
      <c r="B107">
        <v>19</v>
      </c>
      <c r="C107" t="str">
        <f t="shared" ca="1" si="11"/>
        <v>1.8</v>
      </c>
      <c r="D107" t="str">
        <f t="shared" ca="1" si="12"/>
        <v>na</v>
      </c>
      <c r="E107" t="s">
        <v>35</v>
      </c>
      <c r="F107" s="65" t="str">
        <f t="shared" ca="1" si="13"/>
        <v>https://prre.agglo-larochelle.fr/aides-financieres</v>
      </c>
      <c r="G107" t="str">
        <f t="shared" ca="1" si="14"/>
        <v>AA</v>
      </c>
      <c r="H107" t="str">
        <f t="shared" ca="1" si="15"/>
        <v/>
      </c>
      <c r="I107" t="str">
        <f t="shared" ca="1" si="16"/>
        <v/>
      </c>
      <c r="J107" t="str">
        <f t="shared" ca="1" si="17"/>
        <v/>
      </c>
      <c r="K107" t="str">
        <f t="shared" ca="1" si="18"/>
        <v/>
      </c>
      <c r="M107">
        <f t="shared" ca="1" si="19"/>
        <v>0</v>
      </c>
      <c r="N107" t="str">
        <f t="shared" ca="1" si="20"/>
        <v/>
      </c>
      <c r="U107">
        <f t="shared" si="21"/>
        <v>0</v>
      </c>
    </row>
    <row r="108" hidden="1">
      <c r="A108" s="12"/>
      <c r="B108">
        <v>19</v>
      </c>
      <c r="C108" t="str">
        <f t="shared" ca="1" si="11"/>
        <v>1.8</v>
      </c>
      <c r="D108" t="str">
        <f t="shared" ca="1" si="12"/>
        <v>na</v>
      </c>
      <c r="E108" t="s">
        <v>38</v>
      </c>
      <c r="F108" s="65" t="str">
        <f t="shared" ca="1" si="13"/>
        <v>https://prre.agglo-larochelle.fr/des-outils-pour-mieux-connaitre-mon-logement/mon-toit-est-t-il-bien-isole</v>
      </c>
      <c r="G108" t="str">
        <f t="shared" ca="1" si="14"/>
        <v>AA</v>
      </c>
      <c r="H108" t="str">
        <f t="shared" ca="1" si="15"/>
        <v/>
      </c>
      <c r="I108" t="str">
        <f t="shared" ca="1" si="16"/>
        <v/>
      </c>
      <c r="J108" t="str">
        <f t="shared" ca="1" si="17"/>
        <v/>
      </c>
      <c r="K108" t="str">
        <f t="shared" ca="1" si="18"/>
        <v/>
      </c>
      <c r="M108">
        <f t="shared" ca="1" si="19"/>
        <v>0</v>
      </c>
      <c r="N108" t="str">
        <f t="shared" ca="1" si="20"/>
        <v/>
      </c>
      <c r="U108">
        <f t="shared" si="21"/>
        <v>0</v>
      </c>
    </row>
    <row r="109" hidden="1">
      <c r="A109" s="12"/>
      <c r="B109">
        <v>19</v>
      </c>
      <c r="C109" t="str">
        <f t="shared" ca="1" si="11"/>
        <v>1.8</v>
      </c>
      <c r="D109" t="str">
        <f t="shared" ca="1" si="12"/>
        <v>na</v>
      </c>
      <c r="E109" t="s">
        <v>41</v>
      </c>
      <c r="F109" s="65" t="str">
        <f t="shared" ca="1" si="13"/>
        <v>https://prre.agglo-larochelle.fr/prendre-rendez-vous/prendre-rendez-vous-a-la-rochelle-pour-une-renovation-energetique-individuelle</v>
      </c>
      <c r="G109" t="str">
        <f t="shared" ca="1" si="14"/>
        <v>AA</v>
      </c>
      <c r="H109" t="str">
        <f t="shared" ca="1" si="15"/>
        <v/>
      </c>
      <c r="I109" t="str">
        <f t="shared" ca="1" si="16"/>
        <v/>
      </c>
      <c r="J109" t="str">
        <f t="shared" ca="1" si="17"/>
        <v/>
      </c>
      <c r="K109" t="str">
        <f t="shared" ca="1" si="18"/>
        <v/>
      </c>
      <c r="M109">
        <f t="shared" ca="1" si="19"/>
        <v>0</v>
      </c>
      <c r="N109" t="str">
        <f t="shared" ca="1" si="20"/>
        <v/>
      </c>
      <c r="U109">
        <f t="shared" si="21"/>
        <v>0</v>
      </c>
    </row>
    <row r="110" hidden="1">
      <c r="A110" s="12"/>
      <c r="B110">
        <v>19</v>
      </c>
      <c r="C110" t="str">
        <f t="shared" ca="1" si="11"/>
        <v>1.8</v>
      </c>
      <c r="D110" t="str">
        <f t="shared" ca="1" si="12"/>
        <v>na</v>
      </c>
      <c r="E110" t="s">
        <v>44</v>
      </c>
      <c r="F110" s="65" t="str">
        <f t="shared" ca="1" si="13"/>
        <v>https://prre.agglo-larochelle.fr/-/gl-batiment-elec</v>
      </c>
      <c r="G110" t="str">
        <f t="shared" ca="1" si="14"/>
        <v>AA</v>
      </c>
      <c r="H110" t="str">
        <f t="shared" ca="1" si="15"/>
        <v/>
      </c>
      <c r="I110" t="str">
        <f t="shared" ca="1" si="16"/>
        <v/>
      </c>
      <c r="J110" t="str">
        <f t="shared" ca="1" si="17"/>
        <v/>
      </c>
      <c r="K110" t="str">
        <f t="shared" ca="1" si="18"/>
        <v/>
      </c>
      <c r="M110">
        <f t="shared" ca="1" si="19"/>
        <v>0</v>
      </c>
      <c r="N110" t="str">
        <f t="shared" ca="1" si="20"/>
        <v/>
      </c>
      <c r="U110">
        <f t="shared" si="21"/>
        <v>0</v>
      </c>
    </row>
    <row r="111" hidden="1">
      <c r="A111" s="12"/>
      <c r="B111">
        <v>19</v>
      </c>
      <c r="C111" t="str">
        <f t="shared" ca="1" si="11"/>
        <v>1.8</v>
      </c>
      <c r="D111" t="str">
        <f t="shared" ca="1" si="12"/>
        <v>na</v>
      </c>
      <c r="E111" t="s">
        <v>47</v>
      </c>
      <c r="F111" s="65" t="str">
        <f t="shared" ca="1" si="13"/>
        <v>https://prre.agglo-larochelle.fr/-/1ere-fiche-chantier-de-renovation-performante</v>
      </c>
      <c r="G111" t="str">
        <f t="shared" ca="1" si="14"/>
        <v>AA</v>
      </c>
      <c r="H111" t="str">
        <f t="shared" ca="1" si="15"/>
        <v/>
      </c>
      <c r="I111" t="str">
        <f t="shared" ca="1" si="16"/>
        <v/>
      </c>
      <c r="J111" t="str">
        <f t="shared" ca="1" si="17"/>
        <v/>
      </c>
      <c r="K111" t="str">
        <f t="shared" ca="1" si="18"/>
        <v/>
      </c>
      <c r="M111">
        <f t="shared" ca="1" si="19"/>
        <v>0</v>
      </c>
      <c r="N111" t="str">
        <f t="shared" ca="1" si="20"/>
        <v/>
      </c>
      <c r="U111">
        <f t="shared" si="21"/>
        <v>0</v>
      </c>
    </row>
    <row r="112" hidden="1">
      <c r="A112" s="12"/>
      <c r="B112">
        <v>20</v>
      </c>
      <c r="C112" t="str">
        <f t="shared" ca="1" si="11"/>
        <v>1.9</v>
      </c>
      <c r="D112" t="str">
        <f t="shared" ca="1" si="12"/>
        <v>na</v>
      </c>
      <c r="E112" t="s">
        <v>11</v>
      </c>
      <c r="F112" s="65" t="str">
        <f t="shared" ca="1" si="13"/>
        <v>https://prre.agglo-larochelle.fr/</v>
      </c>
      <c r="G112" t="str">
        <f t="shared" ca="1" si="14"/>
        <v>A</v>
      </c>
      <c r="H112" t="str">
        <f t="shared" ca="1" si="15"/>
        <v/>
      </c>
      <c r="I112" t="str">
        <f t="shared" ca="1" si="16"/>
        <v/>
      </c>
      <c r="J112" t="str">
        <f t="shared" ca="1" si="17"/>
        <v/>
      </c>
      <c r="K112" t="str">
        <f t="shared" ca="1" si="18"/>
        <v/>
      </c>
      <c r="M112">
        <f t="shared" ca="1" si="19"/>
        <v>0</v>
      </c>
      <c r="N112" t="str">
        <f t="shared" ca="1" si="20"/>
        <v/>
      </c>
      <c r="U112">
        <f t="shared" si="21"/>
        <v>0</v>
      </c>
    </row>
    <row r="113" hidden="1">
      <c r="A113" s="12"/>
      <c r="B113">
        <v>20</v>
      </c>
      <c r="C113" t="str">
        <f t="shared" ca="1" si="11"/>
        <v>1.9</v>
      </c>
      <c r="D113" t="str">
        <f t="shared" ca="1" si="12"/>
        <v>na</v>
      </c>
      <c r="E113" t="s">
        <v>14</v>
      </c>
      <c r="F113" s="65" t="str">
        <f t="shared" ca="1" si="13"/>
        <v>https://prre.agglo-larochelle.fr/j-adapte-mon-logement-a-une-perte-d-autonomie</v>
      </c>
      <c r="G113" t="str">
        <f t="shared" ca="1" si="14"/>
        <v>A</v>
      </c>
      <c r="H113" t="str">
        <f t="shared" ca="1" si="15"/>
        <v/>
      </c>
      <c r="I113" t="str">
        <f t="shared" ca="1" si="16"/>
        <v/>
      </c>
      <c r="J113" t="str">
        <f t="shared" ca="1" si="17"/>
        <v/>
      </c>
      <c r="K113" t="str">
        <f t="shared" ca="1" si="18"/>
        <v/>
      </c>
      <c r="M113">
        <f t="shared" ca="1" si="19"/>
        <v>0</v>
      </c>
      <c r="N113" t="str">
        <f t="shared" ca="1" si="20"/>
        <v/>
      </c>
      <c r="U113">
        <f t="shared" si="21"/>
        <v>0</v>
      </c>
    </row>
    <row r="114" hidden="1">
      <c r="A114" s="12"/>
      <c r="B114">
        <v>20</v>
      </c>
      <c r="C114" t="str">
        <f t="shared" ca="1" si="11"/>
        <v>1.9</v>
      </c>
      <c r="D114" t="str">
        <f t="shared" ca="1" si="12"/>
        <v>na</v>
      </c>
      <c r="E114" t="s">
        <v>17</v>
      </c>
      <c r="F114" s="65" t="str">
        <f t="shared" ca="1" si="13"/>
        <v>https://prre.agglo-larochelle.fr/contact-professionnels</v>
      </c>
      <c r="G114" t="str">
        <f t="shared" ca="1" si="14"/>
        <v>A</v>
      </c>
      <c r="H114" t="str">
        <f t="shared" ca="1" si="15"/>
        <v/>
      </c>
      <c r="I114" t="str">
        <f t="shared" ca="1" si="16"/>
        <v/>
      </c>
      <c r="J114" t="str">
        <f t="shared" ca="1" si="17"/>
        <v/>
      </c>
      <c r="K114" t="str">
        <f t="shared" ca="1" si="18"/>
        <v/>
      </c>
      <c r="M114">
        <f t="shared" ca="1" si="19"/>
        <v>0</v>
      </c>
      <c r="N114" t="str">
        <f t="shared" ca="1" si="20"/>
        <v/>
      </c>
      <c r="U114">
        <f t="shared" si="21"/>
        <v>0</v>
      </c>
    </row>
    <row r="115" hidden="1">
      <c r="A115" s="12"/>
      <c r="B115">
        <v>20</v>
      </c>
      <c r="C115" t="str">
        <f t="shared" ca="1" si="11"/>
        <v>1.9</v>
      </c>
      <c r="D115" t="str">
        <f t="shared" ca="1" si="12"/>
        <v>na</v>
      </c>
      <c r="E115" t="s">
        <v>20</v>
      </c>
      <c r="F115" s="65" t="str">
        <f t="shared" ca="1" si="13"/>
        <v>https://prre.agglo-larochelle.fr/partenaires</v>
      </c>
      <c r="G115" t="str">
        <f t="shared" ca="1" si="14"/>
        <v>A</v>
      </c>
      <c r="H115" t="str">
        <f t="shared" ca="1" si="15"/>
        <v/>
      </c>
      <c r="I115" t="str">
        <f t="shared" ca="1" si="16"/>
        <v/>
      </c>
      <c r="J115" t="str">
        <f t="shared" ca="1" si="17"/>
        <v/>
      </c>
      <c r="K115" t="str">
        <f t="shared" ca="1" si="18"/>
        <v/>
      </c>
      <c r="M115">
        <f t="shared" ca="1" si="19"/>
        <v>0</v>
      </c>
      <c r="N115" t="str">
        <f t="shared" ca="1" si="20"/>
        <v/>
      </c>
      <c r="U115">
        <f t="shared" si="21"/>
        <v>0</v>
      </c>
    </row>
    <row r="116" hidden="1">
      <c r="A116" s="12"/>
      <c r="B116">
        <v>20</v>
      </c>
      <c r="C116" t="str">
        <f t="shared" ca="1" si="11"/>
        <v>1.9</v>
      </c>
      <c r="D116" t="str">
        <f t="shared" ca="1" si="12"/>
        <v>na</v>
      </c>
      <c r="E116" t="s">
        <v>23</v>
      </c>
      <c r="F116" s="65" t="str">
        <f t="shared" ca="1" si="13"/>
        <v>https://prre.agglo-larochelle.fr/mentions-legales</v>
      </c>
      <c r="G116" t="str">
        <f t="shared" ca="1" si="14"/>
        <v>A</v>
      </c>
      <c r="H116" t="str">
        <f t="shared" ca="1" si="15"/>
        <v/>
      </c>
      <c r="I116" t="str">
        <f t="shared" ca="1" si="16"/>
        <v/>
      </c>
      <c r="J116" t="str">
        <f t="shared" ca="1" si="17"/>
        <v/>
      </c>
      <c r="K116" t="str">
        <f t="shared" ca="1" si="18"/>
        <v/>
      </c>
      <c r="M116">
        <f t="shared" ca="1" si="19"/>
        <v>0</v>
      </c>
      <c r="N116" t="str">
        <f t="shared" ca="1" si="20"/>
        <v/>
      </c>
      <c r="U116">
        <f t="shared" si="21"/>
        <v>0</v>
      </c>
    </row>
    <row r="117" hidden="1">
      <c r="A117" s="12"/>
      <c r="B117">
        <v>20</v>
      </c>
      <c r="C117" t="str">
        <f t="shared" ca="1" si="11"/>
        <v>1.9</v>
      </c>
      <c r="D117" t="str">
        <f t="shared" ca="1" si="12"/>
        <v>na</v>
      </c>
      <c r="E117" t="s">
        <v>26</v>
      </c>
      <c r="F117" s="65" t="str">
        <f t="shared" ca="1" si="13"/>
        <v>https://prre.agglo-larochelle.fr/plan-du-site</v>
      </c>
      <c r="G117" t="str">
        <f t="shared" ca="1" si="14"/>
        <v>A</v>
      </c>
      <c r="H117" t="str">
        <f t="shared" ca="1" si="15"/>
        <v/>
      </c>
      <c r="I117" t="str">
        <f t="shared" ca="1" si="16"/>
        <v/>
      </c>
      <c r="J117" t="str">
        <f t="shared" ca="1" si="17"/>
        <v/>
      </c>
      <c r="K117" t="str">
        <f t="shared" ca="1" si="18"/>
        <v/>
      </c>
      <c r="M117">
        <f t="shared" ca="1" si="19"/>
        <v>0</v>
      </c>
      <c r="N117" t="str">
        <f t="shared" ca="1" si="20"/>
        <v/>
      </c>
      <c r="U117">
        <f t="shared" si="21"/>
        <v>0</v>
      </c>
    </row>
    <row r="118" hidden="1">
      <c r="A118" s="12"/>
      <c r="B118">
        <v>20</v>
      </c>
      <c r="C118" t="str">
        <f t="shared" ca="1" si="11"/>
        <v>1.9</v>
      </c>
      <c r="D118" t="str">
        <f t="shared" ca="1" si="12"/>
        <v>na</v>
      </c>
      <c r="E118" t="s">
        <v>29</v>
      </c>
      <c r="F118" s="65" t="str">
        <f t="shared" ca="1" si="13"/>
        <v>https://prre.agglo-larochelle.fr/module-annuaire-des-pros?</v>
      </c>
      <c r="G118" t="str">
        <f t="shared" ca="1" si="14"/>
        <v>A</v>
      </c>
      <c r="H118" t="str">
        <f t="shared" ca="1" si="15"/>
        <v/>
      </c>
      <c r="I118" t="str">
        <f t="shared" ca="1" si="16"/>
        <v/>
      </c>
      <c r="J118" t="str">
        <f t="shared" ca="1" si="17"/>
        <v/>
      </c>
      <c r="K118" t="str">
        <f t="shared" ca="1" si="18"/>
        <v/>
      </c>
      <c r="M118">
        <f t="shared" ca="1" si="19"/>
        <v>0</v>
      </c>
      <c r="N118" t="str">
        <f t="shared" ca="1" si="20"/>
        <v/>
      </c>
      <c r="U118">
        <f t="shared" si="21"/>
        <v>0</v>
      </c>
    </row>
    <row r="119" hidden="1">
      <c r="A119" s="12"/>
      <c r="B119">
        <v>20</v>
      </c>
      <c r="C119" t="str">
        <f t="shared" ca="1" si="11"/>
        <v>1.9</v>
      </c>
      <c r="D119" t="str">
        <f t="shared" ca="1" si="12"/>
        <v>na</v>
      </c>
      <c r="E119" t="s">
        <v>32</v>
      </c>
      <c r="F119" s="65" t="str">
        <f t="shared" ca="1" si="13"/>
        <v>https://prre.agglo-larochelle.fr/prendre-rendez-vous</v>
      </c>
      <c r="G119" t="str">
        <f t="shared" ca="1" si="14"/>
        <v>A</v>
      </c>
      <c r="H119" t="str">
        <f t="shared" ca="1" si="15"/>
        <v/>
      </c>
      <c r="I119" t="str">
        <f t="shared" ca="1" si="16"/>
        <v/>
      </c>
      <c r="J119" t="str">
        <f t="shared" ca="1" si="17"/>
        <v/>
      </c>
      <c r="K119" t="str">
        <f t="shared" ca="1" si="18"/>
        <v/>
      </c>
      <c r="M119">
        <f t="shared" ca="1" si="19"/>
        <v>0</v>
      </c>
      <c r="N119" t="str">
        <f t="shared" ca="1" si="20"/>
        <v/>
      </c>
      <c r="U119">
        <f t="shared" si="21"/>
        <v>0</v>
      </c>
    </row>
    <row r="120" hidden="1">
      <c r="A120" s="12"/>
      <c r="B120">
        <v>20</v>
      </c>
      <c r="C120" t="str">
        <f t="shared" ca="1" si="11"/>
        <v>1.9</v>
      </c>
      <c r="D120" t="str">
        <f t="shared" ca="1" si="12"/>
        <v>na</v>
      </c>
      <c r="E120" t="s">
        <v>35</v>
      </c>
      <c r="F120" s="65" t="str">
        <f t="shared" ca="1" si="13"/>
        <v>https://prre.agglo-larochelle.fr/aides-financieres</v>
      </c>
      <c r="G120" t="str">
        <f t="shared" ca="1" si="14"/>
        <v>A</v>
      </c>
      <c r="H120" t="str">
        <f t="shared" ca="1" si="15"/>
        <v/>
      </c>
      <c r="I120" t="str">
        <f t="shared" ca="1" si="16"/>
        <v/>
      </c>
      <c r="J120" t="str">
        <f t="shared" ca="1" si="17"/>
        <v/>
      </c>
      <c r="K120" t="str">
        <f t="shared" ca="1" si="18"/>
        <v/>
      </c>
      <c r="M120">
        <f t="shared" ca="1" si="19"/>
        <v>0</v>
      </c>
      <c r="N120" t="str">
        <f t="shared" ca="1" si="20"/>
        <v/>
      </c>
      <c r="U120">
        <f t="shared" si="21"/>
        <v>0</v>
      </c>
    </row>
    <row r="121" hidden="1">
      <c r="A121" s="12"/>
      <c r="B121">
        <v>20</v>
      </c>
      <c r="C121" t="str">
        <f t="shared" ca="1" si="11"/>
        <v>1.9</v>
      </c>
      <c r="D121" t="str">
        <f t="shared" ca="1" si="12"/>
        <v>na</v>
      </c>
      <c r="E121" t="s">
        <v>38</v>
      </c>
      <c r="F121" s="65" t="str">
        <f t="shared" ca="1" si="13"/>
        <v>https://prre.agglo-larochelle.fr/des-outils-pour-mieux-connaitre-mon-logement/mon-toit-est-t-il-bien-isole</v>
      </c>
      <c r="G121" t="str">
        <f t="shared" ca="1" si="14"/>
        <v>A</v>
      </c>
      <c r="H121" t="str">
        <f t="shared" ca="1" si="15"/>
        <v/>
      </c>
      <c r="I121" t="str">
        <f t="shared" ca="1" si="16"/>
        <v/>
      </c>
      <c r="J121" t="str">
        <f t="shared" ca="1" si="17"/>
        <v/>
      </c>
      <c r="K121" t="str">
        <f t="shared" ca="1" si="18"/>
        <v/>
      </c>
      <c r="M121">
        <f t="shared" ca="1" si="19"/>
        <v>0</v>
      </c>
      <c r="N121" t="str">
        <f t="shared" ca="1" si="20"/>
        <v/>
      </c>
      <c r="U121">
        <f t="shared" si="21"/>
        <v>0</v>
      </c>
    </row>
    <row r="122" hidden="1">
      <c r="A122" s="12"/>
      <c r="B122">
        <v>20</v>
      </c>
      <c r="C122" t="str">
        <f t="shared" ca="1" si="11"/>
        <v>1.9</v>
      </c>
      <c r="D122" t="str">
        <f t="shared" ca="1" si="12"/>
        <v>na</v>
      </c>
      <c r="E122" t="s">
        <v>41</v>
      </c>
      <c r="F122" s="65" t="str">
        <f t="shared" ca="1" si="13"/>
        <v>https://prre.agglo-larochelle.fr/prendre-rendez-vous/prendre-rendez-vous-a-la-rochelle-pour-une-renovation-energetique-individuelle</v>
      </c>
      <c r="G122" t="str">
        <f t="shared" ca="1" si="14"/>
        <v>A</v>
      </c>
      <c r="H122" t="str">
        <f t="shared" ca="1" si="15"/>
        <v/>
      </c>
      <c r="I122" t="str">
        <f t="shared" ca="1" si="16"/>
        <v/>
      </c>
      <c r="J122" t="str">
        <f t="shared" ca="1" si="17"/>
        <v/>
      </c>
      <c r="K122" t="str">
        <f t="shared" ca="1" si="18"/>
        <v/>
      </c>
      <c r="M122">
        <f t="shared" ca="1" si="19"/>
        <v>0</v>
      </c>
      <c r="N122" t="str">
        <f t="shared" ca="1" si="20"/>
        <v/>
      </c>
      <c r="U122">
        <f t="shared" si="21"/>
        <v>0</v>
      </c>
    </row>
    <row r="123" hidden="1">
      <c r="A123" s="12"/>
      <c r="B123">
        <v>20</v>
      </c>
      <c r="C123" t="str">
        <f t="shared" ca="1" si="11"/>
        <v>1.9</v>
      </c>
      <c r="D123" t="str">
        <f t="shared" ca="1" si="12"/>
        <v>na</v>
      </c>
      <c r="E123" t="s">
        <v>44</v>
      </c>
      <c r="F123" s="65" t="str">
        <f t="shared" ca="1" si="13"/>
        <v>https://prre.agglo-larochelle.fr/-/gl-batiment-elec</v>
      </c>
      <c r="G123" t="str">
        <f t="shared" ca="1" si="14"/>
        <v>A</v>
      </c>
      <c r="H123" t="str">
        <f t="shared" ca="1" si="15"/>
        <v/>
      </c>
      <c r="I123" t="str">
        <f t="shared" ca="1" si="16"/>
        <v/>
      </c>
      <c r="J123" t="str">
        <f t="shared" ca="1" si="17"/>
        <v/>
      </c>
      <c r="K123" t="str">
        <f t="shared" ca="1" si="18"/>
        <v/>
      </c>
      <c r="M123">
        <f t="shared" ca="1" si="19"/>
        <v>0</v>
      </c>
      <c r="N123" t="str">
        <f t="shared" ca="1" si="20"/>
        <v/>
      </c>
      <c r="U123">
        <f t="shared" si="21"/>
        <v>0</v>
      </c>
    </row>
    <row r="124" hidden="1">
      <c r="A124" s="12"/>
      <c r="B124">
        <v>20</v>
      </c>
      <c r="C124" t="str">
        <f t="shared" ca="1" si="11"/>
        <v>1.9</v>
      </c>
      <c r="D124" t="str">
        <f t="shared" ca="1" si="12"/>
        <v>na</v>
      </c>
      <c r="E124" t="s">
        <v>47</v>
      </c>
      <c r="F124" s="65" t="str">
        <f t="shared" ca="1" si="13"/>
        <v>https://prre.agglo-larochelle.fr/-/1ere-fiche-chantier-de-renovation-performante</v>
      </c>
      <c r="G124" t="str">
        <f t="shared" ca="1" si="14"/>
        <v>A</v>
      </c>
      <c r="H124" t="str">
        <f t="shared" ca="1" si="15"/>
        <v/>
      </c>
      <c r="I124" t="str">
        <f t="shared" ca="1" si="16"/>
        <v/>
      </c>
      <c r="J124" t="str">
        <f t="shared" ca="1" si="17"/>
        <v/>
      </c>
      <c r="K124" t="str">
        <f t="shared" ca="1" si="18"/>
        <v/>
      </c>
      <c r="M124">
        <f t="shared" ca="1" si="19"/>
        <v>0</v>
      </c>
      <c r="N124" t="str">
        <f t="shared" ca="1" si="20"/>
        <v/>
      </c>
      <c r="U124">
        <f t="shared" si="21"/>
        <v>0</v>
      </c>
    </row>
    <row r="125" hidden="1">
      <c r="A125" s="12" t="s">
        <v>86</v>
      </c>
      <c r="B125">
        <v>21</v>
      </c>
      <c r="C125" t="str">
        <f t="shared" ca="1" si="11"/>
        <v>2.1</v>
      </c>
      <c r="D125" t="str">
        <f t="shared" ca="1" si="12"/>
        <v>na</v>
      </c>
      <c r="E125" t="s">
        <v>11</v>
      </c>
      <c r="F125" s="65" t="str">
        <f t="shared" ca="1" si="13"/>
        <v>https://prre.agglo-larochelle.fr/</v>
      </c>
      <c r="G125" t="str">
        <f t="shared" ca="1" si="14"/>
        <v>A</v>
      </c>
      <c r="H125" t="str">
        <f t="shared" ca="1" si="15"/>
        <v/>
      </c>
      <c r="I125" t="str">
        <f t="shared" ca="1" si="16"/>
        <v/>
      </c>
      <c r="J125" t="str">
        <f t="shared" ca="1" si="17"/>
        <v/>
      </c>
      <c r="K125" t="str">
        <f t="shared" ca="1" si="18"/>
        <v/>
      </c>
      <c r="M125">
        <f t="shared" ca="1" si="19"/>
        <v>0</v>
      </c>
      <c r="N125" t="str">
        <f t="shared" ca="1" si="20"/>
        <v/>
      </c>
      <c r="U125">
        <f t="shared" si="21"/>
        <v>0</v>
      </c>
    </row>
    <row r="126" hidden="1">
      <c r="A126" s="12"/>
      <c r="B126">
        <v>21</v>
      </c>
      <c r="C126" t="str">
        <f t="shared" ca="1" si="11"/>
        <v>2.1</v>
      </c>
      <c r="D126" t="str">
        <f t="shared" ca="1" si="12"/>
        <v>na</v>
      </c>
      <c r="E126" t="s">
        <v>14</v>
      </c>
      <c r="F126" s="65" t="str">
        <f t="shared" ca="1" si="13"/>
        <v>https://prre.agglo-larochelle.fr/j-adapte-mon-logement-a-une-perte-d-autonomie</v>
      </c>
      <c r="G126" t="str">
        <f t="shared" ca="1" si="14"/>
        <v>A</v>
      </c>
      <c r="H126" t="str">
        <f t="shared" ca="1" si="15"/>
        <v/>
      </c>
      <c r="I126" t="str">
        <f t="shared" ca="1" si="16"/>
        <v/>
      </c>
      <c r="J126" t="str">
        <f t="shared" ca="1" si="17"/>
        <v/>
      </c>
      <c r="K126" t="str">
        <f t="shared" ca="1" si="18"/>
        <v/>
      </c>
      <c r="M126">
        <f t="shared" ca="1" si="19"/>
        <v>0</v>
      </c>
      <c r="N126" t="str">
        <f t="shared" ca="1" si="20"/>
        <v/>
      </c>
      <c r="U126">
        <f t="shared" si="21"/>
        <v>0</v>
      </c>
    </row>
    <row r="127" hidden="1">
      <c r="A127" s="12"/>
      <c r="B127">
        <v>21</v>
      </c>
      <c r="C127" t="str">
        <f t="shared" ca="1" si="11"/>
        <v>2.1</v>
      </c>
      <c r="D127" t="str">
        <f t="shared" ca="1" si="12"/>
        <v>na</v>
      </c>
      <c r="E127" t="s">
        <v>17</v>
      </c>
      <c r="F127" s="65" t="str">
        <f t="shared" ca="1" si="13"/>
        <v>https://prre.agglo-larochelle.fr/contact-professionnels</v>
      </c>
      <c r="G127" t="str">
        <f t="shared" ca="1" si="14"/>
        <v>A</v>
      </c>
      <c r="H127" t="str">
        <f t="shared" ca="1" si="15"/>
        <v/>
      </c>
      <c r="I127" t="str">
        <f t="shared" ca="1" si="16"/>
        <v/>
      </c>
      <c r="J127" t="str">
        <f t="shared" ca="1" si="17"/>
        <v/>
      </c>
      <c r="K127" t="str">
        <f t="shared" ca="1" si="18"/>
        <v/>
      </c>
      <c r="M127">
        <f t="shared" ca="1" si="19"/>
        <v>0</v>
      </c>
      <c r="N127" t="str">
        <f t="shared" ca="1" si="20"/>
        <v/>
      </c>
      <c r="U127">
        <f t="shared" si="21"/>
        <v>0</v>
      </c>
    </row>
    <row r="128" hidden="1">
      <c r="A128" s="12"/>
      <c r="B128">
        <v>21</v>
      </c>
      <c r="C128" t="str">
        <f t="shared" ca="1" si="11"/>
        <v>2.1</v>
      </c>
      <c r="D128" t="str">
        <f t="shared" ca="1" si="12"/>
        <v>na</v>
      </c>
      <c r="E128" t="s">
        <v>20</v>
      </c>
      <c r="F128" s="65" t="str">
        <f t="shared" ca="1" si="13"/>
        <v>https://prre.agglo-larochelle.fr/partenaires</v>
      </c>
      <c r="G128" t="str">
        <f t="shared" ca="1" si="14"/>
        <v>A</v>
      </c>
      <c r="H128" t="str">
        <f t="shared" ca="1" si="15"/>
        <v/>
      </c>
      <c r="I128" t="str">
        <f t="shared" ca="1" si="16"/>
        <v/>
      </c>
      <c r="J128" t="str">
        <f t="shared" ca="1" si="17"/>
        <v/>
      </c>
      <c r="K128" t="str">
        <f t="shared" ca="1" si="18"/>
        <v/>
      </c>
      <c r="M128">
        <f t="shared" ca="1" si="19"/>
        <v>0</v>
      </c>
      <c r="N128" t="str">
        <f t="shared" ca="1" si="20"/>
        <v/>
      </c>
      <c r="U128">
        <f t="shared" si="21"/>
        <v>0</v>
      </c>
    </row>
    <row r="129" hidden="1">
      <c r="A129" s="12"/>
      <c r="B129">
        <v>21</v>
      </c>
      <c r="C129" t="str">
        <f t="shared" ca="1" si="11"/>
        <v>2.1</v>
      </c>
      <c r="D129" t="str">
        <f t="shared" ca="1" si="12"/>
        <v>na</v>
      </c>
      <c r="E129" t="s">
        <v>23</v>
      </c>
      <c r="F129" s="65" t="str">
        <f t="shared" ca="1" si="13"/>
        <v>https://prre.agglo-larochelle.fr/mentions-legales</v>
      </c>
      <c r="G129" t="str">
        <f t="shared" ca="1" si="14"/>
        <v>A</v>
      </c>
      <c r="H129" t="str">
        <f t="shared" ca="1" si="15"/>
        <v/>
      </c>
      <c r="I129" t="str">
        <f t="shared" ca="1" si="16"/>
        <v/>
      </c>
      <c r="J129" t="str">
        <f t="shared" ca="1" si="17"/>
        <v/>
      </c>
      <c r="K129" t="str">
        <f t="shared" ca="1" si="18"/>
        <v/>
      </c>
      <c r="M129">
        <f t="shared" ca="1" si="19"/>
        <v>0</v>
      </c>
      <c r="N129" t="str">
        <f t="shared" ca="1" si="20"/>
        <v/>
      </c>
      <c r="U129">
        <f t="shared" si="21"/>
        <v>0</v>
      </c>
    </row>
    <row r="130" hidden="1">
      <c r="A130" s="12"/>
      <c r="B130">
        <v>21</v>
      </c>
      <c r="C130" t="str">
        <f t="shared" ca="1" si="11"/>
        <v>2.1</v>
      </c>
      <c r="D130" t="str">
        <f t="shared" ca="1" si="12"/>
        <v>na</v>
      </c>
      <c r="E130" t="s">
        <v>26</v>
      </c>
      <c r="F130" s="65" t="str">
        <f t="shared" ca="1" si="13"/>
        <v>https://prre.agglo-larochelle.fr/plan-du-site</v>
      </c>
      <c r="G130" t="str">
        <f t="shared" ca="1" si="14"/>
        <v>A</v>
      </c>
      <c r="H130" t="str">
        <f t="shared" ca="1" si="15"/>
        <v/>
      </c>
      <c r="I130" t="str">
        <f t="shared" ca="1" si="16"/>
        <v/>
      </c>
      <c r="J130" t="str">
        <f t="shared" ca="1" si="17"/>
        <v/>
      </c>
      <c r="K130" t="str">
        <f t="shared" ca="1" si="18"/>
        <v/>
      </c>
      <c r="M130">
        <f t="shared" ca="1" si="19"/>
        <v>0</v>
      </c>
      <c r="N130" t="str">
        <f t="shared" ca="1" si="20"/>
        <v/>
      </c>
      <c r="U130">
        <f t="shared" si="21"/>
        <v>0</v>
      </c>
    </row>
    <row r="131" hidden="1">
      <c r="A131" s="12"/>
      <c r="B131">
        <v>21</v>
      </c>
      <c r="C131" t="str">
        <f t="shared" ca="1" si="11"/>
        <v>2.1</v>
      </c>
      <c r="D131" t="str">
        <f t="shared" ca="1" si="12"/>
        <v>na</v>
      </c>
      <c r="E131" t="s">
        <v>29</v>
      </c>
      <c r="F131" s="65" t="str">
        <f t="shared" ca="1" si="13"/>
        <v>https://prre.agglo-larochelle.fr/module-annuaire-des-pros?</v>
      </c>
      <c r="G131" t="str">
        <f t="shared" ca="1" si="14"/>
        <v>A</v>
      </c>
      <c r="H131" t="str">
        <f t="shared" ca="1" si="15"/>
        <v/>
      </c>
      <c r="I131" t="str">
        <f t="shared" ca="1" si="16"/>
        <v/>
      </c>
      <c r="J131" t="str">
        <f t="shared" ca="1" si="17"/>
        <v/>
      </c>
      <c r="K131" t="str">
        <f t="shared" ca="1" si="18"/>
        <v/>
      </c>
      <c r="M131">
        <f t="shared" ca="1" si="19"/>
        <v>0</v>
      </c>
      <c r="N131" t="str">
        <f t="shared" ca="1" si="20"/>
        <v/>
      </c>
      <c r="U131">
        <f t="shared" si="21"/>
        <v>0</v>
      </c>
    </row>
    <row r="132" hidden="1">
      <c r="A132" s="12"/>
      <c r="B132">
        <v>21</v>
      </c>
      <c r="C132" t="str">
        <f t="shared" ca="1" si="11"/>
        <v>2.1</v>
      </c>
      <c r="D132" t="str">
        <f t="shared" ca="1" si="12"/>
        <v>c</v>
      </c>
      <c r="E132" t="s">
        <v>32</v>
      </c>
      <c r="F132" s="65" t="str">
        <f t="shared" ca="1" si="13"/>
        <v>https://prre.agglo-larochelle.fr/prendre-rendez-vous</v>
      </c>
      <c r="G132" t="str">
        <f t="shared" ca="1" si="14"/>
        <v>A</v>
      </c>
      <c r="H132" t="str">
        <f t="shared" ca="1" si="15"/>
        <v/>
      </c>
      <c r="I132" t="str">
        <f t="shared" ca="1" si="16"/>
        <v/>
      </c>
      <c r="J132" t="str">
        <f t="shared" ca="1" si="17"/>
        <v/>
      </c>
      <c r="K132" t="str">
        <f t="shared" ca="1" si="18"/>
        <v/>
      </c>
      <c r="M132">
        <f t="shared" ca="1" si="19"/>
        <v>0</v>
      </c>
      <c r="N132" t="str">
        <f t="shared" ca="1" si="20"/>
        <v/>
      </c>
      <c r="U132">
        <f t="shared" si="21"/>
        <v>0</v>
      </c>
    </row>
    <row r="133" hidden="1">
      <c r="A133" s="12"/>
      <c r="B133">
        <v>21</v>
      </c>
      <c r="C133" t="str">
        <f t="shared" ca="1" si="11"/>
        <v>2.1</v>
      </c>
      <c r="D133" t="str">
        <f t="shared" ca="1" si="12"/>
        <v>na</v>
      </c>
      <c r="E133" t="s">
        <v>35</v>
      </c>
      <c r="F133" s="65" t="str">
        <f t="shared" ca="1" si="13"/>
        <v>https://prre.agglo-larochelle.fr/aides-financieres</v>
      </c>
      <c r="G133" t="str">
        <f t="shared" ca="1" si="14"/>
        <v>A</v>
      </c>
      <c r="H133" t="str">
        <f t="shared" ca="1" si="15"/>
        <v/>
      </c>
      <c r="I133" t="str">
        <f t="shared" ca="1" si="16"/>
        <v/>
      </c>
      <c r="J133" t="str">
        <f t="shared" ca="1" si="17"/>
        <v/>
      </c>
      <c r="K133" t="str">
        <f t="shared" ca="1" si="18"/>
        <v/>
      </c>
      <c r="M133">
        <f t="shared" ca="1" si="19"/>
        <v>0</v>
      </c>
      <c r="N133" t="str">
        <f t="shared" ca="1" si="20"/>
        <v/>
      </c>
      <c r="U133">
        <f t="shared" si="21"/>
        <v>0</v>
      </c>
    </row>
    <row r="134" hidden="1">
      <c r="A134" s="12"/>
      <c r="B134">
        <v>21</v>
      </c>
      <c r="C134" t="str">
        <f t="shared" ca="1" si="11"/>
        <v>2.1</v>
      </c>
      <c r="D134" t="str">
        <f t="shared" ca="1" si="12"/>
        <v>na</v>
      </c>
      <c r="E134" t="s">
        <v>38</v>
      </c>
      <c r="F134" s="65" t="str">
        <f t="shared" ca="1" si="13"/>
        <v>https://prre.agglo-larochelle.fr/des-outils-pour-mieux-connaitre-mon-logement/mon-toit-est-t-il-bien-isole</v>
      </c>
      <c r="G134" t="str">
        <f t="shared" ca="1" si="14"/>
        <v>A</v>
      </c>
      <c r="H134" t="str">
        <f t="shared" ca="1" si="15"/>
        <v/>
      </c>
      <c r="I134" t="str">
        <f t="shared" ca="1" si="16"/>
        <v/>
      </c>
      <c r="J134" t="str">
        <f t="shared" ca="1" si="17"/>
        <v/>
      </c>
      <c r="K134" t="str">
        <f t="shared" ca="1" si="18"/>
        <v/>
      </c>
      <c r="M134">
        <f t="shared" ca="1" si="19"/>
        <v>0</v>
      </c>
      <c r="N134" t="str">
        <f t="shared" ca="1" si="20"/>
        <v/>
      </c>
      <c r="U134">
        <f t="shared" si="21"/>
        <v>0</v>
      </c>
    </row>
    <row r="135">
      <c r="A135" s="12"/>
      <c r="B135">
        <v>21</v>
      </c>
      <c r="C135" t="str">
        <f t="shared" ca="1" si="11"/>
        <v>2.1</v>
      </c>
      <c r="D135" t="str">
        <f t="shared" ca="1" si="12"/>
        <v>c</v>
      </c>
      <c r="E135" t="s">
        <v>41</v>
      </c>
      <c r="F135" s="65" t="str">
        <f t="shared" ca="1" si="13"/>
        <v>https://prre.agglo-larochelle.fr/prendre-rendez-vous/prendre-rendez-vous-a-la-rochelle-pour-une-renovation-energetique-individuelle</v>
      </c>
      <c r="G135" t="str">
        <f t="shared" ca="1" si="14"/>
        <v>A</v>
      </c>
      <c r="H135" t="str">
        <f t="shared" ca="1" si="15"/>
        <v/>
      </c>
      <c r="I135" t="str">
        <f t="shared" ca="1" si="16"/>
        <v>Majeure</v>
      </c>
      <c r="J135" t="str">
        <f t="shared" ca="1" si="17"/>
        <v xml:space="preserve">Une seule fois dans la page</v>
      </c>
      <c r="K135" t="str">
        <f t="shared" ca="1" si="18"/>
        <v/>
      </c>
      <c r="M135">
        <f t="shared" ca="1" si="19"/>
        <v>0</v>
      </c>
      <c r="N135" t="str">
        <f t="shared" ca="1" si="20"/>
        <v xml:space="preserve">l'iframe de la carte possède un title vide </v>
      </c>
      <c r="U135">
        <f t="shared" si="21"/>
        <v>0</v>
      </c>
    </row>
    <row r="136" hidden="1">
      <c r="A136" s="12"/>
      <c r="B136">
        <v>21</v>
      </c>
      <c r="C136" t="str">
        <f t="shared" ref="C136:C199" ca="1" si="22">IF(INDIRECT($E136 &amp; "!B" &amp; $B136)=0,"",INDIRECT($E136 &amp; "!B" &amp; $B136))</f>
        <v>2.1</v>
      </c>
      <c r="D136" t="str">
        <f t="shared" ref="D136:D199" ca="1" si="23">IF(INDIRECT($E136 &amp; "!F" &amp; $B136)=0,"",INDIRECT($E136 &amp; "!F" &amp; $B136))</f>
        <v>na</v>
      </c>
      <c r="E136" t="s">
        <v>44</v>
      </c>
      <c r="F136" s="65" t="str">
        <f t="shared" ref="F136:F199" ca="1" si="24">HYPERLINK(INDIRECT($E136 &amp; "!C3"))</f>
        <v>https://prre.agglo-larochelle.fr/-/gl-batiment-elec</v>
      </c>
      <c r="G136" t="str">
        <f t="shared" ref="G136:G199" ca="1" si="25">IF(INDIRECT($E136 &amp; "!C" &amp; $B136)=0,"",INDIRECT($E136 &amp; "!C" &amp; $B136))</f>
        <v>A</v>
      </c>
      <c r="H136" t="str">
        <f t="shared" ref="H136:H199" ca="1" si="26">IF(INDIRECT($E136 &amp; "!D" &amp; $B136)=0,"",INDIRECT($E136 &amp; "!D" &amp; $B136))</f>
        <v/>
      </c>
      <c r="I136" t="str">
        <f t="shared" ref="I136:I199" ca="1" si="27">IF(INDIRECT($E136 &amp; "!H" &amp; $B136)=0,"",INDIRECT($E136 &amp; "!H" &amp; $B136))</f>
        <v/>
      </c>
      <c r="J136" t="str">
        <f t="shared" ref="J136:J199" ca="1" si="28">IF(INDIRECT($E136 &amp; "!I" &amp; $B136)=0,"",INDIRECT($E136 &amp; "!I" &amp; $B136))</f>
        <v/>
      </c>
      <c r="K136" t="str">
        <f t="shared" ref="K136:K199" ca="1" si="29">IFERROR(VLOOKUP($J136,$W$1:$AA$4,(MATCH($I136,$X$5:$AA$5,0))+1,FALSE), "")</f>
        <v/>
      </c>
      <c r="M136">
        <f t="shared" ref="M136:M199" ca="1" si="30">COUNTIFS($C$7:$C$1385, $C136, $D$7:$D$1385, "nc")</f>
        <v>0</v>
      </c>
      <c r="N136" t="str">
        <f t="shared" ref="N136:N199" ca="1" si="31">IF(INDIRECT($E136 &amp; "!J" &amp; $B136)=0,"",INDIRECT($E136 &amp; "!J" &amp; $B136))</f>
        <v/>
      </c>
      <c r="U136">
        <f t="shared" ref="U136:U199" si="32">SUM($P136:$T136)</f>
        <v>0</v>
      </c>
    </row>
    <row r="137" hidden="1">
      <c r="A137" s="12"/>
      <c r="B137">
        <v>21</v>
      </c>
      <c r="C137" t="str">
        <f t="shared" ca="1" si="22"/>
        <v>2.1</v>
      </c>
      <c r="D137" t="str">
        <f t="shared" ca="1" si="23"/>
        <v>na</v>
      </c>
      <c r="E137" t="s">
        <v>47</v>
      </c>
      <c r="F137" s="65" t="str">
        <f t="shared" ca="1" si="24"/>
        <v>https://prre.agglo-larochelle.fr/-/1ere-fiche-chantier-de-renovation-performante</v>
      </c>
      <c r="G137" t="str">
        <f t="shared" ca="1" si="25"/>
        <v>A</v>
      </c>
      <c r="H137" t="str">
        <f t="shared" ca="1" si="26"/>
        <v/>
      </c>
      <c r="I137" t="str">
        <f t="shared" ca="1" si="27"/>
        <v/>
      </c>
      <c r="J137" t="str">
        <f t="shared" ca="1" si="28"/>
        <v/>
      </c>
      <c r="K137" t="str">
        <f t="shared" ca="1" si="29"/>
        <v/>
      </c>
      <c r="M137">
        <f t="shared" ca="1" si="30"/>
        <v>0</v>
      </c>
      <c r="N137" t="str">
        <f t="shared" ca="1" si="31"/>
        <v/>
      </c>
      <c r="U137">
        <f t="shared" si="32"/>
        <v>0</v>
      </c>
    </row>
    <row r="138" hidden="1">
      <c r="A138" s="12"/>
      <c r="B138">
        <v>22</v>
      </c>
      <c r="C138" t="str">
        <f t="shared" ca="1" si="22"/>
        <v>2.2</v>
      </c>
      <c r="D138" t="str">
        <f t="shared" ca="1" si="23"/>
        <v>na</v>
      </c>
      <c r="E138" t="s">
        <v>11</v>
      </c>
      <c r="F138" s="65" t="str">
        <f t="shared" ca="1" si="24"/>
        <v>https://prre.agglo-larochelle.fr/</v>
      </c>
      <c r="G138" t="str">
        <f t="shared" ca="1" si="25"/>
        <v>A</v>
      </c>
      <c r="H138" t="str">
        <f t="shared" ca="1" si="26"/>
        <v/>
      </c>
      <c r="I138" t="str">
        <f t="shared" ca="1" si="27"/>
        <v/>
      </c>
      <c r="J138" t="str">
        <f t="shared" ca="1" si="28"/>
        <v/>
      </c>
      <c r="K138" t="str">
        <f t="shared" ca="1" si="29"/>
        <v/>
      </c>
      <c r="M138">
        <f t="shared" ca="1" si="30"/>
        <v>0</v>
      </c>
      <c r="N138" t="str">
        <f t="shared" ca="1" si="31"/>
        <v/>
      </c>
      <c r="U138">
        <f t="shared" si="32"/>
        <v>0</v>
      </c>
    </row>
    <row r="139" hidden="1">
      <c r="A139" s="12"/>
      <c r="B139">
        <v>22</v>
      </c>
      <c r="C139" t="str">
        <f t="shared" ca="1" si="22"/>
        <v>2.2</v>
      </c>
      <c r="D139" t="str">
        <f t="shared" ca="1" si="23"/>
        <v>na</v>
      </c>
      <c r="E139" t="s">
        <v>14</v>
      </c>
      <c r="F139" s="65" t="str">
        <f t="shared" ca="1" si="24"/>
        <v>https://prre.agglo-larochelle.fr/j-adapte-mon-logement-a-une-perte-d-autonomie</v>
      </c>
      <c r="G139" t="str">
        <f t="shared" ca="1" si="25"/>
        <v>A</v>
      </c>
      <c r="H139" t="str">
        <f t="shared" ca="1" si="26"/>
        <v/>
      </c>
      <c r="I139" t="str">
        <f t="shared" ca="1" si="27"/>
        <v/>
      </c>
      <c r="J139" t="str">
        <f t="shared" ca="1" si="28"/>
        <v/>
      </c>
      <c r="K139" t="str">
        <f t="shared" ca="1" si="29"/>
        <v/>
      </c>
      <c r="M139">
        <f t="shared" ca="1" si="30"/>
        <v>0</v>
      </c>
      <c r="N139" t="str">
        <f t="shared" ca="1" si="31"/>
        <v/>
      </c>
      <c r="U139">
        <f t="shared" si="32"/>
        <v>0</v>
      </c>
    </row>
    <row r="140" hidden="1">
      <c r="A140" s="12"/>
      <c r="B140">
        <v>22</v>
      </c>
      <c r="C140" t="str">
        <f t="shared" ca="1" si="22"/>
        <v>2.2</v>
      </c>
      <c r="D140" t="str">
        <f t="shared" ca="1" si="23"/>
        <v>na</v>
      </c>
      <c r="E140" t="s">
        <v>17</v>
      </c>
      <c r="F140" s="65" t="str">
        <f t="shared" ca="1" si="24"/>
        <v>https://prre.agglo-larochelle.fr/contact-professionnels</v>
      </c>
      <c r="G140" t="str">
        <f t="shared" ca="1" si="25"/>
        <v>A</v>
      </c>
      <c r="H140" t="str">
        <f t="shared" ca="1" si="26"/>
        <v/>
      </c>
      <c r="I140" t="str">
        <f t="shared" ca="1" si="27"/>
        <v/>
      </c>
      <c r="J140" t="str">
        <f t="shared" ca="1" si="28"/>
        <v/>
      </c>
      <c r="K140" t="str">
        <f t="shared" ca="1" si="29"/>
        <v/>
      </c>
      <c r="M140">
        <f t="shared" ca="1" si="30"/>
        <v>0</v>
      </c>
      <c r="N140" t="str">
        <f t="shared" ca="1" si="31"/>
        <v/>
      </c>
      <c r="U140">
        <f t="shared" si="32"/>
        <v>0</v>
      </c>
    </row>
    <row r="141" hidden="1">
      <c r="A141" s="12"/>
      <c r="B141">
        <v>22</v>
      </c>
      <c r="C141" t="str">
        <f t="shared" ca="1" si="22"/>
        <v>2.2</v>
      </c>
      <c r="D141" t="str">
        <f t="shared" ca="1" si="23"/>
        <v>na</v>
      </c>
      <c r="E141" t="s">
        <v>20</v>
      </c>
      <c r="F141" s="65" t="str">
        <f t="shared" ca="1" si="24"/>
        <v>https://prre.agglo-larochelle.fr/partenaires</v>
      </c>
      <c r="G141" t="str">
        <f t="shared" ca="1" si="25"/>
        <v>A</v>
      </c>
      <c r="H141" t="str">
        <f t="shared" ca="1" si="26"/>
        <v/>
      </c>
      <c r="I141" t="str">
        <f t="shared" ca="1" si="27"/>
        <v/>
      </c>
      <c r="J141" t="str">
        <f t="shared" ca="1" si="28"/>
        <v/>
      </c>
      <c r="K141" t="str">
        <f t="shared" ca="1" si="29"/>
        <v/>
      </c>
      <c r="M141">
        <f t="shared" ca="1" si="30"/>
        <v>0</v>
      </c>
      <c r="N141" t="str">
        <f t="shared" ca="1" si="31"/>
        <v/>
      </c>
      <c r="U141">
        <f t="shared" si="32"/>
        <v>0</v>
      </c>
    </row>
    <row r="142" hidden="1">
      <c r="A142" s="12"/>
      <c r="B142">
        <v>22</v>
      </c>
      <c r="C142" t="str">
        <f t="shared" ca="1" si="22"/>
        <v>2.2</v>
      </c>
      <c r="D142" t="str">
        <f t="shared" ca="1" si="23"/>
        <v>na</v>
      </c>
      <c r="E142" t="s">
        <v>23</v>
      </c>
      <c r="F142" s="65" t="str">
        <f t="shared" ca="1" si="24"/>
        <v>https://prre.agglo-larochelle.fr/mentions-legales</v>
      </c>
      <c r="G142" t="str">
        <f t="shared" ca="1" si="25"/>
        <v>A</v>
      </c>
      <c r="H142" t="str">
        <f t="shared" ca="1" si="26"/>
        <v/>
      </c>
      <c r="I142" t="str">
        <f t="shared" ca="1" si="27"/>
        <v/>
      </c>
      <c r="J142" t="str">
        <f t="shared" ca="1" si="28"/>
        <v/>
      </c>
      <c r="K142" t="str">
        <f t="shared" ca="1" si="29"/>
        <v/>
      </c>
      <c r="M142">
        <f t="shared" ca="1" si="30"/>
        <v>0</v>
      </c>
      <c r="N142" t="str">
        <f t="shared" ca="1" si="31"/>
        <v/>
      </c>
      <c r="U142">
        <f t="shared" si="32"/>
        <v>0</v>
      </c>
    </row>
    <row r="143" hidden="1">
      <c r="A143" s="12"/>
      <c r="B143">
        <v>22</v>
      </c>
      <c r="C143" t="str">
        <f t="shared" ca="1" si="22"/>
        <v>2.2</v>
      </c>
      <c r="D143" t="str">
        <f t="shared" ca="1" si="23"/>
        <v>na</v>
      </c>
      <c r="E143" t="s">
        <v>26</v>
      </c>
      <c r="F143" s="65" t="str">
        <f t="shared" ca="1" si="24"/>
        <v>https://prre.agglo-larochelle.fr/plan-du-site</v>
      </c>
      <c r="G143" t="str">
        <f t="shared" ca="1" si="25"/>
        <v>A</v>
      </c>
      <c r="H143" t="str">
        <f t="shared" ca="1" si="26"/>
        <v/>
      </c>
      <c r="I143" t="str">
        <f t="shared" ca="1" si="27"/>
        <v/>
      </c>
      <c r="J143" t="str">
        <f t="shared" ca="1" si="28"/>
        <v/>
      </c>
      <c r="K143" t="str">
        <f t="shared" ca="1" si="29"/>
        <v/>
      </c>
      <c r="M143">
        <f t="shared" ca="1" si="30"/>
        <v>0</v>
      </c>
      <c r="N143" t="str">
        <f t="shared" ca="1" si="31"/>
        <v/>
      </c>
      <c r="U143">
        <f t="shared" si="32"/>
        <v>0</v>
      </c>
    </row>
    <row r="144" hidden="1">
      <c r="A144" s="12"/>
      <c r="B144">
        <v>22</v>
      </c>
      <c r="C144" t="str">
        <f t="shared" ca="1" si="22"/>
        <v>2.2</v>
      </c>
      <c r="D144" t="str">
        <f t="shared" ca="1" si="23"/>
        <v>na</v>
      </c>
      <c r="E144" t="s">
        <v>29</v>
      </c>
      <c r="F144" s="65" t="str">
        <f t="shared" ca="1" si="24"/>
        <v>https://prre.agglo-larochelle.fr/module-annuaire-des-pros?</v>
      </c>
      <c r="G144" t="str">
        <f t="shared" ca="1" si="25"/>
        <v>A</v>
      </c>
      <c r="H144" t="str">
        <f t="shared" ca="1" si="26"/>
        <v/>
      </c>
      <c r="I144" t="str">
        <f t="shared" ca="1" si="27"/>
        <v/>
      </c>
      <c r="J144" t="str">
        <f t="shared" ca="1" si="28"/>
        <v/>
      </c>
      <c r="K144" t="str">
        <f t="shared" ca="1" si="29"/>
        <v/>
      </c>
      <c r="M144">
        <f t="shared" ca="1" si="30"/>
        <v>0</v>
      </c>
      <c r="N144" t="str">
        <f t="shared" ca="1" si="31"/>
        <v/>
      </c>
      <c r="U144">
        <f t="shared" si="32"/>
        <v>0</v>
      </c>
    </row>
    <row r="145" hidden="1">
      <c r="A145" s="12"/>
      <c r="B145">
        <v>22</v>
      </c>
      <c r="C145" t="str">
        <f t="shared" ca="1" si="22"/>
        <v>2.2</v>
      </c>
      <c r="D145" t="str">
        <f t="shared" ca="1" si="23"/>
        <v>c</v>
      </c>
      <c r="E145" t="s">
        <v>32</v>
      </c>
      <c r="F145" s="65" t="str">
        <f t="shared" ca="1" si="24"/>
        <v>https://prre.agglo-larochelle.fr/prendre-rendez-vous</v>
      </c>
      <c r="G145" t="str">
        <f t="shared" ca="1" si="25"/>
        <v>A</v>
      </c>
      <c r="H145" t="str">
        <f t="shared" ca="1" si="26"/>
        <v/>
      </c>
      <c r="I145" t="str">
        <f t="shared" ca="1" si="27"/>
        <v/>
      </c>
      <c r="J145" t="str">
        <f t="shared" ca="1" si="28"/>
        <v/>
      </c>
      <c r="K145" t="str">
        <f t="shared" ca="1" si="29"/>
        <v/>
      </c>
      <c r="M145">
        <f t="shared" ca="1" si="30"/>
        <v>0</v>
      </c>
      <c r="N145" t="str">
        <f t="shared" ca="1" si="31"/>
        <v/>
      </c>
      <c r="U145">
        <f t="shared" si="32"/>
        <v>0</v>
      </c>
    </row>
    <row r="146" hidden="1">
      <c r="A146" s="12"/>
      <c r="B146">
        <v>22</v>
      </c>
      <c r="C146" t="str">
        <f t="shared" ca="1" si="22"/>
        <v>2.2</v>
      </c>
      <c r="D146" t="str">
        <f t="shared" ca="1" si="23"/>
        <v>na</v>
      </c>
      <c r="E146" t="s">
        <v>35</v>
      </c>
      <c r="F146" s="65" t="str">
        <f t="shared" ca="1" si="24"/>
        <v>https://prre.agglo-larochelle.fr/aides-financieres</v>
      </c>
      <c r="G146" t="str">
        <f t="shared" ca="1" si="25"/>
        <v>A</v>
      </c>
      <c r="H146" t="str">
        <f t="shared" ca="1" si="26"/>
        <v/>
      </c>
      <c r="I146" t="str">
        <f t="shared" ca="1" si="27"/>
        <v/>
      </c>
      <c r="J146" t="str">
        <f t="shared" ca="1" si="28"/>
        <v/>
      </c>
      <c r="K146" t="str">
        <f t="shared" ca="1" si="29"/>
        <v/>
      </c>
      <c r="M146">
        <f t="shared" ca="1" si="30"/>
        <v>0</v>
      </c>
      <c r="N146" t="str">
        <f t="shared" ca="1" si="31"/>
        <v/>
      </c>
      <c r="U146">
        <f t="shared" si="32"/>
        <v>0</v>
      </c>
    </row>
    <row r="147" hidden="1">
      <c r="A147" s="12"/>
      <c r="B147">
        <v>22</v>
      </c>
      <c r="C147" t="str">
        <f t="shared" ca="1" si="22"/>
        <v>2.2</v>
      </c>
      <c r="D147" t="str">
        <f t="shared" ca="1" si="23"/>
        <v>na</v>
      </c>
      <c r="E147" t="s">
        <v>38</v>
      </c>
      <c r="F147" s="65" t="str">
        <f t="shared" ca="1" si="24"/>
        <v>https://prre.agglo-larochelle.fr/des-outils-pour-mieux-connaitre-mon-logement/mon-toit-est-t-il-bien-isole</v>
      </c>
      <c r="G147" t="str">
        <f t="shared" ca="1" si="25"/>
        <v>A</v>
      </c>
      <c r="H147" t="str">
        <f t="shared" ca="1" si="26"/>
        <v/>
      </c>
      <c r="I147" t="str">
        <f t="shared" ca="1" si="27"/>
        <v/>
      </c>
      <c r="J147" t="str">
        <f t="shared" ca="1" si="28"/>
        <v/>
      </c>
      <c r="K147" t="str">
        <f t="shared" ca="1" si="29"/>
        <v/>
      </c>
      <c r="M147">
        <f t="shared" ca="1" si="30"/>
        <v>0</v>
      </c>
      <c r="N147" t="str">
        <f t="shared" ca="1" si="31"/>
        <v/>
      </c>
      <c r="U147">
        <f t="shared" si="32"/>
        <v>0</v>
      </c>
    </row>
    <row r="148" hidden="1">
      <c r="A148" s="12"/>
      <c r="B148">
        <v>22</v>
      </c>
      <c r="C148" t="str">
        <f t="shared" ca="1" si="22"/>
        <v>2.2</v>
      </c>
      <c r="D148" t="str">
        <f t="shared" ca="1" si="23"/>
        <v>c</v>
      </c>
      <c r="E148" t="s">
        <v>41</v>
      </c>
      <c r="F148" s="65" t="str">
        <f t="shared" ca="1" si="24"/>
        <v>https://prre.agglo-larochelle.fr/prendre-rendez-vous/prendre-rendez-vous-a-la-rochelle-pour-une-renovation-energetique-individuelle</v>
      </c>
      <c r="G148" t="str">
        <f t="shared" ca="1" si="25"/>
        <v>A</v>
      </c>
      <c r="H148" t="str">
        <f t="shared" ca="1" si="26"/>
        <v/>
      </c>
      <c r="I148" t="str">
        <f t="shared" ca="1" si="27"/>
        <v/>
      </c>
      <c r="J148" t="str">
        <f t="shared" ca="1" si="28"/>
        <v/>
      </c>
      <c r="K148" t="str">
        <f t="shared" ca="1" si="29"/>
        <v/>
      </c>
      <c r="M148">
        <f t="shared" ca="1" si="30"/>
        <v>0</v>
      </c>
      <c r="N148" t="str">
        <f t="shared" ca="1" si="31"/>
        <v/>
      </c>
      <c r="U148">
        <f t="shared" si="32"/>
        <v>0</v>
      </c>
    </row>
    <row r="149" hidden="1">
      <c r="A149" s="12"/>
      <c r="B149">
        <v>22</v>
      </c>
      <c r="C149" t="str">
        <f t="shared" ca="1" si="22"/>
        <v>2.2</v>
      </c>
      <c r="D149" t="str">
        <f t="shared" ca="1" si="23"/>
        <v>na</v>
      </c>
      <c r="E149" t="s">
        <v>44</v>
      </c>
      <c r="F149" s="65" t="str">
        <f t="shared" ca="1" si="24"/>
        <v>https://prre.agglo-larochelle.fr/-/gl-batiment-elec</v>
      </c>
      <c r="G149" t="str">
        <f t="shared" ca="1" si="25"/>
        <v>A</v>
      </c>
      <c r="H149" t="str">
        <f t="shared" ca="1" si="26"/>
        <v/>
      </c>
      <c r="I149" t="str">
        <f t="shared" ca="1" si="27"/>
        <v/>
      </c>
      <c r="J149" t="str">
        <f t="shared" ca="1" si="28"/>
        <v/>
      </c>
      <c r="K149" t="str">
        <f t="shared" ca="1" si="29"/>
        <v/>
      </c>
      <c r="M149">
        <f t="shared" ca="1" si="30"/>
        <v>0</v>
      </c>
      <c r="N149" t="str">
        <f t="shared" ca="1" si="31"/>
        <v/>
      </c>
      <c r="U149">
        <f t="shared" si="32"/>
        <v>0</v>
      </c>
    </row>
    <row r="150" hidden="1">
      <c r="A150" s="12"/>
      <c r="B150">
        <v>22</v>
      </c>
      <c r="C150" t="str">
        <f t="shared" ca="1" si="22"/>
        <v>2.2</v>
      </c>
      <c r="D150" t="str">
        <f t="shared" ca="1" si="23"/>
        <v>na</v>
      </c>
      <c r="E150" t="s">
        <v>47</v>
      </c>
      <c r="F150" s="65" t="str">
        <f t="shared" ca="1" si="24"/>
        <v>https://prre.agglo-larochelle.fr/-/1ere-fiche-chantier-de-renovation-performante</v>
      </c>
      <c r="G150" t="str">
        <f t="shared" ca="1" si="25"/>
        <v>A</v>
      </c>
      <c r="H150" t="str">
        <f t="shared" ca="1" si="26"/>
        <v/>
      </c>
      <c r="I150" t="str">
        <f t="shared" ca="1" si="27"/>
        <v/>
      </c>
      <c r="J150" t="str">
        <f t="shared" ca="1" si="28"/>
        <v/>
      </c>
      <c r="K150" t="str">
        <f t="shared" ca="1" si="29"/>
        <v/>
      </c>
      <c r="M150">
        <f t="shared" ca="1" si="30"/>
        <v>0</v>
      </c>
      <c r="N150" t="str">
        <f t="shared" ca="1" si="31"/>
        <v/>
      </c>
      <c r="U150">
        <f t="shared" si="32"/>
        <v>0</v>
      </c>
    </row>
    <row r="151" hidden="1">
      <c r="A151" s="12" t="s">
        <v>87</v>
      </c>
      <c r="B151">
        <v>23</v>
      </c>
      <c r="C151" t="str">
        <f t="shared" ca="1" si="22"/>
        <v>3.1</v>
      </c>
      <c r="D151" t="str">
        <f t="shared" ca="1" si="23"/>
        <v>c</v>
      </c>
      <c r="E151" t="s">
        <v>11</v>
      </c>
      <c r="F151" s="65" t="str">
        <f t="shared" ca="1" si="24"/>
        <v>https://prre.agglo-larochelle.fr/</v>
      </c>
      <c r="G151" t="str">
        <f t="shared" ca="1" si="25"/>
        <v>A</v>
      </c>
      <c r="H151" t="str">
        <f t="shared" ca="1" si="26"/>
        <v>x</v>
      </c>
      <c r="I151" t="str">
        <f t="shared" ca="1" si="27"/>
        <v/>
      </c>
      <c r="J151" t="str">
        <f t="shared" ca="1" si="28"/>
        <v/>
      </c>
      <c r="K151" t="str">
        <f t="shared" ca="1" si="29"/>
        <v/>
      </c>
      <c r="M151">
        <f t="shared" ca="1" si="30"/>
        <v>0</v>
      </c>
      <c r="N151" t="str">
        <f t="shared" ca="1" si="31"/>
        <v/>
      </c>
      <c r="U151">
        <f t="shared" si="32"/>
        <v>0</v>
      </c>
    </row>
    <row r="152" hidden="1">
      <c r="A152" s="12"/>
      <c r="B152">
        <v>23</v>
      </c>
      <c r="C152" t="str">
        <f t="shared" ca="1" si="22"/>
        <v>3.1</v>
      </c>
      <c r="D152" t="str">
        <f t="shared" ca="1" si="23"/>
        <v>c</v>
      </c>
      <c r="E152" t="s">
        <v>14</v>
      </c>
      <c r="F152" s="65" t="str">
        <f t="shared" ca="1" si="24"/>
        <v>https://prre.agglo-larochelle.fr/j-adapte-mon-logement-a-une-perte-d-autonomie</v>
      </c>
      <c r="G152" t="str">
        <f t="shared" ca="1" si="25"/>
        <v>A</v>
      </c>
      <c r="H152" t="str">
        <f t="shared" ca="1" si="26"/>
        <v>x</v>
      </c>
      <c r="I152" t="str">
        <f t="shared" ca="1" si="27"/>
        <v/>
      </c>
      <c r="J152" t="str">
        <f t="shared" ca="1" si="28"/>
        <v/>
      </c>
      <c r="K152" t="str">
        <f t="shared" ca="1" si="29"/>
        <v/>
      </c>
      <c r="M152">
        <f t="shared" ca="1" si="30"/>
        <v>0</v>
      </c>
      <c r="N152" t="str">
        <f t="shared" ca="1" si="31"/>
        <v/>
      </c>
      <c r="U152">
        <f t="shared" si="32"/>
        <v>0</v>
      </c>
    </row>
    <row r="153" hidden="1">
      <c r="A153" s="12"/>
      <c r="B153">
        <v>23</v>
      </c>
      <c r="C153" t="str">
        <f t="shared" ca="1" si="22"/>
        <v>3.1</v>
      </c>
      <c r="D153" t="str">
        <f t="shared" ca="1" si="23"/>
        <v>c</v>
      </c>
      <c r="E153" t="s">
        <v>17</v>
      </c>
      <c r="F153" s="65" t="str">
        <f t="shared" ca="1" si="24"/>
        <v>https://prre.agglo-larochelle.fr/contact-professionnels</v>
      </c>
      <c r="G153" t="str">
        <f t="shared" ca="1" si="25"/>
        <v>A</v>
      </c>
      <c r="H153" t="str">
        <f t="shared" ca="1" si="26"/>
        <v>x</v>
      </c>
      <c r="I153" t="str">
        <f t="shared" ca="1" si="27"/>
        <v/>
      </c>
      <c r="J153" t="str">
        <f t="shared" ca="1" si="28"/>
        <v/>
      </c>
      <c r="K153" t="str">
        <f t="shared" ca="1" si="29"/>
        <v/>
      </c>
      <c r="M153">
        <f t="shared" ca="1" si="30"/>
        <v>0</v>
      </c>
      <c r="N153" t="str">
        <f t="shared" ca="1" si="31"/>
        <v/>
      </c>
      <c r="U153">
        <f t="shared" si="32"/>
        <v>0</v>
      </c>
    </row>
    <row r="154" hidden="1">
      <c r="A154" s="12"/>
      <c r="B154">
        <v>23</v>
      </c>
      <c r="C154" t="str">
        <f t="shared" ca="1" si="22"/>
        <v>3.1</v>
      </c>
      <c r="D154" t="str">
        <f t="shared" ca="1" si="23"/>
        <v>c</v>
      </c>
      <c r="E154" t="s">
        <v>20</v>
      </c>
      <c r="F154" s="65" t="str">
        <f t="shared" ca="1" si="24"/>
        <v>https://prre.agglo-larochelle.fr/partenaires</v>
      </c>
      <c r="G154" t="str">
        <f t="shared" ca="1" si="25"/>
        <v>A</v>
      </c>
      <c r="H154" t="str">
        <f t="shared" ca="1" si="26"/>
        <v>x</v>
      </c>
      <c r="I154" t="str">
        <f t="shared" ca="1" si="27"/>
        <v/>
      </c>
      <c r="J154" t="str">
        <f t="shared" ca="1" si="28"/>
        <v/>
      </c>
      <c r="K154" t="str">
        <f t="shared" ca="1" si="29"/>
        <v/>
      </c>
      <c r="M154">
        <f t="shared" ca="1" si="30"/>
        <v>0</v>
      </c>
      <c r="N154" t="str">
        <f t="shared" ca="1" si="31"/>
        <v/>
      </c>
      <c r="U154">
        <f t="shared" si="32"/>
        <v>0</v>
      </c>
    </row>
    <row r="155" hidden="1">
      <c r="A155" s="12"/>
      <c r="B155">
        <v>23</v>
      </c>
      <c r="C155" t="str">
        <f t="shared" ca="1" si="22"/>
        <v>3.1</v>
      </c>
      <c r="D155" t="str">
        <f t="shared" ca="1" si="23"/>
        <v>c</v>
      </c>
      <c r="E155" t="s">
        <v>23</v>
      </c>
      <c r="F155" s="65" t="str">
        <f t="shared" ca="1" si="24"/>
        <v>https://prre.agglo-larochelle.fr/mentions-legales</v>
      </c>
      <c r="G155" t="str">
        <f t="shared" ca="1" si="25"/>
        <v>A</v>
      </c>
      <c r="H155" t="str">
        <f t="shared" ca="1" si="26"/>
        <v>x</v>
      </c>
      <c r="I155" t="str">
        <f t="shared" ca="1" si="27"/>
        <v/>
      </c>
      <c r="J155" t="str">
        <f t="shared" ca="1" si="28"/>
        <v/>
      </c>
      <c r="K155" t="str">
        <f t="shared" ca="1" si="29"/>
        <v/>
      </c>
      <c r="M155">
        <f t="shared" ca="1" si="30"/>
        <v>0</v>
      </c>
      <c r="N155" t="str">
        <f t="shared" ca="1" si="31"/>
        <v/>
      </c>
      <c r="U155">
        <f t="shared" si="32"/>
        <v>0</v>
      </c>
    </row>
    <row r="156" hidden="1">
      <c r="A156" s="12"/>
      <c r="B156">
        <v>23</v>
      </c>
      <c r="C156" t="str">
        <f t="shared" ca="1" si="22"/>
        <v>3.1</v>
      </c>
      <c r="D156" t="str">
        <f t="shared" ca="1" si="23"/>
        <v>c</v>
      </c>
      <c r="E156" t="s">
        <v>26</v>
      </c>
      <c r="F156" s="65" t="str">
        <f t="shared" ca="1" si="24"/>
        <v>https://prre.agglo-larochelle.fr/plan-du-site</v>
      </c>
      <c r="G156" t="str">
        <f t="shared" ca="1" si="25"/>
        <v>A</v>
      </c>
      <c r="H156" t="str">
        <f t="shared" ca="1" si="26"/>
        <v>x</v>
      </c>
      <c r="I156" t="str">
        <f t="shared" ca="1" si="27"/>
        <v/>
      </c>
      <c r="J156" t="str">
        <f t="shared" ca="1" si="28"/>
        <v/>
      </c>
      <c r="K156" t="str">
        <f t="shared" ca="1" si="29"/>
        <v/>
      </c>
      <c r="M156">
        <f t="shared" ca="1" si="30"/>
        <v>0</v>
      </c>
      <c r="N156" t="str">
        <f t="shared" ca="1" si="31"/>
        <v/>
      </c>
      <c r="U156">
        <f t="shared" si="32"/>
        <v>0</v>
      </c>
    </row>
    <row r="157" hidden="1">
      <c r="A157" s="12"/>
      <c r="B157">
        <v>23</v>
      </c>
      <c r="C157" t="str">
        <f t="shared" ca="1" si="22"/>
        <v>3.1</v>
      </c>
      <c r="D157" t="str">
        <f t="shared" ca="1" si="23"/>
        <v>c</v>
      </c>
      <c r="E157" t="s">
        <v>29</v>
      </c>
      <c r="F157" s="65" t="str">
        <f t="shared" ca="1" si="24"/>
        <v>https://prre.agglo-larochelle.fr/module-annuaire-des-pros?</v>
      </c>
      <c r="G157" t="str">
        <f t="shared" ca="1" si="25"/>
        <v>A</v>
      </c>
      <c r="H157" t="str">
        <f t="shared" ca="1" si="26"/>
        <v>x</v>
      </c>
      <c r="I157" t="str">
        <f t="shared" ca="1" si="27"/>
        <v/>
      </c>
      <c r="J157" t="str">
        <f t="shared" ca="1" si="28"/>
        <v/>
      </c>
      <c r="K157" t="str">
        <f t="shared" ca="1" si="29"/>
        <v/>
      </c>
      <c r="M157">
        <f t="shared" ca="1" si="30"/>
        <v>0</v>
      </c>
      <c r="N157" t="str">
        <f t="shared" ca="1" si="31"/>
        <v/>
      </c>
      <c r="U157">
        <f t="shared" si="32"/>
        <v>0</v>
      </c>
    </row>
    <row r="158" hidden="1">
      <c r="A158" s="12"/>
      <c r="B158">
        <v>23</v>
      </c>
      <c r="C158" t="str">
        <f t="shared" ca="1" si="22"/>
        <v>3.1</v>
      </c>
      <c r="D158" t="str">
        <f t="shared" ca="1" si="23"/>
        <v>c</v>
      </c>
      <c r="E158" t="s">
        <v>32</v>
      </c>
      <c r="F158" s="65" t="str">
        <f t="shared" ca="1" si="24"/>
        <v>https://prre.agglo-larochelle.fr/prendre-rendez-vous</v>
      </c>
      <c r="G158" t="str">
        <f t="shared" ca="1" si="25"/>
        <v>A</v>
      </c>
      <c r="H158" t="str">
        <f t="shared" ca="1" si="26"/>
        <v>x</v>
      </c>
      <c r="I158" t="str">
        <f t="shared" ca="1" si="27"/>
        <v/>
      </c>
      <c r="J158" t="str">
        <f t="shared" ca="1" si="28"/>
        <v/>
      </c>
      <c r="K158" t="str">
        <f t="shared" ca="1" si="29"/>
        <v/>
      </c>
      <c r="M158">
        <f t="shared" ca="1" si="30"/>
        <v>0</v>
      </c>
      <c r="N158" t="str">
        <f t="shared" ca="1" si="31"/>
        <v/>
      </c>
      <c r="U158">
        <f t="shared" si="32"/>
        <v>0</v>
      </c>
    </row>
    <row r="159" hidden="1">
      <c r="A159" s="12"/>
      <c r="B159">
        <v>23</v>
      </c>
      <c r="C159" t="str">
        <f t="shared" ca="1" si="22"/>
        <v>3.1</v>
      </c>
      <c r="D159" t="str">
        <f t="shared" ca="1" si="23"/>
        <v>c</v>
      </c>
      <c r="E159" t="s">
        <v>35</v>
      </c>
      <c r="F159" s="65" t="str">
        <f t="shared" ca="1" si="24"/>
        <v>https://prre.agglo-larochelle.fr/aides-financieres</v>
      </c>
      <c r="G159" t="str">
        <f t="shared" ca="1" si="25"/>
        <v>A</v>
      </c>
      <c r="H159" t="str">
        <f t="shared" ca="1" si="26"/>
        <v>x</v>
      </c>
      <c r="I159" t="str">
        <f t="shared" ca="1" si="27"/>
        <v/>
      </c>
      <c r="J159" t="str">
        <f t="shared" ca="1" si="28"/>
        <v/>
      </c>
      <c r="K159" t="str">
        <f t="shared" ca="1" si="29"/>
        <v/>
      </c>
      <c r="M159">
        <f t="shared" ca="1" si="30"/>
        <v>0</v>
      </c>
      <c r="N159" t="str">
        <f t="shared" ca="1" si="31"/>
        <v/>
      </c>
      <c r="U159">
        <f t="shared" si="32"/>
        <v>0</v>
      </c>
    </row>
    <row r="160" hidden="1">
      <c r="A160" s="12"/>
      <c r="B160">
        <v>23</v>
      </c>
      <c r="C160" t="str">
        <f t="shared" ca="1" si="22"/>
        <v>3.1</v>
      </c>
      <c r="D160" t="str">
        <f t="shared" ca="1" si="23"/>
        <v>c</v>
      </c>
      <c r="E160" t="s">
        <v>38</v>
      </c>
      <c r="F160" s="65" t="str">
        <f t="shared" ca="1" si="24"/>
        <v>https://prre.agglo-larochelle.fr/des-outils-pour-mieux-connaitre-mon-logement/mon-toit-est-t-il-bien-isole</v>
      </c>
      <c r="G160" t="str">
        <f t="shared" ca="1" si="25"/>
        <v>A</v>
      </c>
      <c r="H160" t="str">
        <f t="shared" ca="1" si="26"/>
        <v>x</v>
      </c>
      <c r="I160" t="str">
        <f t="shared" ca="1" si="27"/>
        <v/>
      </c>
      <c r="J160" t="str">
        <f t="shared" ca="1" si="28"/>
        <v/>
      </c>
      <c r="K160" t="str">
        <f t="shared" ca="1" si="29"/>
        <v/>
      </c>
      <c r="M160">
        <f t="shared" ca="1" si="30"/>
        <v>0</v>
      </c>
      <c r="N160" t="str">
        <f t="shared" ca="1" si="31"/>
        <v/>
      </c>
      <c r="U160">
        <f t="shared" si="32"/>
        <v>0</v>
      </c>
    </row>
    <row r="161">
      <c r="A161" s="12"/>
      <c r="B161">
        <v>23</v>
      </c>
      <c r="C161" t="str">
        <f t="shared" ca="1" si="22"/>
        <v>3.1</v>
      </c>
      <c r="D161" t="str">
        <f t="shared" ca="1" si="23"/>
        <v>c</v>
      </c>
      <c r="E161" t="s">
        <v>41</v>
      </c>
      <c r="F161" s="65" t="str">
        <f t="shared" ca="1" si="24"/>
        <v>https://prre.agglo-larochelle.fr/prendre-rendez-vous/prendre-rendez-vous-a-la-rochelle-pour-une-renovation-energetique-individuelle</v>
      </c>
      <c r="G161" t="str">
        <f t="shared" ca="1" si="25"/>
        <v>A</v>
      </c>
      <c r="H161" t="str">
        <f t="shared" ca="1" si="26"/>
        <v>x</v>
      </c>
      <c r="I161" t="str">
        <f t="shared" ca="1" si="27"/>
        <v>Bloquante</v>
      </c>
      <c r="J161" t="str">
        <f t="shared" ca="1" si="28"/>
        <v xml:space="preserve">Plusieurs fois sur cette page uniquement</v>
      </c>
      <c r="K161" t="str">
        <f t="shared" ca="1" si="29"/>
        <v/>
      </c>
      <c r="M161">
        <f t="shared" ca="1" si="30"/>
        <v>0</v>
      </c>
      <c r="N161" t="str">
        <f t="shared" ca="1" si="31"/>
        <v xml:space="preserve">les informations dans le date picker sont données uniquement par des changements de couleur </v>
      </c>
      <c r="U161">
        <f t="shared" si="32"/>
        <v>0</v>
      </c>
    </row>
    <row r="162" hidden="1">
      <c r="A162" s="12"/>
      <c r="B162">
        <v>23</v>
      </c>
      <c r="C162" t="str">
        <f t="shared" ca="1" si="22"/>
        <v>3.1</v>
      </c>
      <c r="D162" t="str">
        <f t="shared" ca="1" si="23"/>
        <v>c</v>
      </c>
      <c r="E162" t="s">
        <v>44</v>
      </c>
      <c r="F162" s="65" t="str">
        <f t="shared" ca="1" si="24"/>
        <v>https://prre.agglo-larochelle.fr/-/gl-batiment-elec</v>
      </c>
      <c r="G162" t="str">
        <f t="shared" ca="1" si="25"/>
        <v>A</v>
      </c>
      <c r="H162" t="str">
        <f t="shared" ca="1" si="26"/>
        <v>x</v>
      </c>
      <c r="I162" t="str">
        <f t="shared" ca="1" si="27"/>
        <v/>
      </c>
      <c r="J162" t="str">
        <f t="shared" ca="1" si="28"/>
        <v/>
      </c>
      <c r="K162" t="str">
        <f t="shared" ca="1" si="29"/>
        <v/>
      </c>
      <c r="M162">
        <f t="shared" ca="1" si="30"/>
        <v>0</v>
      </c>
      <c r="N162" t="str">
        <f t="shared" ca="1" si="31"/>
        <v/>
      </c>
      <c r="U162">
        <f t="shared" si="32"/>
        <v>0</v>
      </c>
    </row>
    <row r="163" hidden="1">
      <c r="A163" s="12"/>
      <c r="B163">
        <v>23</v>
      </c>
      <c r="C163" t="str">
        <f t="shared" ca="1" si="22"/>
        <v>3.1</v>
      </c>
      <c r="D163" t="str">
        <f t="shared" ca="1" si="23"/>
        <v>c</v>
      </c>
      <c r="E163" t="s">
        <v>47</v>
      </c>
      <c r="F163" s="65" t="str">
        <f t="shared" ca="1" si="24"/>
        <v>https://prre.agglo-larochelle.fr/-/1ere-fiche-chantier-de-renovation-performante</v>
      </c>
      <c r="G163" t="str">
        <f t="shared" ca="1" si="25"/>
        <v>A</v>
      </c>
      <c r="H163" t="str">
        <f t="shared" ca="1" si="26"/>
        <v>x</v>
      </c>
      <c r="I163" t="str">
        <f t="shared" ca="1" si="27"/>
        <v/>
      </c>
      <c r="J163" t="str">
        <f t="shared" ca="1" si="28"/>
        <v/>
      </c>
      <c r="K163" t="str">
        <f t="shared" ca="1" si="29"/>
        <v/>
      </c>
      <c r="M163">
        <f t="shared" ca="1" si="30"/>
        <v>0</v>
      </c>
      <c r="N163" t="str">
        <f t="shared" ca="1" si="31"/>
        <v/>
      </c>
      <c r="U163">
        <f t="shared" si="32"/>
        <v>0</v>
      </c>
    </row>
    <row r="164">
      <c r="A164" s="12"/>
      <c r="B164">
        <v>24</v>
      </c>
      <c r="C164" t="str">
        <f t="shared" ca="1" si="22"/>
        <v>3.2</v>
      </c>
      <c r="D164" t="str">
        <f t="shared" ca="1" si="23"/>
        <v>nc</v>
      </c>
      <c r="E164" t="s">
        <v>11</v>
      </c>
      <c r="F164" s="65" t="str">
        <f t="shared" ca="1" si="24"/>
        <v>https://prre.agglo-larochelle.fr/</v>
      </c>
      <c r="G164" t="str">
        <f t="shared" ca="1" si="25"/>
        <v>AA</v>
      </c>
      <c r="H164" t="str">
        <f t="shared" ca="1" si="26"/>
        <v/>
      </c>
      <c r="I164" t="str">
        <f t="shared" ca="1" si="27"/>
        <v>Bloquante</v>
      </c>
      <c r="J164" t="str">
        <f t="shared" ca="1" si="28"/>
        <v xml:space="preserve">Une seule fois dans la page</v>
      </c>
      <c r="K164" t="str">
        <f t="shared" ca="1" si="29"/>
        <v/>
      </c>
      <c r="M164">
        <f t="shared" ca="1" si="30"/>
        <v>2</v>
      </c>
      <c r="N164" t="str">
        <f t="shared" ca="1" si="31"/>
        <v xml:space="preserve">le texte en vert sur blanc dans la vidéo n'est pas assez contrasté : 2:1 au lieu de 4,5:1</v>
      </c>
      <c r="U164">
        <f t="shared" si="32"/>
        <v>0</v>
      </c>
    </row>
    <row r="165" hidden="1">
      <c r="A165" s="12"/>
      <c r="B165">
        <v>24</v>
      </c>
      <c r="C165" t="str">
        <f t="shared" ca="1" si="22"/>
        <v>3.2</v>
      </c>
      <c r="D165" t="str">
        <f t="shared" ca="1" si="23"/>
        <v>c</v>
      </c>
      <c r="E165" t="s">
        <v>14</v>
      </c>
      <c r="F165" s="65" t="str">
        <f t="shared" ca="1" si="24"/>
        <v>https://prre.agglo-larochelle.fr/j-adapte-mon-logement-a-une-perte-d-autonomie</v>
      </c>
      <c r="G165" t="str">
        <f t="shared" ca="1" si="25"/>
        <v>AA</v>
      </c>
      <c r="H165" t="str">
        <f t="shared" ca="1" si="26"/>
        <v/>
      </c>
      <c r="I165" t="str">
        <f t="shared" ca="1" si="27"/>
        <v/>
      </c>
      <c r="J165" t="str">
        <f t="shared" ca="1" si="28"/>
        <v/>
      </c>
      <c r="K165" t="str">
        <f t="shared" ca="1" si="29"/>
        <v/>
      </c>
      <c r="M165">
        <f t="shared" ca="1" si="30"/>
        <v>2</v>
      </c>
      <c r="N165" t="str">
        <f t="shared" ca="1" si="31"/>
        <v/>
      </c>
      <c r="U165">
        <f t="shared" si="32"/>
        <v>0</v>
      </c>
    </row>
    <row r="166" hidden="1">
      <c r="A166" s="12"/>
      <c r="B166">
        <v>24</v>
      </c>
      <c r="C166" t="str">
        <f t="shared" ca="1" si="22"/>
        <v>3.2</v>
      </c>
      <c r="D166" t="str">
        <f t="shared" ca="1" si="23"/>
        <v>na</v>
      </c>
      <c r="E166" t="s">
        <v>17</v>
      </c>
      <c r="F166" s="65" t="str">
        <f t="shared" ca="1" si="24"/>
        <v>https://prre.agglo-larochelle.fr/contact-professionnels</v>
      </c>
      <c r="G166" t="str">
        <f t="shared" ca="1" si="25"/>
        <v>AA</v>
      </c>
      <c r="H166" t="str">
        <f t="shared" ca="1" si="26"/>
        <v/>
      </c>
      <c r="I166" t="str">
        <f t="shared" ca="1" si="27"/>
        <v/>
      </c>
      <c r="J166" t="str">
        <f t="shared" ca="1" si="28"/>
        <v/>
      </c>
      <c r="K166" t="str">
        <f t="shared" ca="1" si="29"/>
        <v/>
      </c>
      <c r="M166">
        <f t="shared" ca="1" si="30"/>
        <v>2</v>
      </c>
      <c r="N166" t="str">
        <f t="shared" ca="1" si="31"/>
        <v/>
      </c>
      <c r="U166">
        <f t="shared" si="32"/>
        <v>0</v>
      </c>
    </row>
    <row r="167" hidden="1">
      <c r="A167" s="12"/>
      <c r="B167">
        <v>24</v>
      </c>
      <c r="C167" t="str">
        <f t="shared" ca="1" si="22"/>
        <v>3.2</v>
      </c>
      <c r="D167" t="str">
        <f t="shared" ca="1" si="23"/>
        <v>na</v>
      </c>
      <c r="E167" t="s">
        <v>20</v>
      </c>
      <c r="F167" s="65" t="str">
        <f t="shared" ca="1" si="24"/>
        <v>https://prre.agglo-larochelle.fr/partenaires</v>
      </c>
      <c r="G167" t="str">
        <f t="shared" ca="1" si="25"/>
        <v>AA</v>
      </c>
      <c r="H167" t="str">
        <f t="shared" ca="1" si="26"/>
        <v/>
      </c>
      <c r="I167" t="str">
        <f t="shared" ca="1" si="27"/>
        <v/>
      </c>
      <c r="J167" t="str">
        <f t="shared" ca="1" si="28"/>
        <v/>
      </c>
      <c r="K167" t="str">
        <f t="shared" ca="1" si="29"/>
        <v/>
      </c>
      <c r="M167">
        <f t="shared" ca="1" si="30"/>
        <v>2</v>
      </c>
      <c r="N167" t="str">
        <f t="shared" ca="1" si="31"/>
        <v/>
      </c>
      <c r="U167">
        <f t="shared" si="32"/>
        <v>0</v>
      </c>
    </row>
    <row r="168" hidden="1">
      <c r="A168" s="12"/>
      <c r="B168">
        <v>24</v>
      </c>
      <c r="C168" t="str">
        <f t="shared" ca="1" si="22"/>
        <v>3.2</v>
      </c>
      <c r="D168" t="str">
        <f t="shared" ca="1" si="23"/>
        <v>na</v>
      </c>
      <c r="E168" t="s">
        <v>23</v>
      </c>
      <c r="F168" s="65" t="str">
        <f t="shared" ca="1" si="24"/>
        <v>https://prre.agglo-larochelle.fr/mentions-legales</v>
      </c>
      <c r="G168" t="str">
        <f t="shared" ca="1" si="25"/>
        <v>AA</v>
      </c>
      <c r="H168" t="str">
        <f t="shared" ca="1" si="26"/>
        <v/>
      </c>
      <c r="I168" t="str">
        <f t="shared" ca="1" si="27"/>
        <v/>
      </c>
      <c r="J168" t="str">
        <f t="shared" ca="1" si="28"/>
        <v/>
      </c>
      <c r="K168" t="str">
        <f t="shared" ca="1" si="29"/>
        <v/>
      </c>
      <c r="M168">
        <f t="shared" ca="1" si="30"/>
        <v>2</v>
      </c>
      <c r="N168" t="str">
        <f t="shared" ca="1" si="31"/>
        <v/>
      </c>
      <c r="U168">
        <f t="shared" si="32"/>
        <v>0</v>
      </c>
    </row>
    <row r="169" hidden="1">
      <c r="A169" s="12"/>
      <c r="B169">
        <v>24</v>
      </c>
      <c r="C169" t="str">
        <f t="shared" ca="1" si="22"/>
        <v>3.2</v>
      </c>
      <c r="D169" t="str">
        <f t="shared" ca="1" si="23"/>
        <v>na</v>
      </c>
      <c r="E169" t="s">
        <v>26</v>
      </c>
      <c r="F169" s="65" t="str">
        <f t="shared" ca="1" si="24"/>
        <v>https://prre.agglo-larochelle.fr/plan-du-site</v>
      </c>
      <c r="G169" t="str">
        <f t="shared" ca="1" si="25"/>
        <v>AA</v>
      </c>
      <c r="H169" t="str">
        <f t="shared" ca="1" si="26"/>
        <v/>
      </c>
      <c r="I169" t="str">
        <f t="shared" ca="1" si="27"/>
        <v/>
      </c>
      <c r="J169" t="str">
        <f t="shared" ca="1" si="28"/>
        <v/>
      </c>
      <c r="K169" t="str">
        <f t="shared" ca="1" si="29"/>
        <v/>
      </c>
      <c r="M169">
        <f t="shared" ca="1" si="30"/>
        <v>2</v>
      </c>
      <c r="N169" t="str">
        <f t="shared" ca="1" si="31"/>
        <v/>
      </c>
      <c r="U169">
        <f t="shared" si="32"/>
        <v>0</v>
      </c>
    </row>
    <row r="170" hidden="1">
      <c r="A170" s="12"/>
      <c r="B170">
        <v>24</v>
      </c>
      <c r="C170" t="str">
        <f t="shared" ca="1" si="22"/>
        <v>3.2</v>
      </c>
      <c r="D170" t="str">
        <f t="shared" ca="1" si="23"/>
        <v>c</v>
      </c>
      <c r="E170" t="s">
        <v>29</v>
      </c>
      <c r="F170" s="65" t="str">
        <f t="shared" ca="1" si="24"/>
        <v>https://prre.agglo-larochelle.fr/module-annuaire-des-pros?</v>
      </c>
      <c r="G170" t="str">
        <f t="shared" ca="1" si="25"/>
        <v>AA</v>
      </c>
      <c r="H170" t="str">
        <f t="shared" ca="1" si="26"/>
        <v/>
      </c>
      <c r="I170" t="str">
        <f t="shared" ca="1" si="27"/>
        <v/>
      </c>
      <c r="J170" t="str">
        <f t="shared" ca="1" si="28"/>
        <v/>
      </c>
      <c r="K170" t="str">
        <f t="shared" ca="1" si="29"/>
        <v/>
      </c>
      <c r="M170">
        <f t="shared" ca="1" si="30"/>
        <v>2</v>
      </c>
      <c r="N170" t="str">
        <f t="shared" ca="1" si="31"/>
        <v/>
      </c>
      <c r="U170">
        <f t="shared" si="32"/>
        <v>0</v>
      </c>
    </row>
    <row r="171" hidden="1">
      <c r="A171" s="12"/>
      <c r="B171">
        <v>24</v>
      </c>
      <c r="C171" t="str">
        <f t="shared" ca="1" si="22"/>
        <v>3.2</v>
      </c>
      <c r="D171" t="str">
        <f t="shared" ca="1" si="23"/>
        <v>c</v>
      </c>
      <c r="E171" t="s">
        <v>32</v>
      </c>
      <c r="F171" s="65" t="str">
        <f t="shared" ca="1" si="24"/>
        <v>https://prre.agglo-larochelle.fr/prendre-rendez-vous</v>
      </c>
      <c r="G171" t="str">
        <f t="shared" ca="1" si="25"/>
        <v>AA</v>
      </c>
      <c r="H171" t="str">
        <f t="shared" ca="1" si="26"/>
        <v/>
      </c>
      <c r="I171" t="str">
        <f t="shared" ca="1" si="27"/>
        <v/>
      </c>
      <c r="J171" t="str">
        <f t="shared" ca="1" si="28"/>
        <v/>
      </c>
      <c r="K171" t="str">
        <f t="shared" ca="1" si="29"/>
        <v/>
      </c>
      <c r="M171">
        <f t="shared" ca="1" si="30"/>
        <v>2</v>
      </c>
      <c r="N171" t="str">
        <f t="shared" ca="1" si="31"/>
        <v/>
      </c>
      <c r="U171">
        <f t="shared" si="32"/>
        <v>0</v>
      </c>
    </row>
    <row r="172" hidden="1">
      <c r="A172" s="12"/>
      <c r="B172">
        <v>24</v>
      </c>
      <c r="C172" t="str">
        <f t="shared" ca="1" si="22"/>
        <v>3.2</v>
      </c>
      <c r="D172" t="str">
        <f t="shared" ca="1" si="23"/>
        <v>c</v>
      </c>
      <c r="E172" t="s">
        <v>35</v>
      </c>
      <c r="F172" s="65" t="str">
        <f t="shared" ca="1" si="24"/>
        <v>https://prre.agglo-larochelle.fr/aides-financieres</v>
      </c>
      <c r="G172" t="str">
        <f t="shared" ca="1" si="25"/>
        <v>AA</v>
      </c>
      <c r="H172" t="str">
        <f t="shared" ca="1" si="26"/>
        <v/>
      </c>
      <c r="I172" t="str">
        <f t="shared" ca="1" si="27"/>
        <v/>
      </c>
      <c r="J172" t="str">
        <f t="shared" ca="1" si="28"/>
        <v/>
      </c>
      <c r="K172" t="str">
        <f t="shared" ca="1" si="29"/>
        <v/>
      </c>
      <c r="M172">
        <f t="shared" ca="1" si="30"/>
        <v>2</v>
      </c>
      <c r="N172" t="str">
        <f t="shared" ca="1" si="31"/>
        <v/>
      </c>
      <c r="U172">
        <f t="shared" si="32"/>
        <v>0</v>
      </c>
    </row>
    <row r="173" hidden="1">
      <c r="A173" s="12"/>
      <c r="B173">
        <v>24</v>
      </c>
      <c r="C173" t="str">
        <f t="shared" ca="1" si="22"/>
        <v>3.2</v>
      </c>
      <c r="D173" t="str">
        <f t="shared" ca="1" si="23"/>
        <v>c</v>
      </c>
      <c r="E173" t="s">
        <v>38</v>
      </c>
      <c r="F173" s="65" t="str">
        <f t="shared" ca="1" si="24"/>
        <v>https://prre.agglo-larochelle.fr/des-outils-pour-mieux-connaitre-mon-logement/mon-toit-est-t-il-bien-isole</v>
      </c>
      <c r="G173" t="str">
        <f t="shared" ca="1" si="25"/>
        <v>AA</v>
      </c>
      <c r="H173" t="str">
        <f t="shared" ca="1" si="26"/>
        <v/>
      </c>
      <c r="I173" t="str">
        <f t="shared" ca="1" si="27"/>
        <v/>
      </c>
      <c r="J173" t="str">
        <f t="shared" ca="1" si="28"/>
        <v/>
      </c>
      <c r="K173" t="str">
        <f t="shared" ca="1" si="29"/>
        <v/>
      </c>
      <c r="M173">
        <f t="shared" ca="1" si="30"/>
        <v>2</v>
      </c>
      <c r="N173" t="str">
        <f t="shared" ca="1" si="31"/>
        <v/>
      </c>
      <c r="U173">
        <f t="shared" si="32"/>
        <v>0</v>
      </c>
    </row>
    <row r="174">
      <c r="A174" s="12"/>
      <c r="B174">
        <v>24</v>
      </c>
      <c r="C174" t="str">
        <f t="shared" ca="1" si="22"/>
        <v>3.2</v>
      </c>
      <c r="D174" t="str">
        <f t="shared" ca="1" si="23"/>
        <v>c</v>
      </c>
      <c r="E174" t="s">
        <v>41</v>
      </c>
      <c r="F174" s="65" t="str">
        <f t="shared" ca="1" si="24"/>
        <v>https://prre.agglo-larochelle.fr/prendre-rendez-vous/prendre-rendez-vous-a-la-rochelle-pour-une-renovation-energetique-individuelle</v>
      </c>
      <c r="G174" t="str">
        <f t="shared" ca="1" si="25"/>
        <v>AA</v>
      </c>
      <c r="H174" t="str">
        <f t="shared" ca="1" si="26"/>
        <v/>
      </c>
      <c r="I174" t="str">
        <f t="shared" ca="1" si="27"/>
        <v>Majeure</v>
      </c>
      <c r="J174" t="str">
        <f t="shared" ca="1" si="28"/>
        <v xml:space="preserve">Plusieurs fois sur cette page uniquement</v>
      </c>
      <c r="K174" t="str">
        <f t="shared" ca="1" si="29"/>
        <v/>
      </c>
      <c r="M174">
        <f t="shared" ca="1" si="30"/>
        <v>2</v>
      </c>
      <c r="N174" t="str">
        <f t="shared" ca="1" si="31"/>
        <v xml:space="preserve">le contraste des jours non sélectionnables dans le datepicker n'est pas suffisant 1,9:1 au lieu de 4,5:1</v>
      </c>
      <c r="U174">
        <f t="shared" si="32"/>
        <v>0</v>
      </c>
    </row>
    <row r="175" hidden="1">
      <c r="A175" s="12"/>
      <c r="B175">
        <v>24</v>
      </c>
      <c r="C175" t="str">
        <f t="shared" ca="1" si="22"/>
        <v>3.2</v>
      </c>
      <c r="D175" t="str">
        <f t="shared" ca="1" si="23"/>
        <v>c</v>
      </c>
      <c r="E175" t="s">
        <v>44</v>
      </c>
      <c r="F175" s="65" t="str">
        <f t="shared" ca="1" si="24"/>
        <v>https://prre.agglo-larochelle.fr/-/gl-batiment-elec</v>
      </c>
      <c r="G175" t="str">
        <f t="shared" ca="1" si="25"/>
        <v>AA</v>
      </c>
      <c r="H175" t="str">
        <f t="shared" ca="1" si="26"/>
        <v/>
      </c>
      <c r="I175" t="str">
        <f t="shared" ca="1" si="27"/>
        <v/>
      </c>
      <c r="J175" t="str">
        <f t="shared" ca="1" si="28"/>
        <v/>
      </c>
      <c r="K175" t="str">
        <f t="shared" ca="1" si="29"/>
        <v/>
      </c>
      <c r="M175">
        <f t="shared" ca="1" si="30"/>
        <v>2</v>
      </c>
      <c r="N175" t="str">
        <f t="shared" ca="1" si="31"/>
        <v/>
      </c>
      <c r="U175">
        <f t="shared" si="32"/>
        <v>0</v>
      </c>
    </row>
    <row r="176">
      <c r="A176" s="12"/>
      <c r="B176">
        <v>24</v>
      </c>
      <c r="C176" t="str">
        <f t="shared" ca="1" si="22"/>
        <v>3.2</v>
      </c>
      <c r="D176" t="str">
        <f t="shared" ca="1" si="23"/>
        <v>nc</v>
      </c>
      <c r="E176" t="s">
        <v>47</v>
      </c>
      <c r="F176" s="65" t="str">
        <f t="shared" ca="1" si="24"/>
        <v>https://prre.agglo-larochelle.fr/-/1ere-fiche-chantier-de-renovation-performante</v>
      </c>
      <c r="G176" t="str">
        <f t="shared" ca="1" si="25"/>
        <v>AA</v>
      </c>
      <c r="H176" t="str">
        <f t="shared" ca="1" si="26"/>
        <v/>
      </c>
      <c r="I176" t="str">
        <f t="shared" ca="1" si="27"/>
        <v>Bloquante</v>
      </c>
      <c r="J176" t="str">
        <f t="shared" ca="1" si="28"/>
        <v xml:space="preserve">Plusieurs fois sur cette page uniquement</v>
      </c>
      <c r="K176" t="str">
        <f t="shared" ca="1" si="29"/>
        <v/>
      </c>
      <c r="M176">
        <f t="shared" ca="1" si="30"/>
        <v>2</v>
      </c>
      <c r="N176" t="str">
        <f t="shared" ca="1" si="31"/>
        <v xml:space="preserve">dans l'infographie, le texte en blanc sur vert n'est pas assez contrasté</v>
      </c>
      <c r="U176">
        <f t="shared" si="32"/>
        <v>0</v>
      </c>
    </row>
    <row r="177" hidden="1">
      <c r="A177" s="12"/>
      <c r="B177">
        <v>25</v>
      </c>
      <c r="C177" t="str">
        <f t="shared" ca="1" si="22"/>
        <v>3.3</v>
      </c>
      <c r="D177" t="str">
        <f t="shared" ca="1" si="23"/>
        <v>c</v>
      </c>
      <c r="E177" t="s">
        <v>11</v>
      </c>
      <c r="F177" s="65" t="str">
        <f t="shared" ca="1" si="24"/>
        <v>https://prre.agglo-larochelle.fr/</v>
      </c>
      <c r="G177" t="str">
        <f t="shared" ca="1" si="25"/>
        <v>AA</v>
      </c>
      <c r="H177" t="str">
        <f t="shared" ca="1" si="26"/>
        <v/>
      </c>
      <c r="I177" t="str">
        <f t="shared" ca="1" si="27"/>
        <v/>
      </c>
      <c r="J177" t="str">
        <f t="shared" ca="1" si="28"/>
        <v/>
      </c>
      <c r="K177" t="str">
        <f t="shared" ca="1" si="29"/>
        <v/>
      </c>
      <c r="M177">
        <f t="shared" ca="1" si="30"/>
        <v>0</v>
      </c>
      <c r="N177" t="str">
        <f t="shared" ca="1" si="31"/>
        <v/>
      </c>
      <c r="U177">
        <f t="shared" si="32"/>
        <v>0</v>
      </c>
    </row>
    <row r="178" hidden="1">
      <c r="A178" s="12"/>
      <c r="B178">
        <v>25</v>
      </c>
      <c r="C178" t="str">
        <f t="shared" ca="1" si="22"/>
        <v>3.3</v>
      </c>
      <c r="D178" t="str">
        <f t="shared" ca="1" si="23"/>
        <v>c</v>
      </c>
      <c r="E178" t="s">
        <v>14</v>
      </c>
      <c r="F178" s="65" t="str">
        <f t="shared" ca="1" si="24"/>
        <v>https://prre.agglo-larochelle.fr/j-adapte-mon-logement-a-une-perte-d-autonomie</v>
      </c>
      <c r="G178" t="str">
        <f t="shared" ca="1" si="25"/>
        <v>AA</v>
      </c>
      <c r="H178" t="str">
        <f t="shared" ca="1" si="26"/>
        <v/>
      </c>
      <c r="I178" t="str">
        <f t="shared" ca="1" si="27"/>
        <v/>
      </c>
      <c r="J178" t="str">
        <f t="shared" ca="1" si="28"/>
        <v/>
      </c>
      <c r="K178" t="str">
        <f t="shared" ca="1" si="29"/>
        <v/>
      </c>
      <c r="M178">
        <f t="shared" ca="1" si="30"/>
        <v>0</v>
      </c>
      <c r="N178" t="str">
        <f t="shared" ca="1" si="31"/>
        <v/>
      </c>
      <c r="U178">
        <f t="shared" si="32"/>
        <v>0</v>
      </c>
    </row>
    <row r="179" hidden="1">
      <c r="A179" s="12"/>
      <c r="B179">
        <v>25</v>
      </c>
      <c r="C179" t="str">
        <f t="shared" ca="1" si="22"/>
        <v>3.3</v>
      </c>
      <c r="D179" t="str">
        <f t="shared" ca="1" si="23"/>
        <v>c</v>
      </c>
      <c r="E179" t="s">
        <v>17</v>
      </c>
      <c r="F179" s="65" t="str">
        <f t="shared" ca="1" si="24"/>
        <v>https://prre.agglo-larochelle.fr/contact-professionnels</v>
      </c>
      <c r="G179" t="str">
        <f t="shared" ca="1" si="25"/>
        <v>AA</v>
      </c>
      <c r="H179" t="str">
        <f t="shared" ca="1" si="26"/>
        <v/>
      </c>
      <c r="I179" t="str">
        <f t="shared" ca="1" si="27"/>
        <v/>
      </c>
      <c r="J179" t="str">
        <f t="shared" ca="1" si="28"/>
        <v/>
      </c>
      <c r="K179" t="str">
        <f t="shared" ca="1" si="29"/>
        <v/>
      </c>
      <c r="M179">
        <f t="shared" ca="1" si="30"/>
        <v>0</v>
      </c>
      <c r="N179" t="str">
        <f t="shared" ca="1" si="31"/>
        <v/>
      </c>
      <c r="U179">
        <f t="shared" si="32"/>
        <v>0</v>
      </c>
    </row>
    <row r="180" hidden="1">
      <c r="A180" s="12"/>
      <c r="B180">
        <v>25</v>
      </c>
      <c r="C180" t="str">
        <f t="shared" ca="1" si="22"/>
        <v>3.3</v>
      </c>
      <c r="D180" t="str">
        <f t="shared" ca="1" si="23"/>
        <v>c</v>
      </c>
      <c r="E180" t="s">
        <v>20</v>
      </c>
      <c r="F180" s="65" t="str">
        <f t="shared" ca="1" si="24"/>
        <v>https://prre.agglo-larochelle.fr/partenaires</v>
      </c>
      <c r="G180" t="str">
        <f t="shared" ca="1" si="25"/>
        <v>AA</v>
      </c>
      <c r="H180" t="str">
        <f t="shared" ca="1" si="26"/>
        <v/>
      </c>
      <c r="I180" t="str">
        <f t="shared" ca="1" si="27"/>
        <v/>
      </c>
      <c r="J180" t="str">
        <f t="shared" ca="1" si="28"/>
        <v/>
      </c>
      <c r="K180" t="str">
        <f t="shared" ca="1" si="29"/>
        <v/>
      </c>
      <c r="M180">
        <f t="shared" ca="1" si="30"/>
        <v>0</v>
      </c>
      <c r="N180" t="str">
        <f t="shared" ca="1" si="31"/>
        <v/>
      </c>
      <c r="U180">
        <f t="shared" si="32"/>
        <v>0</v>
      </c>
    </row>
    <row r="181" hidden="1">
      <c r="A181" s="12"/>
      <c r="B181">
        <v>25</v>
      </c>
      <c r="C181" t="str">
        <f t="shared" ca="1" si="22"/>
        <v>3.3</v>
      </c>
      <c r="D181" t="str">
        <f t="shared" ca="1" si="23"/>
        <v>c</v>
      </c>
      <c r="E181" t="s">
        <v>23</v>
      </c>
      <c r="F181" s="65" t="str">
        <f t="shared" ca="1" si="24"/>
        <v>https://prre.agglo-larochelle.fr/mentions-legales</v>
      </c>
      <c r="G181" t="str">
        <f t="shared" ca="1" si="25"/>
        <v>AA</v>
      </c>
      <c r="H181" t="str">
        <f t="shared" ca="1" si="26"/>
        <v/>
      </c>
      <c r="I181" t="str">
        <f t="shared" ca="1" si="27"/>
        <v/>
      </c>
      <c r="J181" t="str">
        <f t="shared" ca="1" si="28"/>
        <v/>
      </c>
      <c r="K181" t="str">
        <f t="shared" ca="1" si="29"/>
        <v/>
      </c>
      <c r="M181">
        <f t="shared" ca="1" si="30"/>
        <v>0</v>
      </c>
      <c r="N181" t="str">
        <f t="shared" ca="1" si="31"/>
        <v/>
      </c>
      <c r="U181">
        <f t="shared" si="32"/>
        <v>0</v>
      </c>
    </row>
    <row r="182" hidden="1">
      <c r="A182" s="12"/>
      <c r="B182">
        <v>25</v>
      </c>
      <c r="C182" t="str">
        <f t="shared" ca="1" si="22"/>
        <v>3.3</v>
      </c>
      <c r="D182" t="str">
        <f t="shared" ca="1" si="23"/>
        <v>c</v>
      </c>
      <c r="E182" t="s">
        <v>26</v>
      </c>
      <c r="F182" s="65" t="str">
        <f t="shared" ca="1" si="24"/>
        <v>https://prre.agglo-larochelle.fr/plan-du-site</v>
      </c>
      <c r="G182" t="str">
        <f t="shared" ca="1" si="25"/>
        <v>AA</v>
      </c>
      <c r="H182" t="str">
        <f t="shared" ca="1" si="26"/>
        <v/>
      </c>
      <c r="I182" t="str">
        <f t="shared" ca="1" si="27"/>
        <v/>
      </c>
      <c r="J182" t="str">
        <f t="shared" ca="1" si="28"/>
        <v/>
      </c>
      <c r="K182" t="str">
        <f t="shared" ca="1" si="29"/>
        <v/>
      </c>
      <c r="M182">
        <f t="shared" ca="1" si="30"/>
        <v>0</v>
      </c>
      <c r="N182" t="str">
        <f t="shared" ca="1" si="31"/>
        <v/>
      </c>
      <c r="U182">
        <f t="shared" si="32"/>
        <v>0</v>
      </c>
    </row>
    <row r="183">
      <c r="A183" s="12"/>
      <c r="B183">
        <v>25</v>
      </c>
      <c r="C183" t="str">
        <f t="shared" ca="1" si="22"/>
        <v>3.3</v>
      </c>
      <c r="D183" t="str">
        <f t="shared" ca="1" si="23"/>
        <v>c</v>
      </c>
      <c r="E183" t="s">
        <v>29</v>
      </c>
      <c r="F183" s="65" t="str">
        <f t="shared" ca="1" si="24"/>
        <v>https://prre.agglo-larochelle.fr/module-annuaire-des-pros?</v>
      </c>
      <c r="G183" t="str">
        <f t="shared" ca="1" si="25"/>
        <v>AA</v>
      </c>
      <c r="H183" t="str">
        <f t="shared" ca="1" si="26"/>
        <v/>
      </c>
      <c r="I183" t="str">
        <f t="shared" ca="1" si="27"/>
        <v>Bloquante</v>
      </c>
      <c r="J183" t="str">
        <f t="shared" ca="1" si="28"/>
        <v xml:space="preserve">Plusieurs fois sur cette page uniquement</v>
      </c>
      <c r="K183" t="str">
        <f t="shared" ca="1" si="29"/>
        <v/>
      </c>
      <c r="M183">
        <f t="shared" ca="1" si="30"/>
        <v>0</v>
      </c>
      <c r="N183" t="str">
        <f t="shared" ca="1" si="31"/>
        <v xml:space="preserve">les switch ne sont pas assez contrastés 1,8:1 au lieu de 3:1 lorqsu'ils ne sont pas activés </v>
      </c>
      <c r="U183">
        <f t="shared" si="32"/>
        <v>0</v>
      </c>
    </row>
    <row r="184" hidden="1">
      <c r="A184" s="12"/>
      <c r="B184">
        <v>25</v>
      </c>
      <c r="C184" t="str">
        <f t="shared" ca="1" si="22"/>
        <v>3.3</v>
      </c>
      <c r="D184" t="str">
        <f t="shared" ca="1" si="23"/>
        <v>c</v>
      </c>
      <c r="E184" t="s">
        <v>32</v>
      </c>
      <c r="F184" s="65" t="str">
        <f t="shared" ca="1" si="24"/>
        <v>https://prre.agglo-larochelle.fr/prendre-rendez-vous</v>
      </c>
      <c r="G184" t="str">
        <f t="shared" ca="1" si="25"/>
        <v>AA</v>
      </c>
      <c r="H184" t="str">
        <f t="shared" ca="1" si="26"/>
        <v/>
      </c>
      <c r="I184" t="str">
        <f t="shared" ca="1" si="27"/>
        <v/>
      </c>
      <c r="J184" t="str">
        <f t="shared" ca="1" si="28"/>
        <v/>
      </c>
      <c r="K184" t="str">
        <f t="shared" ca="1" si="29"/>
        <v/>
      </c>
      <c r="M184">
        <f t="shared" ca="1" si="30"/>
        <v>0</v>
      </c>
      <c r="N184" t="str">
        <f t="shared" ca="1" si="31"/>
        <v/>
      </c>
      <c r="U184">
        <f t="shared" si="32"/>
        <v>0</v>
      </c>
    </row>
    <row r="185" hidden="1">
      <c r="A185" s="12"/>
      <c r="B185">
        <v>25</v>
      </c>
      <c r="C185" t="str">
        <f t="shared" ca="1" si="22"/>
        <v>3.3</v>
      </c>
      <c r="D185" t="str">
        <f t="shared" ca="1" si="23"/>
        <v>c</v>
      </c>
      <c r="E185" t="s">
        <v>35</v>
      </c>
      <c r="F185" s="65" t="str">
        <f t="shared" ca="1" si="24"/>
        <v>https://prre.agglo-larochelle.fr/aides-financieres</v>
      </c>
      <c r="G185" t="str">
        <f t="shared" ca="1" si="25"/>
        <v>AA</v>
      </c>
      <c r="H185" t="str">
        <f t="shared" ca="1" si="26"/>
        <v/>
      </c>
      <c r="I185" t="str">
        <f t="shared" ca="1" si="27"/>
        <v/>
      </c>
      <c r="J185" t="str">
        <f t="shared" ca="1" si="28"/>
        <v/>
      </c>
      <c r="K185" t="str">
        <f t="shared" ca="1" si="29"/>
        <v/>
      </c>
      <c r="M185">
        <f t="shared" ca="1" si="30"/>
        <v>0</v>
      </c>
      <c r="N185" t="str">
        <f t="shared" ca="1" si="31"/>
        <v/>
      </c>
      <c r="U185">
        <f t="shared" si="32"/>
        <v>0</v>
      </c>
    </row>
    <row r="186" hidden="1">
      <c r="A186" s="12"/>
      <c r="B186">
        <v>25</v>
      </c>
      <c r="C186" t="str">
        <f t="shared" ca="1" si="22"/>
        <v>3.3</v>
      </c>
      <c r="D186" t="str">
        <f t="shared" ca="1" si="23"/>
        <v>c</v>
      </c>
      <c r="E186" t="s">
        <v>38</v>
      </c>
      <c r="F186" s="65" t="str">
        <f t="shared" ca="1" si="24"/>
        <v>https://prre.agglo-larochelle.fr/des-outils-pour-mieux-connaitre-mon-logement/mon-toit-est-t-il-bien-isole</v>
      </c>
      <c r="G186" t="str">
        <f t="shared" ca="1" si="25"/>
        <v>AA</v>
      </c>
      <c r="H186" t="str">
        <f t="shared" ca="1" si="26"/>
        <v/>
      </c>
      <c r="I186" t="str">
        <f t="shared" ca="1" si="27"/>
        <v/>
      </c>
      <c r="J186" t="str">
        <f t="shared" ca="1" si="28"/>
        <v/>
      </c>
      <c r="K186" t="str">
        <f t="shared" ca="1" si="29"/>
        <v/>
      </c>
      <c r="M186">
        <f t="shared" ca="1" si="30"/>
        <v>0</v>
      </c>
      <c r="N186" t="str">
        <f t="shared" ca="1" si="31"/>
        <v/>
      </c>
      <c r="U186">
        <f t="shared" si="32"/>
        <v>0</v>
      </c>
    </row>
    <row r="187" hidden="1">
      <c r="A187" s="12"/>
      <c r="B187">
        <v>25</v>
      </c>
      <c r="C187" t="str">
        <f t="shared" ca="1" si="22"/>
        <v>3.3</v>
      </c>
      <c r="D187" t="str">
        <f t="shared" ca="1" si="23"/>
        <v>c</v>
      </c>
      <c r="E187" t="s">
        <v>41</v>
      </c>
      <c r="F187" s="65" t="str">
        <f t="shared" ca="1" si="24"/>
        <v>https://prre.agglo-larochelle.fr/prendre-rendez-vous/prendre-rendez-vous-a-la-rochelle-pour-une-renovation-energetique-individuelle</v>
      </c>
      <c r="G187" t="str">
        <f t="shared" ca="1" si="25"/>
        <v>AA</v>
      </c>
      <c r="H187" t="str">
        <f t="shared" ca="1" si="26"/>
        <v/>
      </c>
      <c r="I187" t="str">
        <f t="shared" ca="1" si="27"/>
        <v/>
      </c>
      <c r="J187" t="str">
        <f t="shared" ca="1" si="28"/>
        <v/>
      </c>
      <c r="K187" t="str">
        <f t="shared" ca="1" si="29"/>
        <v/>
      </c>
      <c r="M187">
        <f t="shared" ca="1" si="30"/>
        <v>0</v>
      </c>
      <c r="N187" t="str">
        <f t="shared" ca="1" si="31"/>
        <v/>
      </c>
      <c r="U187">
        <f t="shared" si="32"/>
        <v>0</v>
      </c>
    </row>
    <row r="188" hidden="1">
      <c r="A188" s="12"/>
      <c r="B188">
        <v>25</v>
      </c>
      <c r="C188" t="str">
        <f t="shared" ca="1" si="22"/>
        <v>3.3</v>
      </c>
      <c r="D188" t="str">
        <f t="shared" ca="1" si="23"/>
        <v>c</v>
      </c>
      <c r="E188" t="s">
        <v>44</v>
      </c>
      <c r="F188" s="65" t="str">
        <f t="shared" ca="1" si="24"/>
        <v>https://prre.agglo-larochelle.fr/-/gl-batiment-elec</v>
      </c>
      <c r="G188" t="str">
        <f t="shared" ca="1" si="25"/>
        <v>AA</v>
      </c>
      <c r="H188" t="str">
        <f t="shared" ca="1" si="26"/>
        <v/>
      </c>
      <c r="I188" t="str">
        <f t="shared" ca="1" si="27"/>
        <v/>
      </c>
      <c r="J188" t="str">
        <f t="shared" ca="1" si="28"/>
        <v/>
      </c>
      <c r="K188" t="str">
        <f t="shared" ca="1" si="29"/>
        <v/>
      </c>
      <c r="M188">
        <f t="shared" ca="1" si="30"/>
        <v>0</v>
      </c>
      <c r="N188" t="str">
        <f t="shared" ca="1" si="31"/>
        <v/>
      </c>
      <c r="U188">
        <f t="shared" si="32"/>
        <v>0</v>
      </c>
    </row>
    <row r="189" hidden="1">
      <c r="A189" s="12"/>
      <c r="B189">
        <v>25</v>
      </c>
      <c r="C189" t="str">
        <f t="shared" ca="1" si="22"/>
        <v>3.3</v>
      </c>
      <c r="D189" t="str">
        <f t="shared" ca="1" si="23"/>
        <v>c</v>
      </c>
      <c r="E189" t="s">
        <v>47</v>
      </c>
      <c r="F189" s="65" t="str">
        <f t="shared" ca="1" si="24"/>
        <v>https://prre.agglo-larochelle.fr/-/1ere-fiche-chantier-de-renovation-performante</v>
      </c>
      <c r="G189" t="str">
        <f t="shared" ca="1" si="25"/>
        <v>AA</v>
      </c>
      <c r="H189" t="str">
        <f t="shared" ca="1" si="26"/>
        <v/>
      </c>
      <c r="I189" t="str">
        <f t="shared" ca="1" si="27"/>
        <v/>
      </c>
      <c r="J189" t="str">
        <f t="shared" ca="1" si="28"/>
        <v/>
      </c>
      <c r="K189" t="str">
        <f t="shared" ca="1" si="29"/>
        <v/>
      </c>
      <c r="M189">
        <f t="shared" ca="1" si="30"/>
        <v>0</v>
      </c>
      <c r="N189" t="str">
        <f t="shared" ca="1" si="31"/>
        <v/>
      </c>
      <c r="U189">
        <f t="shared" si="32"/>
        <v>0</v>
      </c>
    </row>
    <row r="190" hidden="1">
      <c r="A190" s="12" t="s">
        <v>88</v>
      </c>
      <c r="B190">
        <v>26</v>
      </c>
      <c r="C190" t="str">
        <f t="shared" ca="1" si="22"/>
        <v>4.1</v>
      </c>
      <c r="D190" t="str">
        <f t="shared" ca="1" si="23"/>
        <v>c</v>
      </c>
      <c r="E190" t="s">
        <v>11</v>
      </c>
      <c r="F190" s="65" t="str">
        <f t="shared" ca="1" si="24"/>
        <v>https://prre.agglo-larochelle.fr/</v>
      </c>
      <c r="G190" t="str">
        <f t="shared" ca="1" si="25"/>
        <v>A</v>
      </c>
      <c r="H190" t="str">
        <f t="shared" ca="1" si="26"/>
        <v>x</v>
      </c>
      <c r="I190" t="str">
        <f t="shared" ca="1" si="27"/>
        <v/>
      </c>
      <c r="J190" t="str">
        <f t="shared" ca="1" si="28"/>
        <v/>
      </c>
      <c r="K190" t="str">
        <f t="shared" ca="1" si="29"/>
        <v/>
      </c>
      <c r="M190">
        <f t="shared" ca="1" si="30"/>
        <v>0</v>
      </c>
      <c r="N190" t="str">
        <f t="shared" ca="1" si="31"/>
        <v/>
      </c>
      <c r="U190">
        <f t="shared" si="32"/>
        <v>0</v>
      </c>
    </row>
    <row r="191" hidden="1">
      <c r="A191" s="12"/>
      <c r="B191">
        <v>26</v>
      </c>
      <c r="C191" t="str">
        <f t="shared" ca="1" si="22"/>
        <v>4.1</v>
      </c>
      <c r="D191" t="str">
        <f t="shared" ca="1" si="23"/>
        <v>na</v>
      </c>
      <c r="E191" t="s">
        <v>14</v>
      </c>
      <c r="F191" s="65" t="str">
        <f t="shared" ca="1" si="24"/>
        <v>https://prre.agglo-larochelle.fr/j-adapte-mon-logement-a-une-perte-d-autonomie</v>
      </c>
      <c r="G191" t="str">
        <f t="shared" ca="1" si="25"/>
        <v>A</v>
      </c>
      <c r="H191" t="str">
        <f t="shared" ca="1" si="26"/>
        <v>x</v>
      </c>
      <c r="I191" t="str">
        <f t="shared" ca="1" si="27"/>
        <v/>
      </c>
      <c r="J191" t="str">
        <f t="shared" ca="1" si="28"/>
        <v/>
      </c>
      <c r="K191" t="str">
        <f t="shared" ca="1" si="29"/>
        <v/>
      </c>
      <c r="M191">
        <f t="shared" ca="1" si="30"/>
        <v>0</v>
      </c>
      <c r="N191" t="str">
        <f t="shared" ca="1" si="31"/>
        <v/>
      </c>
      <c r="U191">
        <f t="shared" si="32"/>
        <v>0</v>
      </c>
    </row>
    <row r="192" hidden="1">
      <c r="A192" s="12"/>
      <c r="B192">
        <v>26</v>
      </c>
      <c r="C192" t="str">
        <f t="shared" ca="1" si="22"/>
        <v>4.1</v>
      </c>
      <c r="D192" t="str">
        <f t="shared" ca="1" si="23"/>
        <v>na</v>
      </c>
      <c r="E192" t="s">
        <v>17</v>
      </c>
      <c r="F192" s="65" t="str">
        <f t="shared" ca="1" si="24"/>
        <v>https://prre.agglo-larochelle.fr/contact-professionnels</v>
      </c>
      <c r="G192" t="str">
        <f t="shared" ca="1" si="25"/>
        <v>A</v>
      </c>
      <c r="H192" t="str">
        <f t="shared" ca="1" si="26"/>
        <v>x</v>
      </c>
      <c r="I192" t="str">
        <f t="shared" ca="1" si="27"/>
        <v/>
      </c>
      <c r="J192" t="str">
        <f t="shared" ca="1" si="28"/>
        <v/>
      </c>
      <c r="K192" t="str">
        <f t="shared" ca="1" si="29"/>
        <v/>
      </c>
      <c r="M192">
        <f t="shared" ca="1" si="30"/>
        <v>0</v>
      </c>
      <c r="N192" t="str">
        <f t="shared" ca="1" si="31"/>
        <v/>
      </c>
      <c r="U192">
        <f t="shared" si="32"/>
        <v>0</v>
      </c>
    </row>
    <row r="193" hidden="1">
      <c r="A193" s="12"/>
      <c r="B193">
        <v>26</v>
      </c>
      <c r="C193" t="str">
        <f t="shared" ca="1" si="22"/>
        <v>4.1</v>
      </c>
      <c r="D193" t="str">
        <f t="shared" ca="1" si="23"/>
        <v>na</v>
      </c>
      <c r="E193" t="s">
        <v>20</v>
      </c>
      <c r="F193" s="65" t="str">
        <f t="shared" ca="1" si="24"/>
        <v>https://prre.agglo-larochelle.fr/partenaires</v>
      </c>
      <c r="G193" t="str">
        <f t="shared" ca="1" si="25"/>
        <v>A</v>
      </c>
      <c r="H193" t="str">
        <f t="shared" ca="1" si="26"/>
        <v>x</v>
      </c>
      <c r="I193" t="str">
        <f t="shared" ca="1" si="27"/>
        <v/>
      </c>
      <c r="J193" t="str">
        <f t="shared" ca="1" si="28"/>
        <v/>
      </c>
      <c r="K193" t="str">
        <f t="shared" ca="1" si="29"/>
        <v/>
      </c>
      <c r="M193">
        <f t="shared" ca="1" si="30"/>
        <v>0</v>
      </c>
      <c r="N193" t="str">
        <f t="shared" ca="1" si="31"/>
        <v/>
      </c>
      <c r="U193">
        <f t="shared" si="32"/>
        <v>0</v>
      </c>
    </row>
    <row r="194" hidden="1">
      <c r="A194" s="12"/>
      <c r="B194">
        <v>26</v>
      </c>
      <c r="C194" t="str">
        <f t="shared" ca="1" si="22"/>
        <v>4.1</v>
      </c>
      <c r="D194" t="str">
        <f t="shared" ca="1" si="23"/>
        <v>na</v>
      </c>
      <c r="E194" t="s">
        <v>23</v>
      </c>
      <c r="F194" s="65" t="str">
        <f t="shared" ca="1" si="24"/>
        <v>https://prre.agglo-larochelle.fr/mentions-legales</v>
      </c>
      <c r="G194" t="str">
        <f t="shared" ca="1" si="25"/>
        <v>A</v>
      </c>
      <c r="H194" t="str">
        <f t="shared" ca="1" si="26"/>
        <v>x</v>
      </c>
      <c r="I194" t="str">
        <f t="shared" ca="1" si="27"/>
        <v/>
      </c>
      <c r="J194" t="str">
        <f t="shared" ca="1" si="28"/>
        <v/>
      </c>
      <c r="K194" t="str">
        <f t="shared" ca="1" si="29"/>
        <v/>
      </c>
      <c r="M194">
        <f t="shared" ca="1" si="30"/>
        <v>0</v>
      </c>
      <c r="N194" t="str">
        <f t="shared" ca="1" si="31"/>
        <v/>
      </c>
      <c r="U194">
        <f t="shared" si="32"/>
        <v>0</v>
      </c>
    </row>
    <row r="195" hidden="1">
      <c r="A195" s="12"/>
      <c r="B195">
        <v>26</v>
      </c>
      <c r="C195" t="str">
        <f t="shared" ca="1" si="22"/>
        <v>4.1</v>
      </c>
      <c r="D195" t="str">
        <f t="shared" ca="1" si="23"/>
        <v>na</v>
      </c>
      <c r="E195" t="s">
        <v>26</v>
      </c>
      <c r="F195" s="65" t="str">
        <f t="shared" ca="1" si="24"/>
        <v>https://prre.agglo-larochelle.fr/plan-du-site</v>
      </c>
      <c r="G195" t="str">
        <f t="shared" ca="1" si="25"/>
        <v>A</v>
      </c>
      <c r="H195" t="str">
        <f t="shared" ca="1" si="26"/>
        <v>x</v>
      </c>
      <c r="I195" t="str">
        <f t="shared" ca="1" si="27"/>
        <v/>
      </c>
      <c r="J195" t="str">
        <f t="shared" ca="1" si="28"/>
        <v/>
      </c>
      <c r="K195" t="str">
        <f t="shared" ca="1" si="29"/>
        <v/>
      </c>
      <c r="M195">
        <f t="shared" ca="1" si="30"/>
        <v>0</v>
      </c>
      <c r="N195" t="str">
        <f t="shared" ca="1" si="31"/>
        <v/>
      </c>
      <c r="U195">
        <f t="shared" si="32"/>
        <v>0</v>
      </c>
    </row>
    <row r="196" hidden="1">
      <c r="A196" s="12"/>
      <c r="B196">
        <v>26</v>
      </c>
      <c r="C196" t="str">
        <f t="shared" ca="1" si="22"/>
        <v>4.1</v>
      </c>
      <c r="D196" t="str">
        <f t="shared" ca="1" si="23"/>
        <v>na</v>
      </c>
      <c r="E196" t="s">
        <v>29</v>
      </c>
      <c r="F196" s="65" t="str">
        <f t="shared" ca="1" si="24"/>
        <v>https://prre.agglo-larochelle.fr/module-annuaire-des-pros?</v>
      </c>
      <c r="G196" t="str">
        <f t="shared" ca="1" si="25"/>
        <v>A</v>
      </c>
      <c r="H196" t="str">
        <f t="shared" ca="1" si="26"/>
        <v>x</v>
      </c>
      <c r="I196" t="str">
        <f t="shared" ca="1" si="27"/>
        <v/>
      </c>
      <c r="J196" t="str">
        <f t="shared" ca="1" si="28"/>
        <v/>
      </c>
      <c r="K196" t="str">
        <f t="shared" ca="1" si="29"/>
        <v/>
      </c>
      <c r="M196">
        <f t="shared" ca="1" si="30"/>
        <v>0</v>
      </c>
      <c r="N196" t="str">
        <f t="shared" ca="1" si="31"/>
        <v/>
      </c>
      <c r="U196">
        <f t="shared" si="32"/>
        <v>0</v>
      </c>
    </row>
    <row r="197" hidden="1">
      <c r="A197" s="12"/>
      <c r="B197">
        <v>26</v>
      </c>
      <c r="C197" t="str">
        <f t="shared" ca="1" si="22"/>
        <v>4.1</v>
      </c>
      <c r="D197" t="str">
        <f t="shared" ca="1" si="23"/>
        <v>na</v>
      </c>
      <c r="E197" t="s">
        <v>32</v>
      </c>
      <c r="F197" s="65" t="str">
        <f t="shared" ca="1" si="24"/>
        <v>https://prre.agglo-larochelle.fr/prendre-rendez-vous</v>
      </c>
      <c r="G197" t="str">
        <f t="shared" ca="1" si="25"/>
        <v>A</v>
      </c>
      <c r="H197" t="str">
        <f t="shared" ca="1" si="26"/>
        <v>x</v>
      </c>
      <c r="I197" t="str">
        <f t="shared" ca="1" si="27"/>
        <v/>
      </c>
      <c r="J197" t="str">
        <f t="shared" ca="1" si="28"/>
        <v/>
      </c>
      <c r="K197" t="str">
        <f t="shared" ca="1" si="29"/>
        <v/>
      </c>
      <c r="M197">
        <f t="shared" ca="1" si="30"/>
        <v>0</v>
      </c>
      <c r="N197" t="str">
        <f t="shared" ca="1" si="31"/>
        <v/>
      </c>
      <c r="U197">
        <f t="shared" si="32"/>
        <v>0</v>
      </c>
    </row>
    <row r="198" hidden="1">
      <c r="A198" s="12"/>
      <c r="B198">
        <v>26</v>
      </c>
      <c r="C198" t="str">
        <f t="shared" ca="1" si="22"/>
        <v>4.1</v>
      </c>
      <c r="D198" t="str">
        <f t="shared" ca="1" si="23"/>
        <v>na</v>
      </c>
      <c r="E198" t="s">
        <v>35</v>
      </c>
      <c r="F198" s="65" t="str">
        <f t="shared" ca="1" si="24"/>
        <v>https://prre.agglo-larochelle.fr/aides-financieres</v>
      </c>
      <c r="G198" t="str">
        <f t="shared" ca="1" si="25"/>
        <v>A</v>
      </c>
      <c r="H198" t="str">
        <f t="shared" ca="1" si="26"/>
        <v>x</v>
      </c>
      <c r="I198" t="str">
        <f t="shared" ca="1" si="27"/>
        <v/>
      </c>
      <c r="J198" t="str">
        <f t="shared" ca="1" si="28"/>
        <v/>
      </c>
      <c r="K198" t="str">
        <f t="shared" ca="1" si="29"/>
        <v/>
      </c>
      <c r="M198">
        <f t="shared" ca="1" si="30"/>
        <v>0</v>
      </c>
      <c r="N198" t="str">
        <f t="shared" ca="1" si="31"/>
        <v/>
      </c>
      <c r="U198">
        <f t="shared" si="32"/>
        <v>0</v>
      </c>
    </row>
    <row r="199" hidden="1">
      <c r="A199" s="12"/>
      <c r="B199">
        <v>26</v>
      </c>
      <c r="C199" t="str">
        <f t="shared" ca="1" si="22"/>
        <v>4.1</v>
      </c>
      <c r="D199" t="str">
        <f t="shared" ca="1" si="23"/>
        <v>na</v>
      </c>
      <c r="E199" t="s">
        <v>38</v>
      </c>
      <c r="F199" s="65" t="str">
        <f t="shared" ca="1" si="24"/>
        <v>https://prre.agglo-larochelle.fr/des-outils-pour-mieux-connaitre-mon-logement/mon-toit-est-t-il-bien-isole</v>
      </c>
      <c r="G199" t="str">
        <f t="shared" ca="1" si="25"/>
        <v>A</v>
      </c>
      <c r="H199" t="str">
        <f t="shared" ca="1" si="26"/>
        <v>x</v>
      </c>
      <c r="I199" t="str">
        <f t="shared" ca="1" si="27"/>
        <v/>
      </c>
      <c r="J199" t="str">
        <f t="shared" ca="1" si="28"/>
        <v/>
      </c>
      <c r="K199" t="str">
        <f t="shared" ca="1" si="29"/>
        <v/>
      </c>
      <c r="M199">
        <f t="shared" ca="1" si="30"/>
        <v>0</v>
      </c>
      <c r="N199" t="str">
        <f t="shared" ca="1" si="31"/>
        <v/>
      </c>
      <c r="U199">
        <f t="shared" si="32"/>
        <v>0</v>
      </c>
    </row>
    <row r="200" hidden="1">
      <c r="A200" s="12"/>
      <c r="B200">
        <v>26</v>
      </c>
      <c r="C200" t="str">
        <f t="shared" ref="C200:C263" ca="1" si="33">IF(INDIRECT($E200&amp;"!B"&amp;$B200)=0,"",INDIRECT($E200&amp;"!B"&amp;$B200))</f>
        <v>4.1</v>
      </c>
      <c r="D200" t="str">
        <f t="shared" ref="D200:D263" ca="1" si="34">IF(INDIRECT($E200&amp;"!F"&amp;$B200)=0,"",INDIRECT($E200&amp;"!F"&amp;$B200))</f>
        <v>na</v>
      </c>
      <c r="E200" t="s">
        <v>41</v>
      </c>
      <c r="F200" s="65" t="str">
        <f t="shared" ref="F200:F263" ca="1" si="35">HYPERLINK(INDIRECT($E200&amp;"!C3"))</f>
        <v>https://prre.agglo-larochelle.fr/prendre-rendez-vous/prendre-rendez-vous-a-la-rochelle-pour-une-renovation-energetique-individuelle</v>
      </c>
      <c r="G200" t="str">
        <f t="shared" ref="G200:G263" ca="1" si="36">IF(INDIRECT($E200&amp;"!C"&amp;$B200)=0,"",INDIRECT($E200&amp;"!C"&amp;$B200))</f>
        <v>A</v>
      </c>
      <c r="H200" t="str">
        <f t="shared" ref="H200:H263" ca="1" si="37">IF(INDIRECT($E200&amp;"!D"&amp;$B200)=0,"",INDIRECT($E200&amp;"!D"&amp;$B200))</f>
        <v>x</v>
      </c>
      <c r="I200" t="str">
        <f t="shared" ref="I200:I263" ca="1" si="38">IF(INDIRECT($E200&amp;"!H"&amp;$B200)=0,"",INDIRECT($E200&amp;"!H"&amp;$B200))</f>
        <v/>
      </c>
      <c r="J200" t="str">
        <f t="shared" ref="J200:J263" ca="1" si="39">IF(INDIRECT($E200&amp;"!I"&amp;$B200)=0,"",INDIRECT($E200&amp;"!I"&amp;$B200))</f>
        <v/>
      </c>
      <c r="K200" t="str">
        <f t="shared" ref="K200:K263" ca="1" si="40">IFERROR(VLOOKUP($J200,$W$1:$AA$4,(MATCH($I200,$X$5:$AA$5,0))+1,FALSE),"")</f>
        <v/>
      </c>
      <c r="M200">
        <f t="shared" ref="M200:M263" ca="1" si="41">COUNTIFS($C$7:$C$1385,$C200,$D$7:$D$1385,"nc")</f>
        <v>0</v>
      </c>
      <c r="N200" t="str">
        <f t="shared" ref="N200:N263" ca="1" si="42">IF(INDIRECT($E200&amp;"!J"&amp;$B200)=0,"",INDIRECT($E200&amp;"!J"&amp;$B200))</f>
        <v/>
      </c>
      <c r="U200">
        <f t="shared" ref="U200:U263" si="43">SUM($P200:$T200)</f>
        <v>0</v>
      </c>
    </row>
    <row r="201" hidden="1">
      <c r="A201" s="12"/>
      <c r="B201">
        <v>26</v>
      </c>
      <c r="C201" t="str">
        <f t="shared" ca="1" si="33"/>
        <v>4.1</v>
      </c>
      <c r="D201" t="str">
        <f t="shared" ca="1" si="34"/>
        <v>na</v>
      </c>
      <c r="E201" t="s">
        <v>44</v>
      </c>
      <c r="F201" s="65" t="str">
        <f t="shared" ca="1" si="35"/>
        <v>https://prre.agglo-larochelle.fr/-/gl-batiment-elec</v>
      </c>
      <c r="G201" t="str">
        <f t="shared" ca="1" si="36"/>
        <v>A</v>
      </c>
      <c r="H201" t="str">
        <f t="shared" ca="1" si="37"/>
        <v>x</v>
      </c>
      <c r="I201" t="str">
        <f t="shared" ca="1" si="38"/>
        <v/>
      </c>
      <c r="J201" t="str">
        <f t="shared" ca="1" si="39"/>
        <v/>
      </c>
      <c r="K201" t="str">
        <f t="shared" ca="1" si="40"/>
        <v/>
      </c>
      <c r="M201">
        <f t="shared" ca="1" si="41"/>
        <v>0</v>
      </c>
      <c r="N201" t="str">
        <f t="shared" ca="1" si="42"/>
        <v/>
      </c>
      <c r="U201">
        <f t="shared" si="43"/>
        <v>0</v>
      </c>
    </row>
    <row r="202" hidden="1">
      <c r="A202" s="12"/>
      <c r="B202">
        <v>26</v>
      </c>
      <c r="C202" t="str">
        <f t="shared" ca="1" si="33"/>
        <v>4.1</v>
      </c>
      <c r="D202" t="str">
        <f t="shared" ca="1" si="34"/>
        <v>na</v>
      </c>
      <c r="E202" t="s">
        <v>47</v>
      </c>
      <c r="F202" s="65" t="str">
        <f t="shared" ca="1" si="35"/>
        <v>https://prre.agglo-larochelle.fr/-/1ere-fiche-chantier-de-renovation-performante</v>
      </c>
      <c r="G202" t="str">
        <f t="shared" ca="1" si="36"/>
        <v>A</v>
      </c>
      <c r="H202" t="str">
        <f t="shared" ca="1" si="37"/>
        <v>x</v>
      </c>
      <c r="I202" t="str">
        <f t="shared" ca="1" si="38"/>
        <v/>
      </c>
      <c r="J202" t="str">
        <f t="shared" ca="1" si="39"/>
        <v/>
      </c>
      <c r="K202" t="str">
        <f t="shared" ca="1" si="40"/>
        <v/>
      </c>
      <c r="M202">
        <f t="shared" ca="1" si="41"/>
        <v>0</v>
      </c>
      <c r="N202" t="str">
        <f t="shared" ca="1" si="42"/>
        <v/>
      </c>
      <c r="U202">
        <f t="shared" si="43"/>
        <v>0</v>
      </c>
    </row>
    <row r="203" hidden="1">
      <c r="A203" s="12"/>
      <c r="B203">
        <v>27</v>
      </c>
      <c r="C203" t="str">
        <f t="shared" ca="1" si="33"/>
        <v>4.2</v>
      </c>
      <c r="D203" t="str">
        <f t="shared" ca="1" si="34"/>
        <v>c</v>
      </c>
      <c r="E203" t="s">
        <v>11</v>
      </c>
      <c r="F203" s="65" t="str">
        <f t="shared" ca="1" si="35"/>
        <v>https://prre.agglo-larochelle.fr/</v>
      </c>
      <c r="G203" t="str">
        <f t="shared" ca="1" si="36"/>
        <v>A</v>
      </c>
      <c r="H203" t="str">
        <f t="shared" ca="1" si="37"/>
        <v/>
      </c>
      <c r="I203" t="str">
        <f t="shared" ca="1" si="38"/>
        <v/>
      </c>
      <c r="J203" t="str">
        <f t="shared" ca="1" si="39"/>
        <v/>
      </c>
      <c r="K203" t="str">
        <f t="shared" ca="1" si="40"/>
        <v/>
      </c>
      <c r="M203">
        <f t="shared" ca="1" si="41"/>
        <v>0</v>
      </c>
      <c r="N203" t="str">
        <f t="shared" ca="1" si="42"/>
        <v/>
      </c>
      <c r="U203">
        <f t="shared" si="43"/>
        <v>0</v>
      </c>
    </row>
    <row r="204" hidden="1">
      <c r="A204" s="12"/>
      <c r="B204">
        <v>27</v>
      </c>
      <c r="C204" t="str">
        <f t="shared" ca="1" si="33"/>
        <v>4.2</v>
      </c>
      <c r="D204" t="str">
        <f t="shared" ca="1" si="34"/>
        <v>na</v>
      </c>
      <c r="E204" t="s">
        <v>14</v>
      </c>
      <c r="F204" s="65" t="str">
        <f t="shared" ca="1" si="35"/>
        <v>https://prre.agglo-larochelle.fr/j-adapte-mon-logement-a-une-perte-d-autonomie</v>
      </c>
      <c r="G204" t="str">
        <f t="shared" ca="1" si="36"/>
        <v>A</v>
      </c>
      <c r="H204" t="str">
        <f t="shared" ca="1" si="37"/>
        <v/>
      </c>
      <c r="I204" t="str">
        <f t="shared" ca="1" si="38"/>
        <v/>
      </c>
      <c r="J204" t="str">
        <f t="shared" ca="1" si="39"/>
        <v/>
      </c>
      <c r="K204" t="str">
        <f t="shared" ca="1" si="40"/>
        <v/>
      </c>
      <c r="M204">
        <f t="shared" ca="1" si="41"/>
        <v>0</v>
      </c>
      <c r="N204" t="str">
        <f t="shared" ca="1" si="42"/>
        <v/>
      </c>
      <c r="U204">
        <f t="shared" si="43"/>
        <v>0</v>
      </c>
    </row>
    <row r="205" hidden="1">
      <c r="A205" s="12"/>
      <c r="B205">
        <v>27</v>
      </c>
      <c r="C205" t="str">
        <f t="shared" ca="1" si="33"/>
        <v>4.2</v>
      </c>
      <c r="D205" t="str">
        <f t="shared" ca="1" si="34"/>
        <v>na</v>
      </c>
      <c r="E205" t="s">
        <v>17</v>
      </c>
      <c r="F205" s="65" t="str">
        <f t="shared" ca="1" si="35"/>
        <v>https://prre.agglo-larochelle.fr/contact-professionnels</v>
      </c>
      <c r="G205" t="str">
        <f t="shared" ca="1" si="36"/>
        <v>A</v>
      </c>
      <c r="H205" t="str">
        <f t="shared" ca="1" si="37"/>
        <v/>
      </c>
      <c r="I205" t="str">
        <f t="shared" ca="1" si="38"/>
        <v/>
      </c>
      <c r="J205" t="str">
        <f t="shared" ca="1" si="39"/>
        <v/>
      </c>
      <c r="K205" t="str">
        <f t="shared" ca="1" si="40"/>
        <v/>
      </c>
      <c r="M205">
        <f t="shared" ca="1" si="41"/>
        <v>0</v>
      </c>
      <c r="N205" t="str">
        <f t="shared" ca="1" si="42"/>
        <v/>
      </c>
      <c r="U205">
        <f t="shared" si="43"/>
        <v>0</v>
      </c>
    </row>
    <row r="206" hidden="1">
      <c r="A206" s="12"/>
      <c r="B206">
        <v>27</v>
      </c>
      <c r="C206" t="str">
        <f t="shared" ca="1" si="33"/>
        <v>4.2</v>
      </c>
      <c r="D206" t="str">
        <f t="shared" ca="1" si="34"/>
        <v>na</v>
      </c>
      <c r="E206" t="s">
        <v>20</v>
      </c>
      <c r="F206" s="65" t="str">
        <f t="shared" ca="1" si="35"/>
        <v>https://prre.agglo-larochelle.fr/partenaires</v>
      </c>
      <c r="G206" t="str">
        <f t="shared" ca="1" si="36"/>
        <v>A</v>
      </c>
      <c r="H206" t="str">
        <f t="shared" ca="1" si="37"/>
        <v/>
      </c>
      <c r="I206" t="str">
        <f t="shared" ca="1" si="38"/>
        <v/>
      </c>
      <c r="J206" t="str">
        <f t="shared" ca="1" si="39"/>
        <v/>
      </c>
      <c r="K206" t="str">
        <f t="shared" ca="1" si="40"/>
        <v/>
      </c>
      <c r="M206">
        <f t="shared" ca="1" si="41"/>
        <v>0</v>
      </c>
      <c r="N206" t="str">
        <f t="shared" ca="1" si="42"/>
        <v/>
      </c>
      <c r="U206">
        <f t="shared" si="43"/>
        <v>0</v>
      </c>
    </row>
    <row r="207" hidden="1">
      <c r="A207" s="12"/>
      <c r="B207">
        <v>27</v>
      </c>
      <c r="C207" t="str">
        <f t="shared" ca="1" si="33"/>
        <v>4.2</v>
      </c>
      <c r="D207" t="str">
        <f t="shared" ca="1" si="34"/>
        <v>na</v>
      </c>
      <c r="E207" t="s">
        <v>23</v>
      </c>
      <c r="F207" s="65" t="str">
        <f t="shared" ca="1" si="35"/>
        <v>https://prre.agglo-larochelle.fr/mentions-legales</v>
      </c>
      <c r="G207" t="str">
        <f t="shared" ca="1" si="36"/>
        <v>A</v>
      </c>
      <c r="H207" t="str">
        <f t="shared" ca="1" si="37"/>
        <v/>
      </c>
      <c r="I207" t="str">
        <f t="shared" ca="1" si="38"/>
        <v/>
      </c>
      <c r="J207" t="str">
        <f t="shared" ca="1" si="39"/>
        <v/>
      </c>
      <c r="K207" t="str">
        <f t="shared" ca="1" si="40"/>
        <v/>
      </c>
      <c r="M207">
        <f t="shared" ca="1" si="41"/>
        <v>0</v>
      </c>
      <c r="N207" t="str">
        <f t="shared" ca="1" si="42"/>
        <v/>
      </c>
      <c r="U207">
        <f t="shared" si="43"/>
        <v>0</v>
      </c>
    </row>
    <row r="208" hidden="1">
      <c r="A208" s="12"/>
      <c r="B208">
        <v>27</v>
      </c>
      <c r="C208" t="str">
        <f t="shared" ca="1" si="33"/>
        <v>4.2</v>
      </c>
      <c r="D208" t="str">
        <f t="shared" ca="1" si="34"/>
        <v>na</v>
      </c>
      <c r="E208" t="s">
        <v>26</v>
      </c>
      <c r="F208" s="65" t="str">
        <f t="shared" ca="1" si="35"/>
        <v>https://prre.agglo-larochelle.fr/plan-du-site</v>
      </c>
      <c r="G208" t="str">
        <f t="shared" ca="1" si="36"/>
        <v>A</v>
      </c>
      <c r="H208" t="str">
        <f t="shared" ca="1" si="37"/>
        <v/>
      </c>
      <c r="I208" t="str">
        <f t="shared" ca="1" si="38"/>
        <v/>
      </c>
      <c r="J208" t="str">
        <f t="shared" ca="1" si="39"/>
        <v/>
      </c>
      <c r="K208" t="str">
        <f t="shared" ca="1" si="40"/>
        <v/>
      </c>
      <c r="M208">
        <f t="shared" ca="1" si="41"/>
        <v>0</v>
      </c>
      <c r="N208" t="str">
        <f t="shared" ca="1" si="42"/>
        <v/>
      </c>
      <c r="U208">
        <f t="shared" si="43"/>
        <v>0</v>
      </c>
    </row>
    <row r="209" hidden="1">
      <c r="A209" s="12"/>
      <c r="B209">
        <v>27</v>
      </c>
      <c r="C209" t="str">
        <f t="shared" ca="1" si="33"/>
        <v>4.2</v>
      </c>
      <c r="D209" t="str">
        <f t="shared" ca="1" si="34"/>
        <v>na</v>
      </c>
      <c r="E209" t="s">
        <v>29</v>
      </c>
      <c r="F209" s="65" t="str">
        <f t="shared" ca="1" si="35"/>
        <v>https://prre.agglo-larochelle.fr/module-annuaire-des-pros?</v>
      </c>
      <c r="G209" t="str">
        <f t="shared" ca="1" si="36"/>
        <v>A</v>
      </c>
      <c r="H209" t="str">
        <f t="shared" ca="1" si="37"/>
        <v/>
      </c>
      <c r="I209" t="str">
        <f t="shared" ca="1" si="38"/>
        <v/>
      </c>
      <c r="J209" t="str">
        <f t="shared" ca="1" si="39"/>
        <v/>
      </c>
      <c r="K209" t="str">
        <f t="shared" ca="1" si="40"/>
        <v/>
      </c>
      <c r="M209">
        <f t="shared" ca="1" si="41"/>
        <v>0</v>
      </c>
      <c r="N209" t="str">
        <f t="shared" ca="1" si="42"/>
        <v/>
      </c>
      <c r="U209">
        <f t="shared" si="43"/>
        <v>0</v>
      </c>
    </row>
    <row r="210" hidden="1">
      <c r="A210" s="12"/>
      <c r="B210">
        <v>27</v>
      </c>
      <c r="C210" t="str">
        <f t="shared" ca="1" si="33"/>
        <v>4.2</v>
      </c>
      <c r="D210" t="str">
        <f t="shared" ca="1" si="34"/>
        <v>na</v>
      </c>
      <c r="E210" t="s">
        <v>32</v>
      </c>
      <c r="F210" s="65" t="str">
        <f t="shared" ca="1" si="35"/>
        <v>https://prre.agglo-larochelle.fr/prendre-rendez-vous</v>
      </c>
      <c r="G210" t="str">
        <f t="shared" ca="1" si="36"/>
        <v>A</v>
      </c>
      <c r="H210" t="str">
        <f t="shared" ca="1" si="37"/>
        <v/>
      </c>
      <c r="I210" t="str">
        <f t="shared" ca="1" si="38"/>
        <v/>
      </c>
      <c r="J210" t="str">
        <f t="shared" ca="1" si="39"/>
        <v/>
      </c>
      <c r="K210" t="str">
        <f t="shared" ca="1" si="40"/>
        <v/>
      </c>
      <c r="M210">
        <f t="shared" ca="1" si="41"/>
        <v>0</v>
      </c>
      <c r="N210" t="str">
        <f t="shared" ca="1" si="42"/>
        <v/>
      </c>
      <c r="U210">
        <f t="shared" si="43"/>
        <v>0</v>
      </c>
    </row>
    <row r="211" hidden="1">
      <c r="A211" s="12"/>
      <c r="B211">
        <v>27</v>
      </c>
      <c r="C211" t="str">
        <f t="shared" ca="1" si="33"/>
        <v>4.2</v>
      </c>
      <c r="D211" t="str">
        <f t="shared" ca="1" si="34"/>
        <v>na</v>
      </c>
      <c r="E211" t="s">
        <v>35</v>
      </c>
      <c r="F211" s="65" t="str">
        <f t="shared" ca="1" si="35"/>
        <v>https://prre.agglo-larochelle.fr/aides-financieres</v>
      </c>
      <c r="G211" t="str">
        <f t="shared" ca="1" si="36"/>
        <v>A</v>
      </c>
      <c r="H211" t="str">
        <f t="shared" ca="1" si="37"/>
        <v/>
      </c>
      <c r="I211" t="str">
        <f t="shared" ca="1" si="38"/>
        <v/>
      </c>
      <c r="J211" t="str">
        <f t="shared" ca="1" si="39"/>
        <v/>
      </c>
      <c r="K211" t="str">
        <f t="shared" ca="1" si="40"/>
        <v/>
      </c>
      <c r="M211">
        <f t="shared" ca="1" si="41"/>
        <v>0</v>
      </c>
      <c r="N211" t="str">
        <f t="shared" ca="1" si="42"/>
        <v/>
      </c>
      <c r="U211">
        <f t="shared" si="43"/>
        <v>0</v>
      </c>
    </row>
    <row r="212" hidden="1">
      <c r="A212" s="12"/>
      <c r="B212">
        <v>27</v>
      </c>
      <c r="C212" t="str">
        <f t="shared" ca="1" si="33"/>
        <v>4.2</v>
      </c>
      <c r="D212" t="str">
        <f t="shared" ca="1" si="34"/>
        <v>na</v>
      </c>
      <c r="E212" t="s">
        <v>38</v>
      </c>
      <c r="F212" s="65" t="str">
        <f t="shared" ca="1" si="35"/>
        <v>https://prre.agglo-larochelle.fr/des-outils-pour-mieux-connaitre-mon-logement/mon-toit-est-t-il-bien-isole</v>
      </c>
      <c r="G212" t="str">
        <f t="shared" ca="1" si="36"/>
        <v>A</v>
      </c>
      <c r="H212" t="str">
        <f t="shared" ca="1" si="37"/>
        <v/>
      </c>
      <c r="I212" t="str">
        <f t="shared" ca="1" si="38"/>
        <v/>
      </c>
      <c r="J212" t="str">
        <f t="shared" ca="1" si="39"/>
        <v/>
      </c>
      <c r="K212" t="str">
        <f t="shared" ca="1" si="40"/>
        <v/>
      </c>
      <c r="M212">
        <f t="shared" ca="1" si="41"/>
        <v>0</v>
      </c>
      <c r="N212" t="str">
        <f t="shared" ca="1" si="42"/>
        <v/>
      </c>
      <c r="U212">
        <f t="shared" si="43"/>
        <v>0</v>
      </c>
    </row>
    <row r="213" hidden="1">
      <c r="A213" s="12"/>
      <c r="B213">
        <v>27</v>
      </c>
      <c r="C213" t="str">
        <f t="shared" ca="1" si="33"/>
        <v>4.2</v>
      </c>
      <c r="D213" t="str">
        <f t="shared" ca="1" si="34"/>
        <v>na</v>
      </c>
      <c r="E213" t="s">
        <v>41</v>
      </c>
      <c r="F213" s="65" t="str">
        <f t="shared" ca="1" si="35"/>
        <v>https://prre.agglo-larochelle.fr/prendre-rendez-vous/prendre-rendez-vous-a-la-rochelle-pour-une-renovation-energetique-individuelle</v>
      </c>
      <c r="G213" t="str">
        <f t="shared" ca="1" si="36"/>
        <v>A</v>
      </c>
      <c r="H213" t="str">
        <f t="shared" ca="1" si="37"/>
        <v/>
      </c>
      <c r="I213" t="str">
        <f t="shared" ca="1" si="38"/>
        <v/>
      </c>
      <c r="J213" t="str">
        <f t="shared" ca="1" si="39"/>
        <v/>
      </c>
      <c r="K213" t="str">
        <f t="shared" ca="1" si="40"/>
        <v/>
      </c>
      <c r="M213">
        <f t="shared" ca="1" si="41"/>
        <v>0</v>
      </c>
      <c r="N213" t="str">
        <f t="shared" ca="1" si="42"/>
        <v/>
      </c>
      <c r="U213">
        <f t="shared" si="43"/>
        <v>0</v>
      </c>
    </row>
    <row r="214" hidden="1">
      <c r="A214" s="12"/>
      <c r="B214">
        <v>27</v>
      </c>
      <c r="C214" t="str">
        <f t="shared" ca="1" si="33"/>
        <v>4.2</v>
      </c>
      <c r="D214" t="str">
        <f t="shared" ca="1" si="34"/>
        <v>na</v>
      </c>
      <c r="E214" t="s">
        <v>44</v>
      </c>
      <c r="F214" s="65" t="str">
        <f t="shared" ca="1" si="35"/>
        <v>https://prre.agglo-larochelle.fr/-/gl-batiment-elec</v>
      </c>
      <c r="G214" t="str">
        <f t="shared" ca="1" si="36"/>
        <v>A</v>
      </c>
      <c r="H214" t="str">
        <f t="shared" ca="1" si="37"/>
        <v/>
      </c>
      <c r="I214" t="str">
        <f t="shared" ca="1" si="38"/>
        <v/>
      </c>
      <c r="J214" t="str">
        <f t="shared" ca="1" si="39"/>
        <v/>
      </c>
      <c r="K214" t="str">
        <f t="shared" ca="1" si="40"/>
        <v/>
      </c>
      <c r="M214">
        <f t="shared" ca="1" si="41"/>
        <v>0</v>
      </c>
      <c r="N214" t="str">
        <f t="shared" ca="1" si="42"/>
        <v/>
      </c>
      <c r="U214">
        <f t="shared" si="43"/>
        <v>0</v>
      </c>
    </row>
    <row r="215" hidden="1">
      <c r="A215" s="12"/>
      <c r="B215">
        <v>27</v>
      </c>
      <c r="C215" t="str">
        <f t="shared" ca="1" si="33"/>
        <v>4.2</v>
      </c>
      <c r="D215" t="str">
        <f t="shared" ca="1" si="34"/>
        <v>na</v>
      </c>
      <c r="E215" t="s">
        <v>47</v>
      </c>
      <c r="F215" s="65" t="str">
        <f t="shared" ca="1" si="35"/>
        <v>https://prre.agglo-larochelle.fr/-/1ere-fiche-chantier-de-renovation-performante</v>
      </c>
      <c r="G215" t="str">
        <f t="shared" ca="1" si="36"/>
        <v>A</v>
      </c>
      <c r="H215" t="str">
        <f t="shared" ca="1" si="37"/>
        <v/>
      </c>
      <c r="I215" t="str">
        <f t="shared" ca="1" si="38"/>
        <v/>
      </c>
      <c r="J215" t="str">
        <f t="shared" ca="1" si="39"/>
        <v/>
      </c>
      <c r="K215" t="str">
        <f t="shared" ca="1" si="40"/>
        <v/>
      </c>
      <c r="M215">
        <f t="shared" ca="1" si="41"/>
        <v>0</v>
      </c>
      <c r="N215" t="str">
        <f t="shared" ca="1" si="42"/>
        <v/>
      </c>
      <c r="U215">
        <f t="shared" si="43"/>
        <v>0</v>
      </c>
    </row>
    <row r="216" hidden="1">
      <c r="A216" s="12"/>
      <c r="B216">
        <v>28</v>
      </c>
      <c r="C216" t="str">
        <f t="shared" ca="1" si="33"/>
        <v>4.3</v>
      </c>
      <c r="D216" t="str">
        <f t="shared" ca="1" si="34"/>
        <v>na</v>
      </c>
      <c r="E216" t="s">
        <v>11</v>
      </c>
      <c r="F216" s="65" t="str">
        <f t="shared" ca="1" si="35"/>
        <v>https://prre.agglo-larochelle.fr/</v>
      </c>
      <c r="G216" t="str">
        <f t="shared" ca="1" si="36"/>
        <v>A</v>
      </c>
      <c r="H216" t="str">
        <f t="shared" ca="1" si="37"/>
        <v/>
      </c>
      <c r="I216" t="str">
        <f t="shared" ca="1" si="38"/>
        <v/>
      </c>
      <c r="J216" t="str">
        <f t="shared" ca="1" si="39"/>
        <v/>
      </c>
      <c r="K216" t="str">
        <f t="shared" ca="1" si="40"/>
        <v/>
      </c>
      <c r="M216">
        <f t="shared" ca="1" si="41"/>
        <v>0</v>
      </c>
      <c r="N216" t="str">
        <f t="shared" ca="1" si="42"/>
        <v/>
      </c>
      <c r="U216">
        <f t="shared" si="43"/>
        <v>0</v>
      </c>
    </row>
    <row r="217" hidden="1">
      <c r="A217" s="12"/>
      <c r="B217">
        <v>28</v>
      </c>
      <c r="C217" t="str">
        <f t="shared" ca="1" si="33"/>
        <v>4.3</v>
      </c>
      <c r="D217" t="str">
        <f t="shared" ca="1" si="34"/>
        <v>na</v>
      </c>
      <c r="E217" t="s">
        <v>14</v>
      </c>
      <c r="F217" s="65" t="str">
        <f t="shared" ca="1" si="35"/>
        <v>https://prre.agglo-larochelle.fr/j-adapte-mon-logement-a-une-perte-d-autonomie</v>
      </c>
      <c r="G217" t="str">
        <f t="shared" ca="1" si="36"/>
        <v>A</v>
      </c>
      <c r="H217" t="str">
        <f t="shared" ca="1" si="37"/>
        <v/>
      </c>
      <c r="I217" t="str">
        <f t="shared" ca="1" si="38"/>
        <v/>
      </c>
      <c r="J217" t="str">
        <f t="shared" ca="1" si="39"/>
        <v/>
      </c>
      <c r="K217" t="str">
        <f t="shared" ca="1" si="40"/>
        <v/>
      </c>
      <c r="M217">
        <f t="shared" ca="1" si="41"/>
        <v>0</v>
      </c>
      <c r="N217" t="str">
        <f t="shared" ca="1" si="42"/>
        <v/>
      </c>
      <c r="U217">
        <f t="shared" si="43"/>
        <v>0</v>
      </c>
    </row>
    <row r="218" hidden="1">
      <c r="A218" s="12"/>
      <c r="B218">
        <v>28</v>
      </c>
      <c r="C218" t="str">
        <f t="shared" ca="1" si="33"/>
        <v>4.3</v>
      </c>
      <c r="D218" t="str">
        <f t="shared" ca="1" si="34"/>
        <v>na</v>
      </c>
      <c r="E218" t="s">
        <v>17</v>
      </c>
      <c r="F218" s="65" t="str">
        <f t="shared" ca="1" si="35"/>
        <v>https://prre.agglo-larochelle.fr/contact-professionnels</v>
      </c>
      <c r="G218" t="str">
        <f t="shared" ca="1" si="36"/>
        <v>A</v>
      </c>
      <c r="H218" t="str">
        <f t="shared" ca="1" si="37"/>
        <v/>
      </c>
      <c r="I218" t="str">
        <f t="shared" ca="1" si="38"/>
        <v/>
      </c>
      <c r="J218" t="str">
        <f t="shared" ca="1" si="39"/>
        <v/>
      </c>
      <c r="K218" t="str">
        <f t="shared" ca="1" si="40"/>
        <v/>
      </c>
      <c r="M218">
        <f t="shared" ca="1" si="41"/>
        <v>0</v>
      </c>
      <c r="N218" t="str">
        <f t="shared" ca="1" si="42"/>
        <v/>
      </c>
      <c r="U218">
        <f t="shared" si="43"/>
        <v>0</v>
      </c>
    </row>
    <row r="219" hidden="1">
      <c r="A219" s="12"/>
      <c r="B219">
        <v>28</v>
      </c>
      <c r="C219" t="str">
        <f t="shared" ca="1" si="33"/>
        <v>4.3</v>
      </c>
      <c r="D219" t="str">
        <f t="shared" ca="1" si="34"/>
        <v>na</v>
      </c>
      <c r="E219" t="s">
        <v>20</v>
      </c>
      <c r="F219" s="65" t="str">
        <f t="shared" ca="1" si="35"/>
        <v>https://prre.agglo-larochelle.fr/partenaires</v>
      </c>
      <c r="G219" t="str">
        <f t="shared" ca="1" si="36"/>
        <v>A</v>
      </c>
      <c r="H219" t="str">
        <f t="shared" ca="1" si="37"/>
        <v/>
      </c>
      <c r="I219" t="str">
        <f t="shared" ca="1" si="38"/>
        <v/>
      </c>
      <c r="J219" t="str">
        <f t="shared" ca="1" si="39"/>
        <v/>
      </c>
      <c r="K219" t="str">
        <f t="shared" ca="1" si="40"/>
        <v/>
      </c>
      <c r="M219">
        <f t="shared" ca="1" si="41"/>
        <v>0</v>
      </c>
      <c r="N219" t="str">
        <f t="shared" ca="1" si="42"/>
        <v/>
      </c>
      <c r="U219">
        <f t="shared" si="43"/>
        <v>0</v>
      </c>
    </row>
    <row r="220" hidden="1">
      <c r="A220" s="12"/>
      <c r="B220">
        <v>28</v>
      </c>
      <c r="C220" t="str">
        <f t="shared" ca="1" si="33"/>
        <v>4.3</v>
      </c>
      <c r="D220" t="str">
        <f t="shared" ca="1" si="34"/>
        <v>na</v>
      </c>
      <c r="E220" t="s">
        <v>23</v>
      </c>
      <c r="F220" s="65" t="str">
        <f t="shared" ca="1" si="35"/>
        <v>https://prre.agglo-larochelle.fr/mentions-legales</v>
      </c>
      <c r="G220" t="str">
        <f t="shared" ca="1" si="36"/>
        <v>A</v>
      </c>
      <c r="H220" t="str">
        <f t="shared" ca="1" si="37"/>
        <v/>
      </c>
      <c r="I220" t="str">
        <f t="shared" ca="1" si="38"/>
        <v/>
      </c>
      <c r="J220" t="str">
        <f t="shared" ca="1" si="39"/>
        <v/>
      </c>
      <c r="K220" t="str">
        <f t="shared" ca="1" si="40"/>
        <v/>
      </c>
      <c r="M220">
        <f t="shared" ca="1" si="41"/>
        <v>0</v>
      </c>
      <c r="N220" t="str">
        <f t="shared" ca="1" si="42"/>
        <v/>
      </c>
      <c r="U220">
        <f t="shared" si="43"/>
        <v>0</v>
      </c>
    </row>
    <row r="221" hidden="1">
      <c r="A221" s="12"/>
      <c r="B221">
        <v>28</v>
      </c>
      <c r="C221" t="str">
        <f t="shared" ca="1" si="33"/>
        <v>4.3</v>
      </c>
      <c r="D221" t="str">
        <f t="shared" ca="1" si="34"/>
        <v>na</v>
      </c>
      <c r="E221" t="s">
        <v>26</v>
      </c>
      <c r="F221" s="65" t="str">
        <f t="shared" ca="1" si="35"/>
        <v>https://prre.agglo-larochelle.fr/plan-du-site</v>
      </c>
      <c r="G221" t="str">
        <f t="shared" ca="1" si="36"/>
        <v>A</v>
      </c>
      <c r="H221" t="str">
        <f t="shared" ca="1" si="37"/>
        <v/>
      </c>
      <c r="I221" t="str">
        <f t="shared" ca="1" si="38"/>
        <v/>
      </c>
      <c r="J221" t="str">
        <f t="shared" ca="1" si="39"/>
        <v/>
      </c>
      <c r="K221" t="str">
        <f t="shared" ca="1" si="40"/>
        <v/>
      </c>
      <c r="M221">
        <f t="shared" ca="1" si="41"/>
        <v>0</v>
      </c>
      <c r="N221" t="str">
        <f t="shared" ca="1" si="42"/>
        <v/>
      </c>
      <c r="U221">
        <f t="shared" si="43"/>
        <v>0</v>
      </c>
    </row>
    <row r="222" hidden="1">
      <c r="A222" s="12"/>
      <c r="B222">
        <v>28</v>
      </c>
      <c r="C222" t="str">
        <f t="shared" ca="1" si="33"/>
        <v>4.3</v>
      </c>
      <c r="D222" t="str">
        <f t="shared" ca="1" si="34"/>
        <v>na</v>
      </c>
      <c r="E222" t="s">
        <v>29</v>
      </c>
      <c r="F222" s="65" t="str">
        <f t="shared" ca="1" si="35"/>
        <v>https://prre.agglo-larochelle.fr/module-annuaire-des-pros?</v>
      </c>
      <c r="G222" t="str">
        <f t="shared" ca="1" si="36"/>
        <v>A</v>
      </c>
      <c r="H222" t="str">
        <f t="shared" ca="1" si="37"/>
        <v/>
      </c>
      <c r="I222" t="str">
        <f t="shared" ca="1" si="38"/>
        <v/>
      </c>
      <c r="J222" t="str">
        <f t="shared" ca="1" si="39"/>
        <v/>
      </c>
      <c r="K222" t="str">
        <f t="shared" ca="1" si="40"/>
        <v/>
      </c>
      <c r="M222">
        <f t="shared" ca="1" si="41"/>
        <v>0</v>
      </c>
      <c r="N222" t="str">
        <f t="shared" ca="1" si="42"/>
        <v/>
      </c>
      <c r="U222">
        <f t="shared" si="43"/>
        <v>0</v>
      </c>
    </row>
    <row r="223" hidden="1">
      <c r="A223" s="12"/>
      <c r="B223">
        <v>28</v>
      </c>
      <c r="C223" t="str">
        <f t="shared" ca="1" si="33"/>
        <v>4.3</v>
      </c>
      <c r="D223" t="str">
        <f t="shared" ca="1" si="34"/>
        <v>na</v>
      </c>
      <c r="E223" t="s">
        <v>32</v>
      </c>
      <c r="F223" s="65" t="str">
        <f t="shared" ca="1" si="35"/>
        <v>https://prre.agglo-larochelle.fr/prendre-rendez-vous</v>
      </c>
      <c r="G223" t="str">
        <f t="shared" ca="1" si="36"/>
        <v>A</v>
      </c>
      <c r="H223" t="str">
        <f t="shared" ca="1" si="37"/>
        <v/>
      </c>
      <c r="I223" t="str">
        <f t="shared" ca="1" si="38"/>
        <v/>
      </c>
      <c r="J223" t="str">
        <f t="shared" ca="1" si="39"/>
        <v/>
      </c>
      <c r="K223" t="str">
        <f t="shared" ca="1" si="40"/>
        <v/>
      </c>
      <c r="M223">
        <f t="shared" ca="1" si="41"/>
        <v>0</v>
      </c>
      <c r="N223" t="str">
        <f t="shared" ca="1" si="42"/>
        <v/>
      </c>
      <c r="U223">
        <f t="shared" si="43"/>
        <v>0</v>
      </c>
    </row>
    <row r="224" hidden="1">
      <c r="A224" s="12"/>
      <c r="B224">
        <v>28</v>
      </c>
      <c r="C224" t="str">
        <f t="shared" ca="1" si="33"/>
        <v>4.3</v>
      </c>
      <c r="D224" t="str">
        <f t="shared" ca="1" si="34"/>
        <v>na</v>
      </c>
      <c r="E224" t="s">
        <v>35</v>
      </c>
      <c r="F224" s="65" t="str">
        <f t="shared" ca="1" si="35"/>
        <v>https://prre.agglo-larochelle.fr/aides-financieres</v>
      </c>
      <c r="G224" t="str">
        <f t="shared" ca="1" si="36"/>
        <v>A</v>
      </c>
      <c r="H224" t="str">
        <f t="shared" ca="1" si="37"/>
        <v/>
      </c>
      <c r="I224" t="str">
        <f t="shared" ca="1" si="38"/>
        <v/>
      </c>
      <c r="J224" t="str">
        <f t="shared" ca="1" si="39"/>
        <v/>
      </c>
      <c r="K224" t="str">
        <f t="shared" ca="1" si="40"/>
        <v/>
      </c>
      <c r="M224">
        <f t="shared" ca="1" si="41"/>
        <v>0</v>
      </c>
      <c r="N224" t="str">
        <f t="shared" ca="1" si="42"/>
        <v/>
      </c>
      <c r="U224">
        <f t="shared" si="43"/>
        <v>0</v>
      </c>
    </row>
    <row r="225" hidden="1">
      <c r="A225" s="12"/>
      <c r="B225">
        <v>28</v>
      </c>
      <c r="C225" t="str">
        <f t="shared" ca="1" si="33"/>
        <v>4.3</v>
      </c>
      <c r="D225" t="str">
        <f t="shared" ca="1" si="34"/>
        <v>na</v>
      </c>
      <c r="E225" t="s">
        <v>38</v>
      </c>
      <c r="F225" s="65" t="str">
        <f t="shared" ca="1" si="35"/>
        <v>https://prre.agglo-larochelle.fr/des-outils-pour-mieux-connaitre-mon-logement/mon-toit-est-t-il-bien-isole</v>
      </c>
      <c r="G225" t="str">
        <f t="shared" ca="1" si="36"/>
        <v>A</v>
      </c>
      <c r="H225" t="str">
        <f t="shared" ca="1" si="37"/>
        <v/>
      </c>
      <c r="I225" t="str">
        <f t="shared" ca="1" si="38"/>
        <v/>
      </c>
      <c r="J225" t="str">
        <f t="shared" ca="1" si="39"/>
        <v/>
      </c>
      <c r="K225" t="str">
        <f t="shared" ca="1" si="40"/>
        <v/>
      </c>
      <c r="M225">
        <f t="shared" ca="1" si="41"/>
        <v>0</v>
      </c>
      <c r="N225" t="str">
        <f t="shared" ca="1" si="42"/>
        <v/>
      </c>
      <c r="U225">
        <f t="shared" si="43"/>
        <v>0</v>
      </c>
    </row>
    <row r="226" hidden="1">
      <c r="A226" s="12"/>
      <c r="B226">
        <v>28</v>
      </c>
      <c r="C226" t="str">
        <f t="shared" ca="1" si="33"/>
        <v>4.3</v>
      </c>
      <c r="D226" t="str">
        <f t="shared" ca="1" si="34"/>
        <v>na</v>
      </c>
      <c r="E226" t="s">
        <v>41</v>
      </c>
      <c r="F226" s="65" t="str">
        <f t="shared" ca="1" si="35"/>
        <v>https://prre.agglo-larochelle.fr/prendre-rendez-vous/prendre-rendez-vous-a-la-rochelle-pour-une-renovation-energetique-individuelle</v>
      </c>
      <c r="G226" t="str">
        <f t="shared" ca="1" si="36"/>
        <v>A</v>
      </c>
      <c r="H226" t="str">
        <f t="shared" ca="1" si="37"/>
        <v/>
      </c>
      <c r="I226" t="str">
        <f t="shared" ca="1" si="38"/>
        <v/>
      </c>
      <c r="J226" t="str">
        <f t="shared" ca="1" si="39"/>
        <v/>
      </c>
      <c r="K226" t="str">
        <f t="shared" ca="1" si="40"/>
        <v/>
      </c>
      <c r="M226">
        <f t="shared" ca="1" si="41"/>
        <v>0</v>
      </c>
      <c r="N226" t="str">
        <f t="shared" ca="1" si="42"/>
        <v/>
      </c>
      <c r="U226">
        <f t="shared" si="43"/>
        <v>0</v>
      </c>
    </row>
    <row r="227" hidden="1">
      <c r="A227" s="12"/>
      <c r="B227">
        <v>28</v>
      </c>
      <c r="C227" t="str">
        <f t="shared" ca="1" si="33"/>
        <v>4.3</v>
      </c>
      <c r="D227" t="str">
        <f t="shared" ca="1" si="34"/>
        <v>na</v>
      </c>
      <c r="E227" t="s">
        <v>44</v>
      </c>
      <c r="F227" s="65" t="str">
        <f t="shared" ca="1" si="35"/>
        <v>https://prre.agglo-larochelle.fr/-/gl-batiment-elec</v>
      </c>
      <c r="G227" t="str">
        <f t="shared" ca="1" si="36"/>
        <v>A</v>
      </c>
      <c r="H227" t="str">
        <f t="shared" ca="1" si="37"/>
        <v/>
      </c>
      <c r="I227" t="str">
        <f t="shared" ca="1" si="38"/>
        <v/>
      </c>
      <c r="J227" t="str">
        <f t="shared" ca="1" si="39"/>
        <v/>
      </c>
      <c r="K227" t="str">
        <f t="shared" ca="1" si="40"/>
        <v/>
      </c>
      <c r="M227">
        <f t="shared" ca="1" si="41"/>
        <v>0</v>
      </c>
      <c r="N227" t="str">
        <f t="shared" ca="1" si="42"/>
        <v/>
      </c>
      <c r="U227">
        <f t="shared" si="43"/>
        <v>0</v>
      </c>
    </row>
    <row r="228" hidden="1">
      <c r="A228" s="12"/>
      <c r="B228">
        <v>28</v>
      </c>
      <c r="C228" t="str">
        <f t="shared" ca="1" si="33"/>
        <v>4.3</v>
      </c>
      <c r="D228" t="str">
        <f t="shared" ca="1" si="34"/>
        <v>na</v>
      </c>
      <c r="E228" t="s">
        <v>47</v>
      </c>
      <c r="F228" s="65" t="str">
        <f t="shared" ca="1" si="35"/>
        <v>https://prre.agglo-larochelle.fr/-/1ere-fiche-chantier-de-renovation-performante</v>
      </c>
      <c r="G228" t="str">
        <f t="shared" ca="1" si="36"/>
        <v>A</v>
      </c>
      <c r="H228" t="str">
        <f t="shared" ca="1" si="37"/>
        <v/>
      </c>
      <c r="I228" t="str">
        <f t="shared" ca="1" si="38"/>
        <v/>
      </c>
      <c r="J228" t="str">
        <f t="shared" ca="1" si="39"/>
        <v/>
      </c>
      <c r="K228" t="str">
        <f t="shared" ca="1" si="40"/>
        <v/>
      </c>
      <c r="M228">
        <f t="shared" ca="1" si="41"/>
        <v>0</v>
      </c>
      <c r="N228" t="str">
        <f t="shared" ca="1" si="42"/>
        <v/>
      </c>
      <c r="U228">
        <f t="shared" si="43"/>
        <v>0</v>
      </c>
    </row>
    <row r="229" hidden="1">
      <c r="A229" s="12"/>
      <c r="B229">
        <v>29</v>
      </c>
      <c r="C229" t="str">
        <f t="shared" ca="1" si="33"/>
        <v>4.4</v>
      </c>
      <c r="D229" t="str">
        <f t="shared" ca="1" si="34"/>
        <v>na</v>
      </c>
      <c r="E229" t="s">
        <v>11</v>
      </c>
      <c r="F229" s="65" t="str">
        <f t="shared" ca="1" si="35"/>
        <v>https://prre.agglo-larochelle.fr/</v>
      </c>
      <c r="G229" t="str">
        <f t="shared" ca="1" si="36"/>
        <v>A</v>
      </c>
      <c r="H229" t="str">
        <f t="shared" ca="1" si="37"/>
        <v/>
      </c>
      <c r="I229" t="str">
        <f t="shared" ca="1" si="38"/>
        <v/>
      </c>
      <c r="J229" t="str">
        <f t="shared" ca="1" si="39"/>
        <v/>
      </c>
      <c r="K229" t="str">
        <f t="shared" ca="1" si="40"/>
        <v/>
      </c>
      <c r="M229">
        <f t="shared" ca="1" si="41"/>
        <v>0</v>
      </c>
      <c r="N229" t="str">
        <f t="shared" ca="1" si="42"/>
        <v/>
      </c>
      <c r="U229">
        <f t="shared" si="43"/>
        <v>0</v>
      </c>
    </row>
    <row r="230" hidden="1">
      <c r="A230" s="12"/>
      <c r="B230">
        <v>29</v>
      </c>
      <c r="C230" t="str">
        <f t="shared" ca="1" si="33"/>
        <v>4.4</v>
      </c>
      <c r="D230" t="str">
        <f t="shared" ca="1" si="34"/>
        <v>na</v>
      </c>
      <c r="E230" t="s">
        <v>14</v>
      </c>
      <c r="F230" s="65" t="str">
        <f t="shared" ca="1" si="35"/>
        <v>https://prre.agglo-larochelle.fr/j-adapte-mon-logement-a-une-perte-d-autonomie</v>
      </c>
      <c r="G230" t="str">
        <f t="shared" ca="1" si="36"/>
        <v>A</v>
      </c>
      <c r="H230" t="str">
        <f t="shared" ca="1" si="37"/>
        <v/>
      </c>
      <c r="I230" t="str">
        <f t="shared" ca="1" si="38"/>
        <v/>
      </c>
      <c r="J230" t="str">
        <f t="shared" ca="1" si="39"/>
        <v/>
      </c>
      <c r="K230" t="str">
        <f t="shared" ca="1" si="40"/>
        <v/>
      </c>
      <c r="M230">
        <f t="shared" ca="1" si="41"/>
        <v>0</v>
      </c>
      <c r="N230" t="str">
        <f t="shared" ca="1" si="42"/>
        <v/>
      </c>
      <c r="U230">
        <f t="shared" si="43"/>
        <v>0</v>
      </c>
    </row>
    <row r="231" hidden="1">
      <c r="A231" s="12"/>
      <c r="B231">
        <v>29</v>
      </c>
      <c r="C231" t="str">
        <f t="shared" ca="1" si="33"/>
        <v>4.4</v>
      </c>
      <c r="D231" t="str">
        <f t="shared" ca="1" si="34"/>
        <v>na</v>
      </c>
      <c r="E231" t="s">
        <v>17</v>
      </c>
      <c r="F231" s="65" t="str">
        <f t="shared" ca="1" si="35"/>
        <v>https://prre.agglo-larochelle.fr/contact-professionnels</v>
      </c>
      <c r="G231" t="str">
        <f t="shared" ca="1" si="36"/>
        <v>A</v>
      </c>
      <c r="H231" t="str">
        <f t="shared" ca="1" si="37"/>
        <v/>
      </c>
      <c r="I231" t="str">
        <f t="shared" ca="1" si="38"/>
        <v/>
      </c>
      <c r="J231" t="str">
        <f t="shared" ca="1" si="39"/>
        <v/>
      </c>
      <c r="K231" t="str">
        <f t="shared" ca="1" si="40"/>
        <v/>
      </c>
      <c r="M231">
        <f t="shared" ca="1" si="41"/>
        <v>0</v>
      </c>
      <c r="N231" t="str">
        <f t="shared" ca="1" si="42"/>
        <v/>
      </c>
      <c r="U231">
        <f t="shared" si="43"/>
        <v>0</v>
      </c>
    </row>
    <row r="232" hidden="1">
      <c r="A232" s="12"/>
      <c r="B232">
        <v>29</v>
      </c>
      <c r="C232" t="str">
        <f t="shared" ca="1" si="33"/>
        <v>4.4</v>
      </c>
      <c r="D232" t="str">
        <f t="shared" ca="1" si="34"/>
        <v>na</v>
      </c>
      <c r="E232" t="s">
        <v>20</v>
      </c>
      <c r="F232" s="65" t="str">
        <f t="shared" ca="1" si="35"/>
        <v>https://prre.agglo-larochelle.fr/partenaires</v>
      </c>
      <c r="G232" t="str">
        <f t="shared" ca="1" si="36"/>
        <v>A</v>
      </c>
      <c r="H232" t="str">
        <f t="shared" ca="1" si="37"/>
        <v/>
      </c>
      <c r="I232" t="str">
        <f t="shared" ca="1" si="38"/>
        <v/>
      </c>
      <c r="J232" t="str">
        <f t="shared" ca="1" si="39"/>
        <v/>
      </c>
      <c r="K232" t="str">
        <f t="shared" ca="1" si="40"/>
        <v/>
      </c>
      <c r="M232">
        <f t="shared" ca="1" si="41"/>
        <v>0</v>
      </c>
      <c r="N232" t="str">
        <f t="shared" ca="1" si="42"/>
        <v/>
      </c>
      <c r="U232">
        <f t="shared" si="43"/>
        <v>0</v>
      </c>
    </row>
    <row r="233" hidden="1">
      <c r="A233" s="12"/>
      <c r="B233">
        <v>29</v>
      </c>
      <c r="C233" t="str">
        <f t="shared" ca="1" si="33"/>
        <v>4.4</v>
      </c>
      <c r="D233" t="str">
        <f t="shared" ca="1" si="34"/>
        <v>na</v>
      </c>
      <c r="E233" t="s">
        <v>23</v>
      </c>
      <c r="F233" s="65" t="str">
        <f t="shared" ca="1" si="35"/>
        <v>https://prre.agglo-larochelle.fr/mentions-legales</v>
      </c>
      <c r="G233" t="str">
        <f t="shared" ca="1" si="36"/>
        <v>A</v>
      </c>
      <c r="H233" t="str">
        <f t="shared" ca="1" si="37"/>
        <v/>
      </c>
      <c r="I233" t="str">
        <f t="shared" ca="1" si="38"/>
        <v/>
      </c>
      <c r="J233" t="str">
        <f t="shared" ca="1" si="39"/>
        <v/>
      </c>
      <c r="K233" t="str">
        <f t="shared" ca="1" si="40"/>
        <v/>
      </c>
      <c r="M233">
        <f t="shared" ca="1" si="41"/>
        <v>0</v>
      </c>
      <c r="N233" t="str">
        <f t="shared" ca="1" si="42"/>
        <v/>
      </c>
      <c r="U233">
        <f t="shared" si="43"/>
        <v>0</v>
      </c>
    </row>
    <row r="234" hidden="1">
      <c r="A234" s="12"/>
      <c r="B234">
        <v>29</v>
      </c>
      <c r="C234" t="str">
        <f t="shared" ca="1" si="33"/>
        <v>4.4</v>
      </c>
      <c r="D234" t="str">
        <f t="shared" ca="1" si="34"/>
        <v>na</v>
      </c>
      <c r="E234" t="s">
        <v>26</v>
      </c>
      <c r="F234" s="65" t="str">
        <f t="shared" ca="1" si="35"/>
        <v>https://prre.agglo-larochelle.fr/plan-du-site</v>
      </c>
      <c r="G234" t="str">
        <f t="shared" ca="1" si="36"/>
        <v>A</v>
      </c>
      <c r="H234" t="str">
        <f t="shared" ca="1" si="37"/>
        <v/>
      </c>
      <c r="I234" t="str">
        <f t="shared" ca="1" si="38"/>
        <v/>
      </c>
      <c r="J234" t="str">
        <f t="shared" ca="1" si="39"/>
        <v/>
      </c>
      <c r="K234" t="str">
        <f t="shared" ca="1" si="40"/>
        <v/>
      </c>
      <c r="M234">
        <f t="shared" ca="1" si="41"/>
        <v>0</v>
      </c>
      <c r="N234" t="str">
        <f t="shared" ca="1" si="42"/>
        <v/>
      </c>
      <c r="U234">
        <f t="shared" si="43"/>
        <v>0</v>
      </c>
    </row>
    <row r="235" hidden="1">
      <c r="A235" s="12"/>
      <c r="B235">
        <v>29</v>
      </c>
      <c r="C235" t="str">
        <f t="shared" ca="1" si="33"/>
        <v>4.4</v>
      </c>
      <c r="D235" t="str">
        <f t="shared" ca="1" si="34"/>
        <v>na</v>
      </c>
      <c r="E235" t="s">
        <v>29</v>
      </c>
      <c r="F235" s="65" t="str">
        <f t="shared" ca="1" si="35"/>
        <v>https://prre.agglo-larochelle.fr/module-annuaire-des-pros?</v>
      </c>
      <c r="G235" t="str">
        <f t="shared" ca="1" si="36"/>
        <v>A</v>
      </c>
      <c r="H235" t="str">
        <f t="shared" ca="1" si="37"/>
        <v/>
      </c>
      <c r="I235" t="str">
        <f t="shared" ca="1" si="38"/>
        <v/>
      </c>
      <c r="J235" t="str">
        <f t="shared" ca="1" si="39"/>
        <v/>
      </c>
      <c r="K235" t="str">
        <f t="shared" ca="1" si="40"/>
        <v/>
      </c>
      <c r="M235">
        <f t="shared" ca="1" si="41"/>
        <v>0</v>
      </c>
      <c r="N235" t="str">
        <f t="shared" ca="1" si="42"/>
        <v/>
      </c>
      <c r="U235">
        <f t="shared" si="43"/>
        <v>0</v>
      </c>
    </row>
    <row r="236" hidden="1">
      <c r="A236" s="12"/>
      <c r="B236">
        <v>29</v>
      </c>
      <c r="C236" t="str">
        <f t="shared" ca="1" si="33"/>
        <v>4.4</v>
      </c>
      <c r="D236" t="str">
        <f t="shared" ca="1" si="34"/>
        <v>na</v>
      </c>
      <c r="E236" t="s">
        <v>32</v>
      </c>
      <c r="F236" s="65" t="str">
        <f t="shared" ca="1" si="35"/>
        <v>https://prre.agglo-larochelle.fr/prendre-rendez-vous</v>
      </c>
      <c r="G236" t="str">
        <f t="shared" ca="1" si="36"/>
        <v>A</v>
      </c>
      <c r="H236" t="str">
        <f t="shared" ca="1" si="37"/>
        <v/>
      </c>
      <c r="I236" t="str">
        <f t="shared" ca="1" si="38"/>
        <v/>
      </c>
      <c r="J236" t="str">
        <f t="shared" ca="1" si="39"/>
        <v/>
      </c>
      <c r="K236" t="str">
        <f t="shared" ca="1" si="40"/>
        <v/>
      </c>
      <c r="M236">
        <f t="shared" ca="1" si="41"/>
        <v>0</v>
      </c>
      <c r="N236" t="str">
        <f t="shared" ca="1" si="42"/>
        <v/>
      </c>
      <c r="U236">
        <f t="shared" si="43"/>
        <v>0</v>
      </c>
    </row>
    <row r="237" hidden="1">
      <c r="A237" s="12"/>
      <c r="B237">
        <v>29</v>
      </c>
      <c r="C237" t="str">
        <f t="shared" ca="1" si="33"/>
        <v>4.4</v>
      </c>
      <c r="D237" t="str">
        <f t="shared" ca="1" si="34"/>
        <v>na</v>
      </c>
      <c r="E237" t="s">
        <v>35</v>
      </c>
      <c r="F237" s="65" t="str">
        <f t="shared" ca="1" si="35"/>
        <v>https://prre.agglo-larochelle.fr/aides-financieres</v>
      </c>
      <c r="G237" t="str">
        <f t="shared" ca="1" si="36"/>
        <v>A</v>
      </c>
      <c r="H237" t="str">
        <f t="shared" ca="1" si="37"/>
        <v/>
      </c>
      <c r="I237" t="str">
        <f t="shared" ca="1" si="38"/>
        <v/>
      </c>
      <c r="J237" t="str">
        <f t="shared" ca="1" si="39"/>
        <v/>
      </c>
      <c r="K237" t="str">
        <f t="shared" ca="1" si="40"/>
        <v/>
      </c>
      <c r="M237">
        <f t="shared" ca="1" si="41"/>
        <v>0</v>
      </c>
      <c r="N237" t="str">
        <f t="shared" ca="1" si="42"/>
        <v/>
      </c>
      <c r="U237">
        <f t="shared" si="43"/>
        <v>0</v>
      </c>
    </row>
    <row r="238" hidden="1">
      <c r="A238" s="12"/>
      <c r="B238">
        <v>29</v>
      </c>
      <c r="C238" t="str">
        <f t="shared" ca="1" si="33"/>
        <v>4.4</v>
      </c>
      <c r="D238" t="str">
        <f t="shared" ca="1" si="34"/>
        <v>na</v>
      </c>
      <c r="E238" t="s">
        <v>38</v>
      </c>
      <c r="F238" s="65" t="str">
        <f t="shared" ca="1" si="35"/>
        <v>https://prre.agglo-larochelle.fr/des-outils-pour-mieux-connaitre-mon-logement/mon-toit-est-t-il-bien-isole</v>
      </c>
      <c r="G238" t="str">
        <f t="shared" ca="1" si="36"/>
        <v>A</v>
      </c>
      <c r="H238" t="str">
        <f t="shared" ca="1" si="37"/>
        <v/>
      </c>
      <c r="I238" t="str">
        <f t="shared" ca="1" si="38"/>
        <v/>
      </c>
      <c r="J238" t="str">
        <f t="shared" ca="1" si="39"/>
        <v/>
      </c>
      <c r="K238" t="str">
        <f t="shared" ca="1" si="40"/>
        <v/>
      </c>
      <c r="M238">
        <f t="shared" ca="1" si="41"/>
        <v>0</v>
      </c>
      <c r="N238" t="str">
        <f t="shared" ca="1" si="42"/>
        <v/>
      </c>
      <c r="U238">
        <f t="shared" si="43"/>
        <v>0</v>
      </c>
    </row>
    <row r="239" hidden="1">
      <c r="A239" s="12"/>
      <c r="B239">
        <v>29</v>
      </c>
      <c r="C239" t="str">
        <f t="shared" ca="1" si="33"/>
        <v>4.4</v>
      </c>
      <c r="D239" t="str">
        <f t="shared" ca="1" si="34"/>
        <v>na</v>
      </c>
      <c r="E239" t="s">
        <v>41</v>
      </c>
      <c r="F239" s="65" t="str">
        <f t="shared" ca="1" si="35"/>
        <v>https://prre.agglo-larochelle.fr/prendre-rendez-vous/prendre-rendez-vous-a-la-rochelle-pour-une-renovation-energetique-individuelle</v>
      </c>
      <c r="G239" t="str">
        <f t="shared" ca="1" si="36"/>
        <v>A</v>
      </c>
      <c r="H239" t="str">
        <f t="shared" ca="1" si="37"/>
        <v/>
      </c>
      <c r="I239" t="str">
        <f t="shared" ca="1" si="38"/>
        <v/>
      </c>
      <c r="J239" t="str">
        <f t="shared" ca="1" si="39"/>
        <v/>
      </c>
      <c r="K239" t="str">
        <f t="shared" ca="1" si="40"/>
        <v/>
      </c>
      <c r="M239">
        <f t="shared" ca="1" si="41"/>
        <v>0</v>
      </c>
      <c r="N239" t="str">
        <f t="shared" ca="1" si="42"/>
        <v/>
      </c>
      <c r="U239">
        <f t="shared" si="43"/>
        <v>0</v>
      </c>
    </row>
    <row r="240" hidden="1">
      <c r="A240" s="12"/>
      <c r="B240">
        <v>29</v>
      </c>
      <c r="C240" t="str">
        <f t="shared" ca="1" si="33"/>
        <v>4.4</v>
      </c>
      <c r="D240" t="str">
        <f t="shared" ca="1" si="34"/>
        <v>na</v>
      </c>
      <c r="E240" t="s">
        <v>44</v>
      </c>
      <c r="F240" s="65" t="str">
        <f t="shared" ca="1" si="35"/>
        <v>https://prre.agglo-larochelle.fr/-/gl-batiment-elec</v>
      </c>
      <c r="G240" t="str">
        <f t="shared" ca="1" si="36"/>
        <v>A</v>
      </c>
      <c r="H240" t="str">
        <f t="shared" ca="1" si="37"/>
        <v/>
      </c>
      <c r="I240" t="str">
        <f t="shared" ca="1" si="38"/>
        <v/>
      </c>
      <c r="J240" t="str">
        <f t="shared" ca="1" si="39"/>
        <v/>
      </c>
      <c r="K240" t="str">
        <f t="shared" ca="1" si="40"/>
        <v/>
      </c>
      <c r="M240">
        <f t="shared" ca="1" si="41"/>
        <v>0</v>
      </c>
      <c r="N240" t="str">
        <f t="shared" ca="1" si="42"/>
        <v/>
      </c>
      <c r="U240">
        <f t="shared" si="43"/>
        <v>0</v>
      </c>
    </row>
    <row r="241" hidden="1">
      <c r="A241" s="12"/>
      <c r="B241">
        <v>29</v>
      </c>
      <c r="C241" t="str">
        <f t="shared" ca="1" si="33"/>
        <v>4.4</v>
      </c>
      <c r="D241" t="str">
        <f t="shared" ca="1" si="34"/>
        <v>na</v>
      </c>
      <c r="E241" t="s">
        <v>47</v>
      </c>
      <c r="F241" s="65" t="str">
        <f t="shared" ca="1" si="35"/>
        <v>https://prre.agglo-larochelle.fr/-/1ere-fiche-chantier-de-renovation-performante</v>
      </c>
      <c r="G241" t="str">
        <f t="shared" ca="1" si="36"/>
        <v>A</v>
      </c>
      <c r="H241" t="str">
        <f t="shared" ca="1" si="37"/>
        <v/>
      </c>
      <c r="I241" t="str">
        <f t="shared" ca="1" si="38"/>
        <v/>
      </c>
      <c r="J241" t="str">
        <f t="shared" ca="1" si="39"/>
        <v/>
      </c>
      <c r="K241" t="str">
        <f t="shared" ca="1" si="40"/>
        <v/>
      </c>
      <c r="M241">
        <f t="shared" ca="1" si="41"/>
        <v>0</v>
      </c>
      <c r="N241" t="str">
        <f t="shared" ca="1" si="42"/>
        <v/>
      </c>
      <c r="U241">
        <f t="shared" si="43"/>
        <v>0</v>
      </c>
    </row>
    <row r="242">
      <c r="A242" s="12"/>
      <c r="B242">
        <v>30</v>
      </c>
      <c r="C242" t="str">
        <f t="shared" ca="1" si="33"/>
        <v>4.5</v>
      </c>
      <c r="D242" t="str">
        <f t="shared" ca="1" si="34"/>
        <v>nc</v>
      </c>
      <c r="E242" t="s">
        <v>11</v>
      </c>
      <c r="F242" s="65" t="str">
        <f t="shared" ca="1" si="35"/>
        <v>https://prre.agglo-larochelle.fr/</v>
      </c>
      <c r="G242" t="str">
        <f t="shared" ca="1" si="36"/>
        <v>AA</v>
      </c>
      <c r="H242" t="str">
        <f t="shared" ca="1" si="37"/>
        <v/>
      </c>
      <c r="I242" t="str">
        <f t="shared" ca="1" si="38"/>
        <v>Moyenne</v>
      </c>
      <c r="J242" t="str">
        <f t="shared" ca="1" si="39"/>
        <v xml:space="preserve">Une seule fois dans la page</v>
      </c>
      <c r="K242" t="str">
        <f t="shared" ca="1" si="40"/>
        <v/>
      </c>
      <c r="M242">
        <f t="shared" ca="1" si="41"/>
        <v>1</v>
      </c>
      <c r="N242" t="str">
        <f t="shared" ca="1" si="42"/>
        <v xml:space="preserve">la vidéo ne dispose pas d'audiodescription (pour vocaliser le texte qui apparait à l'écran)</v>
      </c>
      <c r="U242">
        <f t="shared" si="43"/>
        <v>0</v>
      </c>
    </row>
    <row r="243" hidden="1">
      <c r="A243" s="12"/>
      <c r="B243">
        <v>30</v>
      </c>
      <c r="C243" t="str">
        <f t="shared" ca="1" si="33"/>
        <v>4.5</v>
      </c>
      <c r="D243" t="str">
        <f t="shared" ca="1" si="34"/>
        <v>na</v>
      </c>
      <c r="E243" t="s">
        <v>14</v>
      </c>
      <c r="F243" s="65" t="str">
        <f t="shared" ca="1" si="35"/>
        <v>https://prre.agglo-larochelle.fr/j-adapte-mon-logement-a-une-perte-d-autonomie</v>
      </c>
      <c r="G243" t="str">
        <f t="shared" ca="1" si="36"/>
        <v>AA</v>
      </c>
      <c r="H243" t="str">
        <f t="shared" ca="1" si="37"/>
        <v/>
      </c>
      <c r="I243" t="str">
        <f t="shared" ca="1" si="38"/>
        <v/>
      </c>
      <c r="J243" t="str">
        <f t="shared" ca="1" si="39"/>
        <v/>
      </c>
      <c r="K243" t="str">
        <f t="shared" ca="1" si="40"/>
        <v/>
      </c>
      <c r="M243">
        <f t="shared" ca="1" si="41"/>
        <v>1</v>
      </c>
      <c r="N243" t="str">
        <f t="shared" ca="1" si="42"/>
        <v/>
      </c>
      <c r="U243">
        <f t="shared" si="43"/>
        <v>0</v>
      </c>
    </row>
    <row r="244" hidden="1">
      <c r="A244" s="12"/>
      <c r="B244">
        <v>30</v>
      </c>
      <c r="C244" t="str">
        <f t="shared" ca="1" si="33"/>
        <v>4.5</v>
      </c>
      <c r="D244" t="str">
        <f t="shared" ca="1" si="34"/>
        <v>na</v>
      </c>
      <c r="E244" t="s">
        <v>17</v>
      </c>
      <c r="F244" s="65" t="str">
        <f t="shared" ca="1" si="35"/>
        <v>https://prre.agglo-larochelle.fr/contact-professionnels</v>
      </c>
      <c r="G244" t="str">
        <f t="shared" ca="1" si="36"/>
        <v>AA</v>
      </c>
      <c r="H244" t="str">
        <f t="shared" ca="1" si="37"/>
        <v/>
      </c>
      <c r="I244" t="str">
        <f t="shared" ca="1" si="38"/>
        <v/>
      </c>
      <c r="J244" t="str">
        <f t="shared" ca="1" si="39"/>
        <v/>
      </c>
      <c r="K244" t="str">
        <f t="shared" ca="1" si="40"/>
        <v/>
      </c>
      <c r="M244">
        <f t="shared" ca="1" si="41"/>
        <v>1</v>
      </c>
      <c r="N244" t="str">
        <f t="shared" ca="1" si="42"/>
        <v/>
      </c>
      <c r="U244">
        <f t="shared" si="43"/>
        <v>0</v>
      </c>
    </row>
    <row r="245" hidden="1">
      <c r="A245" s="12"/>
      <c r="B245">
        <v>30</v>
      </c>
      <c r="C245" t="str">
        <f t="shared" ca="1" si="33"/>
        <v>4.5</v>
      </c>
      <c r="D245" t="str">
        <f t="shared" ca="1" si="34"/>
        <v>na</v>
      </c>
      <c r="E245" t="s">
        <v>20</v>
      </c>
      <c r="F245" s="65" t="str">
        <f t="shared" ca="1" si="35"/>
        <v>https://prre.agglo-larochelle.fr/partenaires</v>
      </c>
      <c r="G245" t="str">
        <f t="shared" ca="1" si="36"/>
        <v>AA</v>
      </c>
      <c r="H245" t="str">
        <f t="shared" ca="1" si="37"/>
        <v/>
      </c>
      <c r="I245" t="str">
        <f t="shared" ca="1" si="38"/>
        <v/>
      </c>
      <c r="J245" t="str">
        <f t="shared" ca="1" si="39"/>
        <v/>
      </c>
      <c r="K245" t="str">
        <f t="shared" ca="1" si="40"/>
        <v/>
      </c>
      <c r="M245">
        <f t="shared" ca="1" si="41"/>
        <v>1</v>
      </c>
      <c r="N245" t="str">
        <f t="shared" ca="1" si="42"/>
        <v/>
      </c>
      <c r="U245">
        <f t="shared" si="43"/>
        <v>0</v>
      </c>
    </row>
    <row r="246" hidden="1">
      <c r="A246" s="12"/>
      <c r="B246">
        <v>30</v>
      </c>
      <c r="C246" t="str">
        <f t="shared" ca="1" si="33"/>
        <v>4.5</v>
      </c>
      <c r="D246" t="str">
        <f t="shared" ca="1" si="34"/>
        <v>na</v>
      </c>
      <c r="E246" t="s">
        <v>23</v>
      </c>
      <c r="F246" s="65" t="str">
        <f t="shared" ca="1" si="35"/>
        <v>https://prre.agglo-larochelle.fr/mentions-legales</v>
      </c>
      <c r="G246" t="str">
        <f t="shared" ca="1" si="36"/>
        <v>AA</v>
      </c>
      <c r="H246" t="str">
        <f t="shared" ca="1" si="37"/>
        <v/>
      </c>
      <c r="I246" t="str">
        <f t="shared" ca="1" si="38"/>
        <v/>
      </c>
      <c r="J246" t="str">
        <f t="shared" ca="1" si="39"/>
        <v/>
      </c>
      <c r="K246" t="str">
        <f t="shared" ca="1" si="40"/>
        <v/>
      </c>
      <c r="M246">
        <f t="shared" ca="1" si="41"/>
        <v>1</v>
      </c>
      <c r="N246" t="str">
        <f t="shared" ca="1" si="42"/>
        <v/>
      </c>
      <c r="U246">
        <f t="shared" si="43"/>
        <v>0</v>
      </c>
    </row>
    <row r="247" hidden="1">
      <c r="A247" s="12"/>
      <c r="B247">
        <v>30</v>
      </c>
      <c r="C247" t="str">
        <f t="shared" ca="1" si="33"/>
        <v>4.5</v>
      </c>
      <c r="D247" t="str">
        <f t="shared" ca="1" si="34"/>
        <v>na</v>
      </c>
      <c r="E247" t="s">
        <v>26</v>
      </c>
      <c r="F247" s="65" t="str">
        <f t="shared" ca="1" si="35"/>
        <v>https://prre.agglo-larochelle.fr/plan-du-site</v>
      </c>
      <c r="G247" t="str">
        <f t="shared" ca="1" si="36"/>
        <v>AA</v>
      </c>
      <c r="H247" t="str">
        <f t="shared" ca="1" si="37"/>
        <v/>
      </c>
      <c r="I247" t="str">
        <f t="shared" ca="1" si="38"/>
        <v/>
      </c>
      <c r="J247" t="str">
        <f t="shared" ca="1" si="39"/>
        <v/>
      </c>
      <c r="K247" t="str">
        <f t="shared" ca="1" si="40"/>
        <v/>
      </c>
      <c r="M247">
        <f t="shared" ca="1" si="41"/>
        <v>1</v>
      </c>
      <c r="N247" t="str">
        <f t="shared" ca="1" si="42"/>
        <v/>
      </c>
      <c r="U247">
        <f t="shared" si="43"/>
        <v>0</v>
      </c>
    </row>
    <row r="248" hidden="1">
      <c r="A248" s="12"/>
      <c r="B248">
        <v>30</v>
      </c>
      <c r="C248" t="str">
        <f t="shared" ca="1" si="33"/>
        <v>4.5</v>
      </c>
      <c r="D248" t="str">
        <f t="shared" ca="1" si="34"/>
        <v>na</v>
      </c>
      <c r="E248" t="s">
        <v>29</v>
      </c>
      <c r="F248" s="65" t="str">
        <f t="shared" ca="1" si="35"/>
        <v>https://prre.agglo-larochelle.fr/module-annuaire-des-pros?</v>
      </c>
      <c r="G248" t="str">
        <f t="shared" ca="1" si="36"/>
        <v>AA</v>
      </c>
      <c r="H248" t="str">
        <f t="shared" ca="1" si="37"/>
        <v/>
      </c>
      <c r="I248" t="str">
        <f t="shared" ca="1" si="38"/>
        <v/>
      </c>
      <c r="J248" t="str">
        <f t="shared" ca="1" si="39"/>
        <v/>
      </c>
      <c r="K248" t="str">
        <f t="shared" ca="1" si="40"/>
        <v/>
      </c>
      <c r="M248">
        <f t="shared" ca="1" si="41"/>
        <v>1</v>
      </c>
      <c r="N248" t="str">
        <f t="shared" ca="1" si="42"/>
        <v/>
      </c>
      <c r="U248">
        <f t="shared" si="43"/>
        <v>0</v>
      </c>
    </row>
    <row r="249" hidden="1">
      <c r="A249" s="12"/>
      <c r="B249">
        <v>30</v>
      </c>
      <c r="C249" t="str">
        <f t="shared" ca="1" si="33"/>
        <v>4.5</v>
      </c>
      <c r="D249" t="str">
        <f t="shared" ca="1" si="34"/>
        <v>na</v>
      </c>
      <c r="E249" t="s">
        <v>32</v>
      </c>
      <c r="F249" s="65" t="str">
        <f t="shared" ca="1" si="35"/>
        <v>https://prre.agglo-larochelle.fr/prendre-rendez-vous</v>
      </c>
      <c r="G249" t="str">
        <f t="shared" ca="1" si="36"/>
        <v>AA</v>
      </c>
      <c r="H249" t="str">
        <f t="shared" ca="1" si="37"/>
        <v/>
      </c>
      <c r="I249" t="str">
        <f t="shared" ca="1" si="38"/>
        <v/>
      </c>
      <c r="J249" t="str">
        <f t="shared" ca="1" si="39"/>
        <v/>
      </c>
      <c r="K249" t="str">
        <f t="shared" ca="1" si="40"/>
        <v/>
      </c>
      <c r="M249">
        <f t="shared" ca="1" si="41"/>
        <v>1</v>
      </c>
      <c r="N249" t="str">
        <f t="shared" ca="1" si="42"/>
        <v/>
      </c>
      <c r="U249">
        <f t="shared" si="43"/>
        <v>0</v>
      </c>
    </row>
    <row r="250" hidden="1">
      <c r="A250" s="12"/>
      <c r="B250">
        <v>30</v>
      </c>
      <c r="C250" t="str">
        <f t="shared" ca="1" si="33"/>
        <v>4.5</v>
      </c>
      <c r="D250" t="str">
        <f t="shared" ca="1" si="34"/>
        <v>na</v>
      </c>
      <c r="E250" t="s">
        <v>35</v>
      </c>
      <c r="F250" s="65" t="str">
        <f t="shared" ca="1" si="35"/>
        <v>https://prre.agglo-larochelle.fr/aides-financieres</v>
      </c>
      <c r="G250" t="str">
        <f t="shared" ca="1" si="36"/>
        <v>AA</v>
      </c>
      <c r="H250" t="str">
        <f t="shared" ca="1" si="37"/>
        <v/>
      </c>
      <c r="I250" t="str">
        <f t="shared" ca="1" si="38"/>
        <v/>
      </c>
      <c r="J250" t="str">
        <f t="shared" ca="1" si="39"/>
        <v/>
      </c>
      <c r="K250" t="str">
        <f t="shared" ca="1" si="40"/>
        <v/>
      </c>
      <c r="M250">
        <f t="shared" ca="1" si="41"/>
        <v>1</v>
      </c>
      <c r="N250" t="str">
        <f t="shared" ca="1" si="42"/>
        <v/>
      </c>
      <c r="U250">
        <f t="shared" si="43"/>
        <v>0</v>
      </c>
    </row>
    <row r="251" hidden="1">
      <c r="A251" s="12"/>
      <c r="B251">
        <v>30</v>
      </c>
      <c r="C251" t="str">
        <f t="shared" ca="1" si="33"/>
        <v>4.5</v>
      </c>
      <c r="D251" t="str">
        <f t="shared" ca="1" si="34"/>
        <v>na</v>
      </c>
      <c r="E251" t="s">
        <v>38</v>
      </c>
      <c r="F251" s="65" t="str">
        <f t="shared" ca="1" si="35"/>
        <v>https://prre.agglo-larochelle.fr/des-outils-pour-mieux-connaitre-mon-logement/mon-toit-est-t-il-bien-isole</v>
      </c>
      <c r="G251" t="str">
        <f t="shared" ca="1" si="36"/>
        <v>AA</v>
      </c>
      <c r="H251" t="str">
        <f t="shared" ca="1" si="37"/>
        <v/>
      </c>
      <c r="I251" t="str">
        <f t="shared" ca="1" si="38"/>
        <v/>
      </c>
      <c r="J251" t="str">
        <f t="shared" ca="1" si="39"/>
        <v/>
      </c>
      <c r="K251" t="str">
        <f t="shared" ca="1" si="40"/>
        <v/>
      </c>
      <c r="M251">
        <f t="shared" ca="1" si="41"/>
        <v>1</v>
      </c>
      <c r="N251" t="str">
        <f t="shared" ca="1" si="42"/>
        <v/>
      </c>
      <c r="U251">
        <f t="shared" si="43"/>
        <v>0</v>
      </c>
    </row>
    <row r="252" hidden="1">
      <c r="A252" s="12"/>
      <c r="B252">
        <v>30</v>
      </c>
      <c r="C252" t="str">
        <f t="shared" ca="1" si="33"/>
        <v>4.5</v>
      </c>
      <c r="D252" t="str">
        <f t="shared" ca="1" si="34"/>
        <v>na</v>
      </c>
      <c r="E252" t="s">
        <v>41</v>
      </c>
      <c r="F252" s="65" t="str">
        <f t="shared" ca="1" si="35"/>
        <v>https://prre.agglo-larochelle.fr/prendre-rendez-vous/prendre-rendez-vous-a-la-rochelle-pour-une-renovation-energetique-individuelle</v>
      </c>
      <c r="G252" t="str">
        <f t="shared" ca="1" si="36"/>
        <v>AA</v>
      </c>
      <c r="H252" t="str">
        <f t="shared" ca="1" si="37"/>
        <v/>
      </c>
      <c r="I252" t="str">
        <f t="shared" ca="1" si="38"/>
        <v/>
      </c>
      <c r="J252" t="str">
        <f t="shared" ca="1" si="39"/>
        <v/>
      </c>
      <c r="K252" t="str">
        <f t="shared" ca="1" si="40"/>
        <v/>
      </c>
      <c r="M252">
        <f t="shared" ca="1" si="41"/>
        <v>1</v>
      </c>
      <c r="N252" t="str">
        <f t="shared" ca="1" si="42"/>
        <v/>
      </c>
      <c r="U252">
        <f t="shared" si="43"/>
        <v>0</v>
      </c>
    </row>
    <row r="253" hidden="1">
      <c r="A253" s="12"/>
      <c r="B253">
        <v>30</v>
      </c>
      <c r="C253" t="str">
        <f t="shared" ca="1" si="33"/>
        <v>4.5</v>
      </c>
      <c r="D253" t="str">
        <f t="shared" ca="1" si="34"/>
        <v>na</v>
      </c>
      <c r="E253" t="s">
        <v>44</v>
      </c>
      <c r="F253" s="65" t="str">
        <f t="shared" ca="1" si="35"/>
        <v>https://prre.agglo-larochelle.fr/-/gl-batiment-elec</v>
      </c>
      <c r="G253" t="str">
        <f t="shared" ca="1" si="36"/>
        <v>AA</v>
      </c>
      <c r="H253" t="str">
        <f t="shared" ca="1" si="37"/>
        <v/>
      </c>
      <c r="I253" t="str">
        <f t="shared" ca="1" si="38"/>
        <v/>
      </c>
      <c r="J253" t="str">
        <f t="shared" ca="1" si="39"/>
        <v/>
      </c>
      <c r="K253" t="str">
        <f t="shared" ca="1" si="40"/>
        <v/>
      </c>
      <c r="M253">
        <f t="shared" ca="1" si="41"/>
        <v>1</v>
      </c>
      <c r="N253" t="str">
        <f t="shared" ca="1" si="42"/>
        <v/>
      </c>
      <c r="U253">
        <f t="shared" si="43"/>
        <v>0</v>
      </c>
    </row>
    <row r="254" hidden="1">
      <c r="A254" s="12"/>
      <c r="B254">
        <v>30</v>
      </c>
      <c r="C254" t="str">
        <f t="shared" ca="1" si="33"/>
        <v>4.5</v>
      </c>
      <c r="D254" t="str">
        <f t="shared" ca="1" si="34"/>
        <v>na</v>
      </c>
      <c r="E254" t="s">
        <v>47</v>
      </c>
      <c r="F254" s="65" t="str">
        <f t="shared" ca="1" si="35"/>
        <v>https://prre.agglo-larochelle.fr/-/1ere-fiche-chantier-de-renovation-performante</v>
      </c>
      <c r="G254" t="str">
        <f t="shared" ca="1" si="36"/>
        <v>AA</v>
      </c>
      <c r="H254" t="str">
        <f t="shared" ca="1" si="37"/>
        <v/>
      </c>
      <c r="I254" t="str">
        <f t="shared" ca="1" si="38"/>
        <v/>
      </c>
      <c r="J254" t="str">
        <f t="shared" ca="1" si="39"/>
        <v/>
      </c>
      <c r="K254" t="str">
        <f t="shared" ca="1" si="40"/>
        <v/>
      </c>
      <c r="M254">
        <f t="shared" ca="1" si="41"/>
        <v>1</v>
      </c>
      <c r="N254" t="str">
        <f t="shared" ca="1" si="42"/>
        <v/>
      </c>
      <c r="U254">
        <f t="shared" si="43"/>
        <v>0</v>
      </c>
    </row>
    <row r="255" hidden="1">
      <c r="A255" s="12"/>
      <c r="B255">
        <v>31</v>
      </c>
      <c r="C255" t="str">
        <f t="shared" ca="1" si="33"/>
        <v>4.6</v>
      </c>
      <c r="D255" t="str">
        <f t="shared" ca="1" si="34"/>
        <v>na</v>
      </c>
      <c r="E255" t="s">
        <v>11</v>
      </c>
      <c r="F255" s="65" t="str">
        <f t="shared" ca="1" si="35"/>
        <v>https://prre.agglo-larochelle.fr/</v>
      </c>
      <c r="G255" t="str">
        <f t="shared" ca="1" si="36"/>
        <v>AA</v>
      </c>
      <c r="H255" t="str">
        <f t="shared" ca="1" si="37"/>
        <v/>
      </c>
      <c r="I255" t="str">
        <f t="shared" ca="1" si="38"/>
        <v/>
      </c>
      <c r="J255" t="str">
        <f t="shared" ca="1" si="39"/>
        <v/>
      </c>
      <c r="K255" t="str">
        <f t="shared" ca="1" si="40"/>
        <v/>
      </c>
      <c r="M255">
        <f t="shared" ca="1" si="41"/>
        <v>0</v>
      </c>
      <c r="N255" t="str">
        <f t="shared" ca="1" si="42"/>
        <v/>
      </c>
      <c r="U255">
        <f t="shared" si="43"/>
        <v>0</v>
      </c>
    </row>
    <row r="256" hidden="1">
      <c r="A256" s="12"/>
      <c r="B256">
        <v>31</v>
      </c>
      <c r="C256" t="str">
        <f t="shared" ca="1" si="33"/>
        <v>4.6</v>
      </c>
      <c r="D256" t="str">
        <f t="shared" ca="1" si="34"/>
        <v>na</v>
      </c>
      <c r="E256" t="s">
        <v>14</v>
      </c>
      <c r="F256" s="65" t="str">
        <f t="shared" ca="1" si="35"/>
        <v>https://prre.agglo-larochelle.fr/j-adapte-mon-logement-a-une-perte-d-autonomie</v>
      </c>
      <c r="G256" t="str">
        <f t="shared" ca="1" si="36"/>
        <v>AA</v>
      </c>
      <c r="H256" t="str">
        <f t="shared" ca="1" si="37"/>
        <v/>
      </c>
      <c r="I256" t="str">
        <f t="shared" ca="1" si="38"/>
        <v/>
      </c>
      <c r="J256" t="str">
        <f t="shared" ca="1" si="39"/>
        <v/>
      </c>
      <c r="K256" t="str">
        <f t="shared" ca="1" si="40"/>
        <v/>
      </c>
      <c r="M256">
        <f t="shared" ca="1" si="41"/>
        <v>0</v>
      </c>
      <c r="N256" t="str">
        <f t="shared" ca="1" si="42"/>
        <v/>
      </c>
      <c r="U256">
        <f t="shared" si="43"/>
        <v>0</v>
      </c>
    </row>
    <row r="257" hidden="1">
      <c r="A257" s="12"/>
      <c r="B257">
        <v>31</v>
      </c>
      <c r="C257" t="str">
        <f t="shared" ca="1" si="33"/>
        <v>4.6</v>
      </c>
      <c r="D257" t="str">
        <f t="shared" ca="1" si="34"/>
        <v>na</v>
      </c>
      <c r="E257" t="s">
        <v>17</v>
      </c>
      <c r="F257" s="65" t="str">
        <f t="shared" ca="1" si="35"/>
        <v>https://prre.agglo-larochelle.fr/contact-professionnels</v>
      </c>
      <c r="G257" t="str">
        <f t="shared" ca="1" si="36"/>
        <v>AA</v>
      </c>
      <c r="H257" t="str">
        <f t="shared" ca="1" si="37"/>
        <v/>
      </c>
      <c r="I257" t="str">
        <f t="shared" ca="1" si="38"/>
        <v/>
      </c>
      <c r="J257" t="str">
        <f t="shared" ca="1" si="39"/>
        <v/>
      </c>
      <c r="K257" t="str">
        <f t="shared" ca="1" si="40"/>
        <v/>
      </c>
      <c r="M257">
        <f t="shared" ca="1" si="41"/>
        <v>0</v>
      </c>
      <c r="N257" t="str">
        <f t="shared" ca="1" si="42"/>
        <v/>
      </c>
      <c r="U257">
        <f t="shared" si="43"/>
        <v>0</v>
      </c>
    </row>
    <row r="258" hidden="1">
      <c r="A258" s="12"/>
      <c r="B258">
        <v>31</v>
      </c>
      <c r="C258" t="str">
        <f t="shared" ca="1" si="33"/>
        <v>4.6</v>
      </c>
      <c r="D258" t="str">
        <f t="shared" ca="1" si="34"/>
        <v>na</v>
      </c>
      <c r="E258" t="s">
        <v>20</v>
      </c>
      <c r="F258" s="65" t="str">
        <f t="shared" ca="1" si="35"/>
        <v>https://prre.agglo-larochelle.fr/partenaires</v>
      </c>
      <c r="G258" t="str">
        <f t="shared" ca="1" si="36"/>
        <v>AA</v>
      </c>
      <c r="H258" t="str">
        <f t="shared" ca="1" si="37"/>
        <v/>
      </c>
      <c r="I258" t="str">
        <f t="shared" ca="1" si="38"/>
        <v/>
      </c>
      <c r="J258" t="str">
        <f t="shared" ca="1" si="39"/>
        <v/>
      </c>
      <c r="K258" t="str">
        <f t="shared" ca="1" si="40"/>
        <v/>
      </c>
      <c r="M258">
        <f t="shared" ca="1" si="41"/>
        <v>0</v>
      </c>
      <c r="N258" t="str">
        <f t="shared" ca="1" si="42"/>
        <v/>
      </c>
      <c r="U258">
        <f t="shared" si="43"/>
        <v>0</v>
      </c>
    </row>
    <row r="259" hidden="1">
      <c r="A259" s="12"/>
      <c r="B259">
        <v>31</v>
      </c>
      <c r="C259" t="str">
        <f t="shared" ca="1" si="33"/>
        <v>4.6</v>
      </c>
      <c r="D259" t="str">
        <f t="shared" ca="1" si="34"/>
        <v>na</v>
      </c>
      <c r="E259" t="s">
        <v>23</v>
      </c>
      <c r="F259" s="65" t="str">
        <f t="shared" ca="1" si="35"/>
        <v>https://prre.agglo-larochelle.fr/mentions-legales</v>
      </c>
      <c r="G259" t="str">
        <f t="shared" ca="1" si="36"/>
        <v>AA</v>
      </c>
      <c r="H259" t="str">
        <f t="shared" ca="1" si="37"/>
        <v/>
      </c>
      <c r="I259" t="str">
        <f t="shared" ca="1" si="38"/>
        <v/>
      </c>
      <c r="J259" t="str">
        <f t="shared" ca="1" si="39"/>
        <v/>
      </c>
      <c r="K259" t="str">
        <f t="shared" ca="1" si="40"/>
        <v/>
      </c>
      <c r="M259">
        <f t="shared" ca="1" si="41"/>
        <v>0</v>
      </c>
      <c r="N259" t="str">
        <f t="shared" ca="1" si="42"/>
        <v/>
      </c>
      <c r="U259">
        <f t="shared" si="43"/>
        <v>0</v>
      </c>
    </row>
    <row r="260" hidden="1">
      <c r="A260" s="12"/>
      <c r="B260">
        <v>31</v>
      </c>
      <c r="C260" t="str">
        <f t="shared" ca="1" si="33"/>
        <v>4.6</v>
      </c>
      <c r="D260" t="str">
        <f t="shared" ca="1" si="34"/>
        <v>na</v>
      </c>
      <c r="E260" t="s">
        <v>26</v>
      </c>
      <c r="F260" s="65" t="str">
        <f t="shared" ca="1" si="35"/>
        <v>https://prre.agglo-larochelle.fr/plan-du-site</v>
      </c>
      <c r="G260" t="str">
        <f t="shared" ca="1" si="36"/>
        <v>AA</v>
      </c>
      <c r="H260" t="str">
        <f t="shared" ca="1" si="37"/>
        <v/>
      </c>
      <c r="I260" t="str">
        <f t="shared" ca="1" si="38"/>
        <v/>
      </c>
      <c r="J260" t="str">
        <f t="shared" ca="1" si="39"/>
        <v/>
      </c>
      <c r="K260" t="str">
        <f t="shared" ca="1" si="40"/>
        <v/>
      </c>
      <c r="M260">
        <f t="shared" ca="1" si="41"/>
        <v>0</v>
      </c>
      <c r="N260" t="str">
        <f t="shared" ca="1" si="42"/>
        <v/>
      </c>
      <c r="U260">
        <f t="shared" si="43"/>
        <v>0</v>
      </c>
    </row>
    <row r="261" hidden="1">
      <c r="A261" s="12"/>
      <c r="B261">
        <v>31</v>
      </c>
      <c r="C261" t="str">
        <f t="shared" ca="1" si="33"/>
        <v>4.6</v>
      </c>
      <c r="D261" t="str">
        <f t="shared" ca="1" si="34"/>
        <v>na</v>
      </c>
      <c r="E261" t="s">
        <v>29</v>
      </c>
      <c r="F261" s="65" t="str">
        <f t="shared" ca="1" si="35"/>
        <v>https://prre.agglo-larochelle.fr/module-annuaire-des-pros?</v>
      </c>
      <c r="G261" t="str">
        <f t="shared" ca="1" si="36"/>
        <v>AA</v>
      </c>
      <c r="H261" t="str">
        <f t="shared" ca="1" si="37"/>
        <v/>
      </c>
      <c r="I261" t="str">
        <f t="shared" ca="1" si="38"/>
        <v/>
      </c>
      <c r="J261" t="str">
        <f t="shared" ca="1" si="39"/>
        <v/>
      </c>
      <c r="K261" t="str">
        <f t="shared" ca="1" si="40"/>
        <v/>
      </c>
      <c r="M261">
        <f t="shared" ca="1" si="41"/>
        <v>0</v>
      </c>
      <c r="N261" t="str">
        <f t="shared" ca="1" si="42"/>
        <v/>
      </c>
      <c r="U261">
        <f t="shared" si="43"/>
        <v>0</v>
      </c>
    </row>
    <row r="262" hidden="1">
      <c r="A262" s="12"/>
      <c r="B262">
        <v>31</v>
      </c>
      <c r="C262" t="str">
        <f t="shared" ca="1" si="33"/>
        <v>4.6</v>
      </c>
      <c r="D262" t="str">
        <f t="shared" ca="1" si="34"/>
        <v>na</v>
      </c>
      <c r="E262" t="s">
        <v>32</v>
      </c>
      <c r="F262" s="65" t="str">
        <f t="shared" ca="1" si="35"/>
        <v>https://prre.agglo-larochelle.fr/prendre-rendez-vous</v>
      </c>
      <c r="G262" t="str">
        <f t="shared" ca="1" si="36"/>
        <v>AA</v>
      </c>
      <c r="H262" t="str">
        <f t="shared" ca="1" si="37"/>
        <v/>
      </c>
      <c r="I262" t="str">
        <f t="shared" ca="1" si="38"/>
        <v/>
      </c>
      <c r="J262" t="str">
        <f t="shared" ca="1" si="39"/>
        <v/>
      </c>
      <c r="K262" t="str">
        <f t="shared" ca="1" si="40"/>
        <v/>
      </c>
      <c r="M262">
        <f t="shared" ca="1" si="41"/>
        <v>0</v>
      </c>
      <c r="N262" t="str">
        <f t="shared" ca="1" si="42"/>
        <v/>
      </c>
      <c r="U262">
        <f t="shared" si="43"/>
        <v>0</v>
      </c>
    </row>
    <row r="263" hidden="1">
      <c r="A263" s="12"/>
      <c r="B263">
        <v>31</v>
      </c>
      <c r="C263" t="str">
        <f t="shared" ca="1" si="33"/>
        <v>4.6</v>
      </c>
      <c r="D263" t="str">
        <f t="shared" ca="1" si="34"/>
        <v>na</v>
      </c>
      <c r="E263" t="s">
        <v>35</v>
      </c>
      <c r="F263" s="65" t="str">
        <f t="shared" ca="1" si="35"/>
        <v>https://prre.agglo-larochelle.fr/aides-financieres</v>
      </c>
      <c r="G263" t="str">
        <f t="shared" ca="1" si="36"/>
        <v>AA</v>
      </c>
      <c r="H263" t="str">
        <f t="shared" ca="1" si="37"/>
        <v/>
      </c>
      <c r="I263" t="str">
        <f t="shared" ca="1" si="38"/>
        <v/>
      </c>
      <c r="J263" t="str">
        <f t="shared" ca="1" si="39"/>
        <v/>
      </c>
      <c r="K263" t="str">
        <f t="shared" ca="1" si="40"/>
        <v/>
      </c>
      <c r="M263">
        <f t="shared" ca="1" si="41"/>
        <v>0</v>
      </c>
      <c r="N263" t="str">
        <f t="shared" ca="1" si="42"/>
        <v/>
      </c>
      <c r="U263">
        <f t="shared" si="43"/>
        <v>0</v>
      </c>
    </row>
    <row r="264" hidden="1">
      <c r="A264" s="12"/>
      <c r="B264">
        <v>31</v>
      </c>
      <c r="C264" t="str">
        <f t="shared" ref="C264:C327" ca="1" si="44">IF(INDIRECT($E264&amp;"!B"&amp;$B264)=0,"",INDIRECT($E264&amp;"!B"&amp;$B264))</f>
        <v>4.6</v>
      </c>
      <c r="D264" t="str">
        <f t="shared" ref="D264:D327" ca="1" si="45">IF(INDIRECT($E264&amp;"!F"&amp;$B264)=0,"",INDIRECT($E264&amp;"!F"&amp;$B264))</f>
        <v>na</v>
      </c>
      <c r="E264" t="s">
        <v>38</v>
      </c>
      <c r="F264" s="65" t="str">
        <f t="shared" ref="F264:F327" ca="1" si="46">HYPERLINK(INDIRECT($E264&amp;"!C3"))</f>
        <v>https://prre.agglo-larochelle.fr/des-outils-pour-mieux-connaitre-mon-logement/mon-toit-est-t-il-bien-isole</v>
      </c>
      <c r="G264" t="str">
        <f t="shared" ref="G264:G327" ca="1" si="47">IF(INDIRECT($E264&amp;"!C"&amp;$B264)=0,"",INDIRECT($E264&amp;"!C"&amp;$B264))</f>
        <v>AA</v>
      </c>
      <c r="H264" t="str">
        <f t="shared" ref="H264:H327" ca="1" si="48">IF(INDIRECT($E264&amp;"!D"&amp;$B264)=0,"",INDIRECT($E264&amp;"!D"&amp;$B264))</f>
        <v/>
      </c>
      <c r="I264" t="str">
        <f t="shared" ref="I264:I327" ca="1" si="49">IF(INDIRECT($E264&amp;"!H"&amp;$B264)=0,"",INDIRECT($E264&amp;"!H"&amp;$B264))</f>
        <v/>
      </c>
      <c r="J264" t="str">
        <f t="shared" ref="J264:J327" ca="1" si="50">IF(INDIRECT($E264&amp;"!I"&amp;$B264)=0,"",INDIRECT($E264&amp;"!I"&amp;$B264))</f>
        <v/>
      </c>
      <c r="K264" t="str">
        <f t="shared" ref="K264:K327" ca="1" si="51">IFERROR(VLOOKUP($J264,$W$1:$AA$4,(MATCH($I264,$X$5:$AA$5,0))+1,FALSE),"")</f>
        <v/>
      </c>
      <c r="M264">
        <f t="shared" ref="M264:M327" ca="1" si="52">COUNTIFS($C$7:$C$1385,$C264,$D$7:$D$1385,"nc")</f>
        <v>0</v>
      </c>
      <c r="N264" t="str">
        <f t="shared" ref="N264:N327" ca="1" si="53">IF(INDIRECT($E264&amp;"!J"&amp;$B264)=0,"",INDIRECT($E264&amp;"!J"&amp;$B264))</f>
        <v/>
      </c>
      <c r="U264">
        <f t="shared" ref="U264:U327" si="54">SUM($P264:$T264)</f>
        <v>0</v>
      </c>
    </row>
    <row r="265" hidden="1">
      <c r="A265" s="12"/>
      <c r="B265">
        <v>31</v>
      </c>
      <c r="C265" t="str">
        <f t="shared" ca="1" si="44"/>
        <v>4.6</v>
      </c>
      <c r="D265" t="str">
        <f t="shared" ca="1" si="45"/>
        <v>na</v>
      </c>
      <c r="E265" t="s">
        <v>41</v>
      </c>
      <c r="F265" s="65" t="str">
        <f t="shared" ca="1" si="46"/>
        <v>https://prre.agglo-larochelle.fr/prendre-rendez-vous/prendre-rendez-vous-a-la-rochelle-pour-une-renovation-energetique-individuelle</v>
      </c>
      <c r="G265" t="str">
        <f t="shared" ca="1" si="47"/>
        <v>AA</v>
      </c>
      <c r="H265" t="str">
        <f t="shared" ca="1" si="48"/>
        <v/>
      </c>
      <c r="I265" t="str">
        <f t="shared" ca="1" si="49"/>
        <v/>
      </c>
      <c r="J265" t="str">
        <f t="shared" ca="1" si="50"/>
        <v/>
      </c>
      <c r="K265" t="str">
        <f t="shared" ca="1" si="51"/>
        <v/>
      </c>
      <c r="M265">
        <f t="shared" ca="1" si="52"/>
        <v>0</v>
      </c>
      <c r="N265" t="str">
        <f t="shared" ca="1" si="53"/>
        <v/>
      </c>
      <c r="U265">
        <f t="shared" si="54"/>
        <v>0</v>
      </c>
    </row>
    <row r="266" hidden="1">
      <c r="A266" s="12"/>
      <c r="B266">
        <v>31</v>
      </c>
      <c r="C266" t="str">
        <f t="shared" ca="1" si="44"/>
        <v>4.6</v>
      </c>
      <c r="D266" t="str">
        <f t="shared" ca="1" si="45"/>
        <v>na</v>
      </c>
      <c r="E266" t="s">
        <v>44</v>
      </c>
      <c r="F266" s="65" t="str">
        <f t="shared" ca="1" si="46"/>
        <v>https://prre.agglo-larochelle.fr/-/gl-batiment-elec</v>
      </c>
      <c r="G266" t="str">
        <f t="shared" ca="1" si="47"/>
        <v>AA</v>
      </c>
      <c r="H266" t="str">
        <f t="shared" ca="1" si="48"/>
        <v/>
      </c>
      <c r="I266" t="str">
        <f t="shared" ca="1" si="49"/>
        <v/>
      </c>
      <c r="J266" t="str">
        <f t="shared" ca="1" si="50"/>
        <v/>
      </c>
      <c r="K266" t="str">
        <f t="shared" ca="1" si="51"/>
        <v/>
      </c>
      <c r="M266">
        <f t="shared" ca="1" si="52"/>
        <v>0</v>
      </c>
      <c r="N266" t="str">
        <f t="shared" ca="1" si="53"/>
        <v/>
      </c>
      <c r="U266">
        <f t="shared" si="54"/>
        <v>0</v>
      </c>
    </row>
    <row r="267" hidden="1">
      <c r="A267" s="12"/>
      <c r="B267">
        <v>31</v>
      </c>
      <c r="C267" t="str">
        <f t="shared" ca="1" si="44"/>
        <v>4.6</v>
      </c>
      <c r="D267" t="str">
        <f t="shared" ca="1" si="45"/>
        <v>na</v>
      </c>
      <c r="E267" t="s">
        <v>47</v>
      </c>
      <c r="F267" s="65" t="str">
        <f t="shared" ca="1" si="46"/>
        <v>https://prre.agglo-larochelle.fr/-/1ere-fiche-chantier-de-renovation-performante</v>
      </c>
      <c r="G267" t="str">
        <f t="shared" ca="1" si="47"/>
        <v>AA</v>
      </c>
      <c r="H267" t="str">
        <f t="shared" ca="1" si="48"/>
        <v/>
      </c>
      <c r="I267" t="str">
        <f t="shared" ca="1" si="49"/>
        <v/>
      </c>
      <c r="J267" t="str">
        <f t="shared" ca="1" si="50"/>
        <v/>
      </c>
      <c r="K267" t="str">
        <f t="shared" ca="1" si="51"/>
        <v/>
      </c>
      <c r="M267">
        <f t="shared" ca="1" si="52"/>
        <v>0</v>
      </c>
      <c r="N267" t="str">
        <f t="shared" ca="1" si="53"/>
        <v/>
      </c>
      <c r="U267">
        <f t="shared" si="54"/>
        <v>0</v>
      </c>
    </row>
    <row r="268" hidden="1">
      <c r="A268" s="12"/>
      <c r="B268">
        <v>32</v>
      </c>
      <c r="C268" t="str">
        <f t="shared" ca="1" si="44"/>
        <v>4.7</v>
      </c>
      <c r="D268" t="str">
        <f t="shared" ca="1" si="45"/>
        <v>c</v>
      </c>
      <c r="E268" t="s">
        <v>11</v>
      </c>
      <c r="F268" s="65" t="str">
        <f t="shared" ca="1" si="46"/>
        <v>https://prre.agglo-larochelle.fr/</v>
      </c>
      <c r="G268" t="str">
        <f t="shared" ca="1" si="47"/>
        <v>A</v>
      </c>
      <c r="H268" t="str">
        <f t="shared" ca="1" si="48"/>
        <v/>
      </c>
      <c r="I268" t="str">
        <f t="shared" ca="1" si="49"/>
        <v/>
      </c>
      <c r="J268" t="str">
        <f t="shared" ca="1" si="50"/>
        <v/>
      </c>
      <c r="K268" t="str">
        <f t="shared" ca="1" si="51"/>
        <v/>
      </c>
      <c r="M268">
        <f t="shared" ca="1" si="52"/>
        <v>0</v>
      </c>
      <c r="N268" t="str">
        <f t="shared" ca="1" si="53"/>
        <v/>
      </c>
      <c r="U268">
        <f t="shared" si="54"/>
        <v>0</v>
      </c>
    </row>
    <row r="269" hidden="1">
      <c r="A269" s="12"/>
      <c r="B269">
        <v>32</v>
      </c>
      <c r="C269" t="str">
        <f t="shared" ca="1" si="44"/>
        <v>4.7</v>
      </c>
      <c r="D269" t="str">
        <f t="shared" ca="1" si="45"/>
        <v>na</v>
      </c>
      <c r="E269" t="s">
        <v>14</v>
      </c>
      <c r="F269" s="65" t="str">
        <f t="shared" ca="1" si="46"/>
        <v>https://prre.agglo-larochelle.fr/j-adapte-mon-logement-a-une-perte-d-autonomie</v>
      </c>
      <c r="G269" t="str">
        <f t="shared" ca="1" si="47"/>
        <v>A</v>
      </c>
      <c r="H269" t="str">
        <f t="shared" ca="1" si="48"/>
        <v/>
      </c>
      <c r="I269" t="str">
        <f t="shared" ca="1" si="49"/>
        <v/>
      </c>
      <c r="J269" t="str">
        <f t="shared" ca="1" si="50"/>
        <v/>
      </c>
      <c r="K269" t="str">
        <f t="shared" ca="1" si="51"/>
        <v/>
      </c>
      <c r="M269">
        <f t="shared" ca="1" si="52"/>
        <v>0</v>
      </c>
      <c r="N269" t="str">
        <f t="shared" ca="1" si="53"/>
        <v/>
      </c>
      <c r="U269">
        <f t="shared" si="54"/>
        <v>0</v>
      </c>
    </row>
    <row r="270" hidden="1">
      <c r="A270" s="12"/>
      <c r="B270">
        <v>32</v>
      </c>
      <c r="C270" t="str">
        <f t="shared" ca="1" si="44"/>
        <v>4.7</v>
      </c>
      <c r="D270" t="str">
        <f t="shared" ca="1" si="45"/>
        <v>na</v>
      </c>
      <c r="E270" t="s">
        <v>17</v>
      </c>
      <c r="F270" s="65" t="str">
        <f t="shared" ca="1" si="46"/>
        <v>https://prre.agglo-larochelle.fr/contact-professionnels</v>
      </c>
      <c r="G270" t="str">
        <f t="shared" ca="1" si="47"/>
        <v>A</v>
      </c>
      <c r="H270" t="str">
        <f t="shared" ca="1" si="48"/>
        <v/>
      </c>
      <c r="I270" t="str">
        <f t="shared" ca="1" si="49"/>
        <v/>
      </c>
      <c r="J270" t="str">
        <f t="shared" ca="1" si="50"/>
        <v/>
      </c>
      <c r="K270" t="str">
        <f t="shared" ca="1" si="51"/>
        <v/>
      </c>
      <c r="M270">
        <f t="shared" ca="1" si="52"/>
        <v>0</v>
      </c>
      <c r="N270" t="str">
        <f t="shared" ca="1" si="53"/>
        <v/>
      </c>
      <c r="U270">
        <f t="shared" si="54"/>
        <v>0</v>
      </c>
    </row>
    <row r="271" hidden="1">
      <c r="A271" s="12"/>
      <c r="B271">
        <v>32</v>
      </c>
      <c r="C271" t="str">
        <f t="shared" ca="1" si="44"/>
        <v>4.7</v>
      </c>
      <c r="D271" t="str">
        <f t="shared" ca="1" si="45"/>
        <v>na</v>
      </c>
      <c r="E271" t="s">
        <v>20</v>
      </c>
      <c r="F271" s="65" t="str">
        <f t="shared" ca="1" si="46"/>
        <v>https://prre.agglo-larochelle.fr/partenaires</v>
      </c>
      <c r="G271" t="str">
        <f t="shared" ca="1" si="47"/>
        <v>A</v>
      </c>
      <c r="H271" t="str">
        <f t="shared" ca="1" si="48"/>
        <v/>
      </c>
      <c r="I271" t="str">
        <f t="shared" ca="1" si="49"/>
        <v/>
      </c>
      <c r="J271" t="str">
        <f t="shared" ca="1" si="50"/>
        <v/>
      </c>
      <c r="K271" t="str">
        <f t="shared" ca="1" si="51"/>
        <v/>
      </c>
      <c r="M271">
        <f t="shared" ca="1" si="52"/>
        <v>0</v>
      </c>
      <c r="N271" t="str">
        <f t="shared" ca="1" si="53"/>
        <v/>
      </c>
      <c r="U271">
        <f t="shared" si="54"/>
        <v>0</v>
      </c>
    </row>
    <row r="272" hidden="1">
      <c r="A272" s="12"/>
      <c r="B272">
        <v>32</v>
      </c>
      <c r="C272" t="str">
        <f t="shared" ca="1" si="44"/>
        <v>4.7</v>
      </c>
      <c r="D272" t="str">
        <f t="shared" ca="1" si="45"/>
        <v>na</v>
      </c>
      <c r="E272" t="s">
        <v>23</v>
      </c>
      <c r="F272" s="65" t="str">
        <f t="shared" ca="1" si="46"/>
        <v>https://prre.agglo-larochelle.fr/mentions-legales</v>
      </c>
      <c r="G272" t="str">
        <f t="shared" ca="1" si="47"/>
        <v>A</v>
      </c>
      <c r="H272" t="str">
        <f t="shared" ca="1" si="48"/>
        <v/>
      </c>
      <c r="I272" t="str">
        <f t="shared" ca="1" si="49"/>
        <v/>
      </c>
      <c r="J272" t="str">
        <f t="shared" ca="1" si="50"/>
        <v/>
      </c>
      <c r="K272" t="str">
        <f t="shared" ca="1" si="51"/>
        <v/>
      </c>
      <c r="M272">
        <f t="shared" ca="1" si="52"/>
        <v>0</v>
      </c>
      <c r="N272" t="str">
        <f t="shared" ca="1" si="53"/>
        <v/>
      </c>
      <c r="U272">
        <f t="shared" si="54"/>
        <v>0</v>
      </c>
    </row>
    <row r="273" hidden="1">
      <c r="A273" s="12"/>
      <c r="B273">
        <v>32</v>
      </c>
      <c r="C273" t="str">
        <f t="shared" ca="1" si="44"/>
        <v>4.7</v>
      </c>
      <c r="D273" t="str">
        <f t="shared" ca="1" si="45"/>
        <v>na</v>
      </c>
      <c r="E273" t="s">
        <v>26</v>
      </c>
      <c r="F273" s="65" t="str">
        <f t="shared" ca="1" si="46"/>
        <v>https://prre.agglo-larochelle.fr/plan-du-site</v>
      </c>
      <c r="G273" t="str">
        <f t="shared" ca="1" si="47"/>
        <v>A</v>
      </c>
      <c r="H273" t="str">
        <f t="shared" ca="1" si="48"/>
        <v/>
      </c>
      <c r="I273" t="str">
        <f t="shared" ca="1" si="49"/>
        <v/>
      </c>
      <c r="J273" t="str">
        <f t="shared" ca="1" si="50"/>
        <v/>
      </c>
      <c r="K273" t="str">
        <f t="shared" ca="1" si="51"/>
        <v/>
      </c>
      <c r="M273">
        <f t="shared" ca="1" si="52"/>
        <v>0</v>
      </c>
      <c r="N273" t="str">
        <f t="shared" ca="1" si="53"/>
        <v/>
      </c>
      <c r="U273">
        <f t="shared" si="54"/>
        <v>0</v>
      </c>
    </row>
    <row r="274" hidden="1">
      <c r="A274" s="12"/>
      <c r="B274">
        <v>32</v>
      </c>
      <c r="C274" t="str">
        <f t="shared" ca="1" si="44"/>
        <v>4.7</v>
      </c>
      <c r="D274" t="str">
        <f t="shared" ca="1" si="45"/>
        <v>na</v>
      </c>
      <c r="E274" t="s">
        <v>29</v>
      </c>
      <c r="F274" s="65" t="str">
        <f t="shared" ca="1" si="46"/>
        <v>https://prre.agglo-larochelle.fr/module-annuaire-des-pros?</v>
      </c>
      <c r="G274" t="str">
        <f t="shared" ca="1" si="47"/>
        <v>A</v>
      </c>
      <c r="H274" t="str">
        <f t="shared" ca="1" si="48"/>
        <v/>
      </c>
      <c r="I274" t="str">
        <f t="shared" ca="1" si="49"/>
        <v/>
      </c>
      <c r="J274" t="str">
        <f t="shared" ca="1" si="50"/>
        <v/>
      </c>
      <c r="K274" t="str">
        <f t="shared" ca="1" si="51"/>
        <v/>
      </c>
      <c r="M274">
        <f t="shared" ca="1" si="52"/>
        <v>0</v>
      </c>
      <c r="N274" t="str">
        <f t="shared" ca="1" si="53"/>
        <v/>
      </c>
      <c r="U274">
        <f t="shared" si="54"/>
        <v>0</v>
      </c>
    </row>
    <row r="275" hidden="1">
      <c r="A275" s="12"/>
      <c r="B275">
        <v>32</v>
      </c>
      <c r="C275" t="str">
        <f t="shared" ca="1" si="44"/>
        <v>4.7</v>
      </c>
      <c r="D275" t="str">
        <f t="shared" ca="1" si="45"/>
        <v>na</v>
      </c>
      <c r="E275" t="s">
        <v>32</v>
      </c>
      <c r="F275" s="65" t="str">
        <f t="shared" ca="1" si="46"/>
        <v>https://prre.agglo-larochelle.fr/prendre-rendez-vous</v>
      </c>
      <c r="G275" t="str">
        <f t="shared" ca="1" si="47"/>
        <v>A</v>
      </c>
      <c r="H275" t="str">
        <f t="shared" ca="1" si="48"/>
        <v/>
      </c>
      <c r="I275" t="str">
        <f t="shared" ca="1" si="49"/>
        <v/>
      </c>
      <c r="J275" t="str">
        <f t="shared" ca="1" si="50"/>
        <v/>
      </c>
      <c r="K275" t="str">
        <f t="shared" ca="1" si="51"/>
        <v/>
      </c>
      <c r="M275">
        <f t="shared" ca="1" si="52"/>
        <v>0</v>
      </c>
      <c r="N275" t="str">
        <f t="shared" ca="1" si="53"/>
        <v/>
      </c>
      <c r="U275">
        <f t="shared" si="54"/>
        <v>0</v>
      </c>
    </row>
    <row r="276" hidden="1">
      <c r="A276" s="12"/>
      <c r="B276">
        <v>32</v>
      </c>
      <c r="C276" t="str">
        <f t="shared" ca="1" si="44"/>
        <v>4.7</v>
      </c>
      <c r="D276" t="str">
        <f t="shared" ca="1" si="45"/>
        <v>na</v>
      </c>
      <c r="E276" t="s">
        <v>35</v>
      </c>
      <c r="F276" s="65" t="str">
        <f t="shared" ca="1" si="46"/>
        <v>https://prre.agglo-larochelle.fr/aides-financieres</v>
      </c>
      <c r="G276" t="str">
        <f t="shared" ca="1" si="47"/>
        <v>A</v>
      </c>
      <c r="H276" t="str">
        <f t="shared" ca="1" si="48"/>
        <v/>
      </c>
      <c r="I276" t="str">
        <f t="shared" ca="1" si="49"/>
        <v/>
      </c>
      <c r="J276" t="str">
        <f t="shared" ca="1" si="50"/>
        <v/>
      </c>
      <c r="K276" t="str">
        <f t="shared" ca="1" si="51"/>
        <v/>
      </c>
      <c r="M276">
        <f t="shared" ca="1" si="52"/>
        <v>0</v>
      </c>
      <c r="N276" t="str">
        <f t="shared" ca="1" si="53"/>
        <v/>
      </c>
      <c r="U276">
        <f t="shared" si="54"/>
        <v>0</v>
      </c>
    </row>
    <row r="277" hidden="1">
      <c r="A277" s="12"/>
      <c r="B277">
        <v>32</v>
      </c>
      <c r="C277" t="str">
        <f t="shared" ca="1" si="44"/>
        <v>4.7</v>
      </c>
      <c r="D277" t="str">
        <f t="shared" ca="1" si="45"/>
        <v>na</v>
      </c>
      <c r="E277" t="s">
        <v>38</v>
      </c>
      <c r="F277" s="65" t="str">
        <f t="shared" ca="1" si="46"/>
        <v>https://prre.agglo-larochelle.fr/des-outils-pour-mieux-connaitre-mon-logement/mon-toit-est-t-il-bien-isole</v>
      </c>
      <c r="G277" t="str">
        <f t="shared" ca="1" si="47"/>
        <v>A</v>
      </c>
      <c r="H277" t="str">
        <f t="shared" ca="1" si="48"/>
        <v/>
      </c>
      <c r="I277" t="str">
        <f t="shared" ca="1" si="49"/>
        <v/>
      </c>
      <c r="J277" t="str">
        <f t="shared" ca="1" si="50"/>
        <v/>
      </c>
      <c r="K277" t="str">
        <f t="shared" ca="1" si="51"/>
        <v/>
      </c>
      <c r="M277">
        <f t="shared" ca="1" si="52"/>
        <v>0</v>
      </c>
      <c r="N277" t="str">
        <f t="shared" ca="1" si="53"/>
        <v/>
      </c>
      <c r="U277">
        <f t="shared" si="54"/>
        <v>0</v>
      </c>
    </row>
    <row r="278" hidden="1">
      <c r="A278" s="12"/>
      <c r="B278">
        <v>32</v>
      </c>
      <c r="C278" t="str">
        <f t="shared" ca="1" si="44"/>
        <v>4.7</v>
      </c>
      <c r="D278" t="str">
        <f t="shared" ca="1" si="45"/>
        <v>na</v>
      </c>
      <c r="E278" t="s">
        <v>41</v>
      </c>
      <c r="F278" s="65" t="str">
        <f t="shared" ca="1" si="46"/>
        <v>https://prre.agglo-larochelle.fr/prendre-rendez-vous/prendre-rendez-vous-a-la-rochelle-pour-une-renovation-energetique-individuelle</v>
      </c>
      <c r="G278" t="str">
        <f t="shared" ca="1" si="47"/>
        <v>A</v>
      </c>
      <c r="H278" t="str">
        <f t="shared" ca="1" si="48"/>
        <v/>
      </c>
      <c r="I278" t="str">
        <f t="shared" ca="1" si="49"/>
        <v/>
      </c>
      <c r="J278" t="str">
        <f t="shared" ca="1" si="50"/>
        <v/>
      </c>
      <c r="K278" t="str">
        <f t="shared" ca="1" si="51"/>
        <v/>
      </c>
      <c r="M278">
        <f t="shared" ca="1" si="52"/>
        <v>0</v>
      </c>
      <c r="N278" t="str">
        <f t="shared" ca="1" si="53"/>
        <v/>
      </c>
      <c r="U278">
        <f t="shared" si="54"/>
        <v>0</v>
      </c>
    </row>
    <row r="279" hidden="1">
      <c r="A279" s="12"/>
      <c r="B279">
        <v>32</v>
      </c>
      <c r="C279" t="str">
        <f t="shared" ca="1" si="44"/>
        <v>4.7</v>
      </c>
      <c r="D279" t="str">
        <f t="shared" ca="1" si="45"/>
        <v>na</v>
      </c>
      <c r="E279" t="s">
        <v>44</v>
      </c>
      <c r="F279" s="65" t="str">
        <f t="shared" ca="1" si="46"/>
        <v>https://prre.agglo-larochelle.fr/-/gl-batiment-elec</v>
      </c>
      <c r="G279" t="str">
        <f t="shared" ca="1" si="47"/>
        <v>A</v>
      </c>
      <c r="H279" t="str">
        <f t="shared" ca="1" si="48"/>
        <v/>
      </c>
      <c r="I279" t="str">
        <f t="shared" ca="1" si="49"/>
        <v/>
      </c>
      <c r="J279" t="str">
        <f t="shared" ca="1" si="50"/>
        <v/>
      </c>
      <c r="K279" t="str">
        <f t="shared" ca="1" si="51"/>
        <v/>
      </c>
      <c r="M279">
        <f t="shared" ca="1" si="52"/>
        <v>0</v>
      </c>
      <c r="N279" t="str">
        <f t="shared" ca="1" si="53"/>
        <v/>
      </c>
      <c r="U279">
        <f t="shared" si="54"/>
        <v>0</v>
      </c>
    </row>
    <row r="280" hidden="1">
      <c r="A280" s="12"/>
      <c r="B280">
        <v>32</v>
      </c>
      <c r="C280" t="str">
        <f t="shared" ca="1" si="44"/>
        <v>4.7</v>
      </c>
      <c r="D280" t="str">
        <f t="shared" ca="1" si="45"/>
        <v>na</v>
      </c>
      <c r="E280" t="s">
        <v>47</v>
      </c>
      <c r="F280" s="65" t="str">
        <f t="shared" ca="1" si="46"/>
        <v>https://prre.agglo-larochelle.fr/-/1ere-fiche-chantier-de-renovation-performante</v>
      </c>
      <c r="G280" t="str">
        <f t="shared" ca="1" si="47"/>
        <v>A</v>
      </c>
      <c r="H280" t="str">
        <f t="shared" ca="1" si="48"/>
        <v/>
      </c>
      <c r="I280" t="str">
        <f t="shared" ca="1" si="49"/>
        <v/>
      </c>
      <c r="J280" t="str">
        <f t="shared" ca="1" si="50"/>
        <v/>
      </c>
      <c r="K280" t="str">
        <f t="shared" ca="1" si="51"/>
        <v/>
      </c>
      <c r="M280">
        <f t="shared" ca="1" si="52"/>
        <v>0</v>
      </c>
      <c r="N280" t="str">
        <f t="shared" ca="1" si="53"/>
        <v/>
      </c>
      <c r="U280">
        <f t="shared" si="54"/>
        <v>0</v>
      </c>
    </row>
    <row r="281" hidden="1">
      <c r="A281" s="12"/>
      <c r="B281">
        <v>33</v>
      </c>
      <c r="C281" t="str">
        <f t="shared" ca="1" si="44"/>
        <v>4.8</v>
      </c>
      <c r="D281" t="str">
        <f t="shared" ca="1" si="45"/>
        <v>na</v>
      </c>
      <c r="E281" t="s">
        <v>11</v>
      </c>
      <c r="F281" s="65" t="str">
        <f t="shared" ca="1" si="46"/>
        <v>https://prre.agglo-larochelle.fr/</v>
      </c>
      <c r="G281" t="str">
        <f t="shared" ca="1" si="47"/>
        <v>A</v>
      </c>
      <c r="H281" t="str">
        <f t="shared" ca="1" si="48"/>
        <v/>
      </c>
      <c r="I281" t="str">
        <f t="shared" ca="1" si="49"/>
        <v/>
      </c>
      <c r="J281" t="str">
        <f t="shared" ca="1" si="50"/>
        <v/>
      </c>
      <c r="K281" t="str">
        <f t="shared" ca="1" si="51"/>
        <v/>
      </c>
      <c r="M281">
        <f t="shared" ca="1" si="52"/>
        <v>0</v>
      </c>
      <c r="N281" t="str">
        <f t="shared" ca="1" si="53"/>
        <v/>
      </c>
      <c r="U281">
        <f t="shared" si="54"/>
        <v>0</v>
      </c>
    </row>
    <row r="282" hidden="1">
      <c r="A282" s="12"/>
      <c r="B282">
        <v>33</v>
      </c>
      <c r="C282" t="str">
        <f t="shared" ca="1" si="44"/>
        <v>4.8</v>
      </c>
      <c r="D282" t="str">
        <f t="shared" ca="1" si="45"/>
        <v>na</v>
      </c>
      <c r="E282" t="s">
        <v>14</v>
      </c>
      <c r="F282" s="65" t="str">
        <f t="shared" ca="1" si="46"/>
        <v>https://prre.agglo-larochelle.fr/j-adapte-mon-logement-a-une-perte-d-autonomie</v>
      </c>
      <c r="G282" t="str">
        <f t="shared" ca="1" si="47"/>
        <v>A</v>
      </c>
      <c r="H282" t="str">
        <f t="shared" ca="1" si="48"/>
        <v/>
      </c>
      <c r="I282" t="str">
        <f t="shared" ca="1" si="49"/>
        <v/>
      </c>
      <c r="J282" t="str">
        <f t="shared" ca="1" si="50"/>
        <v/>
      </c>
      <c r="K282" t="str">
        <f t="shared" ca="1" si="51"/>
        <v/>
      </c>
      <c r="M282">
        <f t="shared" ca="1" si="52"/>
        <v>0</v>
      </c>
      <c r="N282" t="str">
        <f t="shared" ca="1" si="53"/>
        <v/>
      </c>
      <c r="U282">
        <f t="shared" si="54"/>
        <v>0</v>
      </c>
    </row>
    <row r="283" hidden="1">
      <c r="A283" s="12"/>
      <c r="B283">
        <v>33</v>
      </c>
      <c r="C283" t="str">
        <f t="shared" ca="1" si="44"/>
        <v>4.8</v>
      </c>
      <c r="D283" t="str">
        <f t="shared" ca="1" si="45"/>
        <v>na</v>
      </c>
      <c r="E283" t="s">
        <v>17</v>
      </c>
      <c r="F283" s="65" t="str">
        <f t="shared" ca="1" si="46"/>
        <v>https://prre.agglo-larochelle.fr/contact-professionnels</v>
      </c>
      <c r="G283" t="str">
        <f t="shared" ca="1" si="47"/>
        <v>A</v>
      </c>
      <c r="H283" t="str">
        <f t="shared" ca="1" si="48"/>
        <v/>
      </c>
      <c r="I283" t="str">
        <f t="shared" ca="1" si="49"/>
        <v/>
      </c>
      <c r="J283" t="str">
        <f t="shared" ca="1" si="50"/>
        <v/>
      </c>
      <c r="K283" t="str">
        <f t="shared" ca="1" si="51"/>
        <v/>
      </c>
      <c r="M283">
        <f t="shared" ca="1" si="52"/>
        <v>0</v>
      </c>
      <c r="N283" t="str">
        <f t="shared" ca="1" si="53"/>
        <v/>
      </c>
      <c r="U283">
        <f t="shared" si="54"/>
        <v>0</v>
      </c>
    </row>
    <row r="284" hidden="1">
      <c r="A284" s="12"/>
      <c r="B284">
        <v>33</v>
      </c>
      <c r="C284" t="str">
        <f t="shared" ca="1" si="44"/>
        <v>4.8</v>
      </c>
      <c r="D284" t="str">
        <f t="shared" ca="1" si="45"/>
        <v>na</v>
      </c>
      <c r="E284" t="s">
        <v>20</v>
      </c>
      <c r="F284" s="65" t="str">
        <f t="shared" ca="1" si="46"/>
        <v>https://prre.agglo-larochelle.fr/partenaires</v>
      </c>
      <c r="G284" t="str">
        <f t="shared" ca="1" si="47"/>
        <v>A</v>
      </c>
      <c r="H284" t="str">
        <f t="shared" ca="1" si="48"/>
        <v/>
      </c>
      <c r="I284" t="str">
        <f t="shared" ca="1" si="49"/>
        <v/>
      </c>
      <c r="J284" t="str">
        <f t="shared" ca="1" si="50"/>
        <v/>
      </c>
      <c r="K284" t="str">
        <f t="shared" ca="1" si="51"/>
        <v/>
      </c>
      <c r="M284">
        <f t="shared" ca="1" si="52"/>
        <v>0</v>
      </c>
      <c r="N284" t="str">
        <f t="shared" ca="1" si="53"/>
        <v/>
      </c>
      <c r="U284">
        <f t="shared" si="54"/>
        <v>0</v>
      </c>
    </row>
    <row r="285" hidden="1">
      <c r="A285" s="12"/>
      <c r="B285">
        <v>33</v>
      </c>
      <c r="C285" t="str">
        <f t="shared" ca="1" si="44"/>
        <v>4.8</v>
      </c>
      <c r="D285" t="str">
        <f t="shared" ca="1" si="45"/>
        <v>na</v>
      </c>
      <c r="E285" t="s">
        <v>23</v>
      </c>
      <c r="F285" s="65" t="str">
        <f t="shared" ca="1" si="46"/>
        <v>https://prre.agglo-larochelle.fr/mentions-legales</v>
      </c>
      <c r="G285" t="str">
        <f t="shared" ca="1" si="47"/>
        <v>A</v>
      </c>
      <c r="H285" t="str">
        <f t="shared" ca="1" si="48"/>
        <v/>
      </c>
      <c r="I285" t="str">
        <f t="shared" ca="1" si="49"/>
        <v/>
      </c>
      <c r="J285" t="str">
        <f t="shared" ca="1" si="50"/>
        <v/>
      </c>
      <c r="K285" t="str">
        <f t="shared" ca="1" si="51"/>
        <v/>
      </c>
      <c r="M285">
        <f t="shared" ca="1" si="52"/>
        <v>0</v>
      </c>
      <c r="N285" t="str">
        <f t="shared" ca="1" si="53"/>
        <v/>
      </c>
      <c r="U285">
        <f t="shared" si="54"/>
        <v>0</v>
      </c>
    </row>
    <row r="286" hidden="1">
      <c r="A286" s="12"/>
      <c r="B286">
        <v>33</v>
      </c>
      <c r="C286" t="str">
        <f t="shared" ca="1" si="44"/>
        <v>4.8</v>
      </c>
      <c r="D286" t="str">
        <f t="shared" ca="1" si="45"/>
        <v>na</v>
      </c>
      <c r="E286" t="s">
        <v>26</v>
      </c>
      <c r="F286" s="65" t="str">
        <f t="shared" ca="1" si="46"/>
        <v>https://prre.agglo-larochelle.fr/plan-du-site</v>
      </c>
      <c r="G286" t="str">
        <f t="shared" ca="1" si="47"/>
        <v>A</v>
      </c>
      <c r="H286" t="str">
        <f t="shared" ca="1" si="48"/>
        <v/>
      </c>
      <c r="I286" t="str">
        <f t="shared" ca="1" si="49"/>
        <v/>
      </c>
      <c r="J286" t="str">
        <f t="shared" ca="1" si="50"/>
        <v/>
      </c>
      <c r="K286" t="str">
        <f t="shared" ca="1" si="51"/>
        <v/>
      </c>
      <c r="M286">
        <f t="shared" ca="1" si="52"/>
        <v>0</v>
      </c>
      <c r="N286" t="str">
        <f t="shared" ca="1" si="53"/>
        <v/>
      </c>
      <c r="U286">
        <f t="shared" si="54"/>
        <v>0</v>
      </c>
    </row>
    <row r="287" hidden="1">
      <c r="A287" s="12"/>
      <c r="B287">
        <v>33</v>
      </c>
      <c r="C287" t="str">
        <f t="shared" ca="1" si="44"/>
        <v>4.8</v>
      </c>
      <c r="D287" t="str">
        <f t="shared" ca="1" si="45"/>
        <v>na</v>
      </c>
      <c r="E287" t="s">
        <v>29</v>
      </c>
      <c r="F287" s="65" t="str">
        <f t="shared" ca="1" si="46"/>
        <v>https://prre.agglo-larochelle.fr/module-annuaire-des-pros?</v>
      </c>
      <c r="G287" t="str">
        <f t="shared" ca="1" si="47"/>
        <v>A</v>
      </c>
      <c r="H287" t="str">
        <f t="shared" ca="1" si="48"/>
        <v/>
      </c>
      <c r="I287" t="str">
        <f t="shared" ca="1" si="49"/>
        <v/>
      </c>
      <c r="J287" t="str">
        <f t="shared" ca="1" si="50"/>
        <v/>
      </c>
      <c r="K287" t="str">
        <f t="shared" ca="1" si="51"/>
        <v/>
      </c>
      <c r="M287">
        <f t="shared" ca="1" si="52"/>
        <v>0</v>
      </c>
      <c r="N287" t="str">
        <f t="shared" ca="1" si="53"/>
        <v/>
      </c>
      <c r="U287">
        <f t="shared" si="54"/>
        <v>0</v>
      </c>
    </row>
    <row r="288" hidden="1">
      <c r="A288" s="12"/>
      <c r="B288">
        <v>33</v>
      </c>
      <c r="C288" t="str">
        <f t="shared" ca="1" si="44"/>
        <v>4.8</v>
      </c>
      <c r="D288" t="str">
        <f t="shared" ca="1" si="45"/>
        <v>na</v>
      </c>
      <c r="E288" t="s">
        <v>32</v>
      </c>
      <c r="F288" s="65" t="str">
        <f t="shared" ca="1" si="46"/>
        <v>https://prre.agglo-larochelle.fr/prendre-rendez-vous</v>
      </c>
      <c r="G288" t="str">
        <f t="shared" ca="1" si="47"/>
        <v>A</v>
      </c>
      <c r="H288" t="str">
        <f t="shared" ca="1" si="48"/>
        <v/>
      </c>
      <c r="I288" t="str">
        <f t="shared" ca="1" si="49"/>
        <v/>
      </c>
      <c r="J288" t="str">
        <f t="shared" ca="1" si="50"/>
        <v/>
      </c>
      <c r="K288" t="str">
        <f t="shared" ca="1" si="51"/>
        <v/>
      </c>
      <c r="M288">
        <f t="shared" ca="1" si="52"/>
        <v>0</v>
      </c>
      <c r="N288" t="str">
        <f t="shared" ca="1" si="53"/>
        <v/>
      </c>
      <c r="U288">
        <f t="shared" si="54"/>
        <v>0</v>
      </c>
    </row>
    <row r="289" hidden="1">
      <c r="A289" s="12"/>
      <c r="B289">
        <v>33</v>
      </c>
      <c r="C289" t="str">
        <f t="shared" ca="1" si="44"/>
        <v>4.8</v>
      </c>
      <c r="D289" t="str">
        <f t="shared" ca="1" si="45"/>
        <v>na</v>
      </c>
      <c r="E289" t="s">
        <v>35</v>
      </c>
      <c r="F289" s="65" t="str">
        <f t="shared" ca="1" si="46"/>
        <v>https://prre.agglo-larochelle.fr/aides-financieres</v>
      </c>
      <c r="G289" t="str">
        <f t="shared" ca="1" si="47"/>
        <v>A</v>
      </c>
      <c r="H289" t="str">
        <f t="shared" ca="1" si="48"/>
        <v/>
      </c>
      <c r="I289" t="str">
        <f t="shared" ca="1" si="49"/>
        <v/>
      </c>
      <c r="J289" t="str">
        <f t="shared" ca="1" si="50"/>
        <v/>
      </c>
      <c r="K289" t="str">
        <f t="shared" ca="1" si="51"/>
        <v/>
      </c>
      <c r="M289">
        <f t="shared" ca="1" si="52"/>
        <v>0</v>
      </c>
      <c r="N289" t="str">
        <f t="shared" ca="1" si="53"/>
        <v/>
      </c>
      <c r="U289">
        <f t="shared" si="54"/>
        <v>0</v>
      </c>
    </row>
    <row r="290" hidden="1">
      <c r="A290" s="12"/>
      <c r="B290">
        <v>33</v>
      </c>
      <c r="C290" t="str">
        <f t="shared" ca="1" si="44"/>
        <v>4.8</v>
      </c>
      <c r="D290" t="str">
        <f t="shared" ca="1" si="45"/>
        <v>na</v>
      </c>
      <c r="E290" t="s">
        <v>38</v>
      </c>
      <c r="F290" s="65" t="str">
        <f t="shared" ca="1" si="46"/>
        <v>https://prre.agglo-larochelle.fr/des-outils-pour-mieux-connaitre-mon-logement/mon-toit-est-t-il-bien-isole</v>
      </c>
      <c r="G290" t="str">
        <f t="shared" ca="1" si="47"/>
        <v>A</v>
      </c>
      <c r="H290" t="str">
        <f t="shared" ca="1" si="48"/>
        <v/>
      </c>
      <c r="I290" t="str">
        <f t="shared" ca="1" si="49"/>
        <v/>
      </c>
      <c r="J290" t="str">
        <f t="shared" ca="1" si="50"/>
        <v/>
      </c>
      <c r="K290" t="str">
        <f t="shared" ca="1" si="51"/>
        <v/>
      </c>
      <c r="M290">
        <f t="shared" ca="1" si="52"/>
        <v>0</v>
      </c>
      <c r="N290" t="str">
        <f t="shared" ca="1" si="53"/>
        <v/>
      </c>
      <c r="U290">
        <f t="shared" si="54"/>
        <v>0</v>
      </c>
    </row>
    <row r="291" hidden="1">
      <c r="A291" s="12"/>
      <c r="B291">
        <v>33</v>
      </c>
      <c r="C291" t="str">
        <f t="shared" ca="1" si="44"/>
        <v>4.8</v>
      </c>
      <c r="D291" t="str">
        <f t="shared" ca="1" si="45"/>
        <v>na</v>
      </c>
      <c r="E291" t="s">
        <v>41</v>
      </c>
      <c r="F291" s="65" t="str">
        <f t="shared" ca="1" si="46"/>
        <v>https://prre.agglo-larochelle.fr/prendre-rendez-vous/prendre-rendez-vous-a-la-rochelle-pour-une-renovation-energetique-individuelle</v>
      </c>
      <c r="G291" t="str">
        <f t="shared" ca="1" si="47"/>
        <v>A</v>
      </c>
      <c r="H291" t="str">
        <f t="shared" ca="1" si="48"/>
        <v/>
      </c>
      <c r="I291" t="str">
        <f t="shared" ca="1" si="49"/>
        <v/>
      </c>
      <c r="J291" t="str">
        <f t="shared" ca="1" si="50"/>
        <v/>
      </c>
      <c r="K291" t="str">
        <f t="shared" ca="1" si="51"/>
        <v/>
      </c>
      <c r="M291">
        <f t="shared" ca="1" si="52"/>
        <v>0</v>
      </c>
      <c r="N291" t="str">
        <f t="shared" ca="1" si="53"/>
        <v/>
      </c>
      <c r="U291">
        <f t="shared" si="54"/>
        <v>0</v>
      </c>
    </row>
    <row r="292" hidden="1">
      <c r="A292" s="12"/>
      <c r="B292">
        <v>33</v>
      </c>
      <c r="C292" t="str">
        <f t="shared" ca="1" si="44"/>
        <v>4.8</v>
      </c>
      <c r="D292" t="str">
        <f t="shared" ca="1" si="45"/>
        <v>na</v>
      </c>
      <c r="E292" t="s">
        <v>44</v>
      </c>
      <c r="F292" s="65" t="str">
        <f t="shared" ca="1" si="46"/>
        <v>https://prre.agglo-larochelle.fr/-/gl-batiment-elec</v>
      </c>
      <c r="G292" t="str">
        <f t="shared" ca="1" si="47"/>
        <v>A</v>
      </c>
      <c r="H292" t="str">
        <f t="shared" ca="1" si="48"/>
        <v/>
      </c>
      <c r="I292" t="str">
        <f t="shared" ca="1" si="49"/>
        <v/>
      </c>
      <c r="J292" t="str">
        <f t="shared" ca="1" si="50"/>
        <v/>
      </c>
      <c r="K292" t="str">
        <f t="shared" ca="1" si="51"/>
        <v/>
      </c>
      <c r="M292">
        <f t="shared" ca="1" si="52"/>
        <v>0</v>
      </c>
      <c r="N292" t="str">
        <f t="shared" ca="1" si="53"/>
        <v/>
      </c>
      <c r="U292">
        <f t="shared" si="54"/>
        <v>0</v>
      </c>
    </row>
    <row r="293" hidden="1">
      <c r="A293" s="12"/>
      <c r="B293">
        <v>33</v>
      </c>
      <c r="C293" t="str">
        <f t="shared" ca="1" si="44"/>
        <v>4.8</v>
      </c>
      <c r="D293" t="str">
        <f t="shared" ca="1" si="45"/>
        <v>na</v>
      </c>
      <c r="E293" t="s">
        <v>47</v>
      </c>
      <c r="F293" s="65" t="str">
        <f t="shared" ca="1" si="46"/>
        <v>https://prre.agglo-larochelle.fr/-/1ere-fiche-chantier-de-renovation-performante</v>
      </c>
      <c r="G293" t="str">
        <f t="shared" ca="1" si="47"/>
        <v>A</v>
      </c>
      <c r="H293" t="str">
        <f t="shared" ca="1" si="48"/>
        <v/>
      </c>
      <c r="I293" t="str">
        <f t="shared" ca="1" si="49"/>
        <v/>
      </c>
      <c r="J293" t="str">
        <f t="shared" ca="1" si="50"/>
        <v/>
      </c>
      <c r="K293" t="str">
        <f t="shared" ca="1" si="51"/>
        <v/>
      </c>
      <c r="M293">
        <f t="shared" ca="1" si="52"/>
        <v>0</v>
      </c>
      <c r="N293" t="str">
        <f t="shared" ca="1" si="53"/>
        <v/>
      </c>
      <c r="U293">
        <f t="shared" si="54"/>
        <v>0</v>
      </c>
    </row>
    <row r="294" hidden="1">
      <c r="A294" s="12"/>
      <c r="B294">
        <v>34</v>
      </c>
      <c r="C294" t="str">
        <f t="shared" ca="1" si="44"/>
        <v>4.9</v>
      </c>
      <c r="D294" t="str">
        <f t="shared" ca="1" si="45"/>
        <v>na</v>
      </c>
      <c r="E294" t="s">
        <v>11</v>
      </c>
      <c r="F294" s="65" t="str">
        <f t="shared" ca="1" si="46"/>
        <v>https://prre.agglo-larochelle.fr/</v>
      </c>
      <c r="G294" t="str">
        <f t="shared" ca="1" si="47"/>
        <v>A</v>
      </c>
      <c r="H294" t="str">
        <f t="shared" ca="1" si="48"/>
        <v/>
      </c>
      <c r="I294" t="str">
        <f t="shared" ca="1" si="49"/>
        <v/>
      </c>
      <c r="J294" t="str">
        <f t="shared" ca="1" si="50"/>
        <v/>
      </c>
      <c r="K294" t="str">
        <f t="shared" ca="1" si="51"/>
        <v/>
      </c>
      <c r="M294">
        <f t="shared" ca="1" si="52"/>
        <v>0</v>
      </c>
      <c r="N294" t="str">
        <f t="shared" ca="1" si="53"/>
        <v/>
      </c>
      <c r="U294">
        <f t="shared" si="54"/>
        <v>0</v>
      </c>
    </row>
    <row r="295" hidden="1">
      <c r="A295" s="12"/>
      <c r="B295">
        <v>34</v>
      </c>
      <c r="C295" t="str">
        <f t="shared" ca="1" si="44"/>
        <v>4.9</v>
      </c>
      <c r="D295" t="str">
        <f t="shared" ca="1" si="45"/>
        <v>na</v>
      </c>
      <c r="E295" t="s">
        <v>14</v>
      </c>
      <c r="F295" s="65" t="str">
        <f t="shared" ca="1" si="46"/>
        <v>https://prre.agglo-larochelle.fr/j-adapte-mon-logement-a-une-perte-d-autonomie</v>
      </c>
      <c r="G295" t="str">
        <f t="shared" ca="1" si="47"/>
        <v>A</v>
      </c>
      <c r="H295" t="str">
        <f t="shared" ca="1" si="48"/>
        <v/>
      </c>
      <c r="I295" t="str">
        <f t="shared" ca="1" si="49"/>
        <v/>
      </c>
      <c r="J295" t="str">
        <f t="shared" ca="1" si="50"/>
        <v/>
      </c>
      <c r="K295" t="str">
        <f t="shared" ca="1" si="51"/>
        <v/>
      </c>
      <c r="M295">
        <f t="shared" ca="1" si="52"/>
        <v>0</v>
      </c>
      <c r="N295" t="str">
        <f t="shared" ca="1" si="53"/>
        <v/>
      </c>
      <c r="U295">
        <f t="shared" si="54"/>
        <v>0</v>
      </c>
    </row>
    <row r="296" hidden="1">
      <c r="A296" s="12"/>
      <c r="B296">
        <v>34</v>
      </c>
      <c r="C296" t="str">
        <f t="shared" ca="1" si="44"/>
        <v>4.9</v>
      </c>
      <c r="D296" t="str">
        <f t="shared" ca="1" si="45"/>
        <v>na</v>
      </c>
      <c r="E296" t="s">
        <v>17</v>
      </c>
      <c r="F296" s="65" t="str">
        <f t="shared" ca="1" si="46"/>
        <v>https://prre.agglo-larochelle.fr/contact-professionnels</v>
      </c>
      <c r="G296" t="str">
        <f t="shared" ca="1" si="47"/>
        <v>A</v>
      </c>
      <c r="H296" t="str">
        <f t="shared" ca="1" si="48"/>
        <v/>
      </c>
      <c r="I296" t="str">
        <f t="shared" ca="1" si="49"/>
        <v/>
      </c>
      <c r="J296" t="str">
        <f t="shared" ca="1" si="50"/>
        <v/>
      </c>
      <c r="K296" t="str">
        <f t="shared" ca="1" si="51"/>
        <v/>
      </c>
      <c r="M296">
        <f t="shared" ca="1" si="52"/>
        <v>0</v>
      </c>
      <c r="N296" t="str">
        <f t="shared" ca="1" si="53"/>
        <v/>
      </c>
      <c r="U296">
        <f t="shared" si="54"/>
        <v>0</v>
      </c>
    </row>
    <row r="297" hidden="1">
      <c r="A297" s="12"/>
      <c r="B297">
        <v>34</v>
      </c>
      <c r="C297" t="str">
        <f t="shared" ca="1" si="44"/>
        <v>4.9</v>
      </c>
      <c r="D297" t="str">
        <f t="shared" ca="1" si="45"/>
        <v>na</v>
      </c>
      <c r="E297" t="s">
        <v>20</v>
      </c>
      <c r="F297" s="65" t="str">
        <f t="shared" ca="1" si="46"/>
        <v>https://prre.agglo-larochelle.fr/partenaires</v>
      </c>
      <c r="G297" t="str">
        <f t="shared" ca="1" si="47"/>
        <v>A</v>
      </c>
      <c r="H297" t="str">
        <f t="shared" ca="1" si="48"/>
        <v/>
      </c>
      <c r="I297" t="str">
        <f t="shared" ca="1" si="49"/>
        <v/>
      </c>
      <c r="J297" t="str">
        <f t="shared" ca="1" si="50"/>
        <v/>
      </c>
      <c r="K297" t="str">
        <f t="shared" ca="1" si="51"/>
        <v/>
      </c>
      <c r="M297">
        <f t="shared" ca="1" si="52"/>
        <v>0</v>
      </c>
      <c r="N297" t="str">
        <f t="shared" ca="1" si="53"/>
        <v/>
      </c>
      <c r="U297">
        <f t="shared" si="54"/>
        <v>0</v>
      </c>
    </row>
    <row r="298" hidden="1">
      <c r="A298" s="12"/>
      <c r="B298">
        <v>34</v>
      </c>
      <c r="C298" t="str">
        <f t="shared" ca="1" si="44"/>
        <v>4.9</v>
      </c>
      <c r="D298" t="str">
        <f t="shared" ca="1" si="45"/>
        <v>na</v>
      </c>
      <c r="E298" t="s">
        <v>23</v>
      </c>
      <c r="F298" s="65" t="str">
        <f t="shared" ca="1" si="46"/>
        <v>https://prre.agglo-larochelle.fr/mentions-legales</v>
      </c>
      <c r="G298" t="str">
        <f t="shared" ca="1" si="47"/>
        <v>A</v>
      </c>
      <c r="H298" t="str">
        <f t="shared" ca="1" si="48"/>
        <v/>
      </c>
      <c r="I298" t="str">
        <f t="shared" ca="1" si="49"/>
        <v/>
      </c>
      <c r="J298" t="str">
        <f t="shared" ca="1" si="50"/>
        <v/>
      </c>
      <c r="K298" t="str">
        <f t="shared" ca="1" si="51"/>
        <v/>
      </c>
      <c r="M298">
        <f t="shared" ca="1" si="52"/>
        <v>0</v>
      </c>
      <c r="N298" t="str">
        <f t="shared" ca="1" si="53"/>
        <v/>
      </c>
      <c r="U298">
        <f t="shared" si="54"/>
        <v>0</v>
      </c>
    </row>
    <row r="299" hidden="1">
      <c r="A299" s="12"/>
      <c r="B299">
        <v>34</v>
      </c>
      <c r="C299" t="str">
        <f t="shared" ca="1" si="44"/>
        <v>4.9</v>
      </c>
      <c r="D299" t="str">
        <f t="shared" ca="1" si="45"/>
        <v>na</v>
      </c>
      <c r="E299" t="s">
        <v>26</v>
      </c>
      <c r="F299" s="65" t="str">
        <f t="shared" ca="1" si="46"/>
        <v>https://prre.agglo-larochelle.fr/plan-du-site</v>
      </c>
      <c r="G299" t="str">
        <f t="shared" ca="1" si="47"/>
        <v>A</v>
      </c>
      <c r="H299" t="str">
        <f t="shared" ca="1" si="48"/>
        <v/>
      </c>
      <c r="I299" t="str">
        <f t="shared" ca="1" si="49"/>
        <v/>
      </c>
      <c r="J299" t="str">
        <f t="shared" ca="1" si="50"/>
        <v/>
      </c>
      <c r="K299" t="str">
        <f t="shared" ca="1" si="51"/>
        <v/>
      </c>
      <c r="M299">
        <f t="shared" ca="1" si="52"/>
        <v>0</v>
      </c>
      <c r="N299" t="str">
        <f t="shared" ca="1" si="53"/>
        <v/>
      </c>
      <c r="U299">
        <f t="shared" si="54"/>
        <v>0</v>
      </c>
    </row>
    <row r="300" hidden="1">
      <c r="A300" s="12"/>
      <c r="B300">
        <v>34</v>
      </c>
      <c r="C300" t="str">
        <f t="shared" ca="1" si="44"/>
        <v>4.9</v>
      </c>
      <c r="D300" t="str">
        <f t="shared" ca="1" si="45"/>
        <v>na</v>
      </c>
      <c r="E300" t="s">
        <v>29</v>
      </c>
      <c r="F300" s="65" t="str">
        <f t="shared" ca="1" si="46"/>
        <v>https://prre.agglo-larochelle.fr/module-annuaire-des-pros?</v>
      </c>
      <c r="G300" t="str">
        <f t="shared" ca="1" si="47"/>
        <v>A</v>
      </c>
      <c r="H300" t="str">
        <f t="shared" ca="1" si="48"/>
        <v/>
      </c>
      <c r="I300" t="str">
        <f t="shared" ca="1" si="49"/>
        <v/>
      </c>
      <c r="J300" t="str">
        <f t="shared" ca="1" si="50"/>
        <v/>
      </c>
      <c r="K300" t="str">
        <f t="shared" ca="1" si="51"/>
        <v/>
      </c>
      <c r="M300">
        <f t="shared" ca="1" si="52"/>
        <v>0</v>
      </c>
      <c r="N300" t="str">
        <f t="shared" ca="1" si="53"/>
        <v/>
      </c>
      <c r="U300">
        <f t="shared" si="54"/>
        <v>0</v>
      </c>
    </row>
    <row r="301" hidden="1">
      <c r="A301" s="12"/>
      <c r="B301">
        <v>34</v>
      </c>
      <c r="C301" t="str">
        <f t="shared" ca="1" si="44"/>
        <v>4.9</v>
      </c>
      <c r="D301" t="str">
        <f t="shared" ca="1" si="45"/>
        <v>na</v>
      </c>
      <c r="E301" t="s">
        <v>32</v>
      </c>
      <c r="F301" s="65" t="str">
        <f t="shared" ca="1" si="46"/>
        <v>https://prre.agglo-larochelle.fr/prendre-rendez-vous</v>
      </c>
      <c r="G301" t="str">
        <f t="shared" ca="1" si="47"/>
        <v>A</v>
      </c>
      <c r="H301" t="str">
        <f t="shared" ca="1" si="48"/>
        <v/>
      </c>
      <c r="I301" t="str">
        <f t="shared" ca="1" si="49"/>
        <v/>
      </c>
      <c r="J301" t="str">
        <f t="shared" ca="1" si="50"/>
        <v/>
      </c>
      <c r="K301" t="str">
        <f t="shared" ca="1" si="51"/>
        <v/>
      </c>
      <c r="M301">
        <f t="shared" ca="1" si="52"/>
        <v>0</v>
      </c>
      <c r="N301" t="str">
        <f t="shared" ca="1" si="53"/>
        <v/>
      </c>
      <c r="U301">
        <f t="shared" si="54"/>
        <v>0</v>
      </c>
    </row>
    <row r="302" hidden="1">
      <c r="A302" s="12"/>
      <c r="B302">
        <v>34</v>
      </c>
      <c r="C302" t="str">
        <f t="shared" ca="1" si="44"/>
        <v>4.9</v>
      </c>
      <c r="D302" t="str">
        <f t="shared" ca="1" si="45"/>
        <v>na</v>
      </c>
      <c r="E302" t="s">
        <v>35</v>
      </c>
      <c r="F302" s="65" t="str">
        <f t="shared" ca="1" si="46"/>
        <v>https://prre.agglo-larochelle.fr/aides-financieres</v>
      </c>
      <c r="G302" t="str">
        <f t="shared" ca="1" si="47"/>
        <v>A</v>
      </c>
      <c r="H302" t="str">
        <f t="shared" ca="1" si="48"/>
        <v/>
      </c>
      <c r="I302" t="str">
        <f t="shared" ca="1" si="49"/>
        <v/>
      </c>
      <c r="J302" t="str">
        <f t="shared" ca="1" si="50"/>
        <v/>
      </c>
      <c r="K302" t="str">
        <f t="shared" ca="1" si="51"/>
        <v/>
      </c>
      <c r="M302">
        <f t="shared" ca="1" si="52"/>
        <v>0</v>
      </c>
      <c r="N302" t="str">
        <f t="shared" ca="1" si="53"/>
        <v/>
      </c>
      <c r="U302">
        <f t="shared" si="54"/>
        <v>0</v>
      </c>
    </row>
    <row r="303" hidden="1">
      <c r="A303" s="12"/>
      <c r="B303">
        <v>34</v>
      </c>
      <c r="C303" t="str">
        <f t="shared" ca="1" si="44"/>
        <v>4.9</v>
      </c>
      <c r="D303" t="str">
        <f t="shared" ca="1" si="45"/>
        <v>na</v>
      </c>
      <c r="E303" t="s">
        <v>38</v>
      </c>
      <c r="F303" s="65" t="str">
        <f t="shared" ca="1" si="46"/>
        <v>https://prre.agglo-larochelle.fr/des-outils-pour-mieux-connaitre-mon-logement/mon-toit-est-t-il-bien-isole</v>
      </c>
      <c r="G303" t="str">
        <f t="shared" ca="1" si="47"/>
        <v>A</v>
      </c>
      <c r="H303" t="str">
        <f t="shared" ca="1" si="48"/>
        <v/>
      </c>
      <c r="I303" t="str">
        <f t="shared" ca="1" si="49"/>
        <v/>
      </c>
      <c r="J303" t="str">
        <f t="shared" ca="1" si="50"/>
        <v/>
      </c>
      <c r="K303" t="str">
        <f t="shared" ca="1" si="51"/>
        <v/>
      </c>
      <c r="M303">
        <f t="shared" ca="1" si="52"/>
        <v>0</v>
      </c>
      <c r="N303" t="str">
        <f t="shared" ca="1" si="53"/>
        <v/>
      </c>
      <c r="U303">
        <f t="shared" si="54"/>
        <v>0</v>
      </c>
    </row>
    <row r="304" hidden="1">
      <c r="A304" s="12"/>
      <c r="B304">
        <v>34</v>
      </c>
      <c r="C304" t="str">
        <f t="shared" ca="1" si="44"/>
        <v>4.9</v>
      </c>
      <c r="D304" t="str">
        <f t="shared" ca="1" si="45"/>
        <v>na</v>
      </c>
      <c r="E304" t="s">
        <v>41</v>
      </c>
      <c r="F304" s="65" t="str">
        <f t="shared" ca="1" si="46"/>
        <v>https://prre.agglo-larochelle.fr/prendre-rendez-vous/prendre-rendez-vous-a-la-rochelle-pour-une-renovation-energetique-individuelle</v>
      </c>
      <c r="G304" t="str">
        <f t="shared" ca="1" si="47"/>
        <v>A</v>
      </c>
      <c r="H304" t="str">
        <f t="shared" ca="1" si="48"/>
        <v/>
      </c>
      <c r="I304" t="str">
        <f t="shared" ca="1" si="49"/>
        <v/>
      </c>
      <c r="J304" t="str">
        <f t="shared" ca="1" si="50"/>
        <v/>
      </c>
      <c r="K304" t="str">
        <f t="shared" ca="1" si="51"/>
        <v/>
      </c>
      <c r="M304">
        <f t="shared" ca="1" si="52"/>
        <v>0</v>
      </c>
      <c r="N304" t="str">
        <f t="shared" ca="1" si="53"/>
        <v/>
      </c>
      <c r="U304">
        <f t="shared" si="54"/>
        <v>0</v>
      </c>
    </row>
    <row r="305" hidden="1">
      <c r="A305" s="12"/>
      <c r="B305">
        <v>34</v>
      </c>
      <c r="C305" t="str">
        <f t="shared" ca="1" si="44"/>
        <v>4.9</v>
      </c>
      <c r="D305" t="str">
        <f t="shared" ca="1" si="45"/>
        <v>na</v>
      </c>
      <c r="E305" t="s">
        <v>44</v>
      </c>
      <c r="F305" s="65" t="str">
        <f t="shared" ca="1" si="46"/>
        <v>https://prre.agglo-larochelle.fr/-/gl-batiment-elec</v>
      </c>
      <c r="G305" t="str">
        <f t="shared" ca="1" si="47"/>
        <v>A</v>
      </c>
      <c r="H305" t="str">
        <f t="shared" ca="1" si="48"/>
        <v/>
      </c>
      <c r="I305" t="str">
        <f t="shared" ca="1" si="49"/>
        <v/>
      </c>
      <c r="J305" t="str">
        <f t="shared" ca="1" si="50"/>
        <v/>
      </c>
      <c r="K305" t="str">
        <f t="shared" ca="1" si="51"/>
        <v/>
      </c>
      <c r="M305">
        <f t="shared" ca="1" si="52"/>
        <v>0</v>
      </c>
      <c r="N305" t="str">
        <f t="shared" ca="1" si="53"/>
        <v/>
      </c>
      <c r="U305">
        <f t="shared" si="54"/>
        <v>0</v>
      </c>
    </row>
    <row r="306" hidden="1">
      <c r="A306" s="12"/>
      <c r="B306">
        <v>34</v>
      </c>
      <c r="C306" t="str">
        <f t="shared" ca="1" si="44"/>
        <v>4.9</v>
      </c>
      <c r="D306" t="str">
        <f t="shared" ca="1" si="45"/>
        <v>na</v>
      </c>
      <c r="E306" t="s">
        <v>47</v>
      </c>
      <c r="F306" s="65" t="str">
        <f t="shared" ca="1" si="46"/>
        <v>https://prre.agglo-larochelle.fr/-/1ere-fiche-chantier-de-renovation-performante</v>
      </c>
      <c r="G306" t="str">
        <f t="shared" ca="1" si="47"/>
        <v>A</v>
      </c>
      <c r="H306" t="str">
        <f t="shared" ca="1" si="48"/>
        <v/>
      </c>
      <c r="I306" t="str">
        <f t="shared" ca="1" si="49"/>
        <v/>
      </c>
      <c r="J306" t="str">
        <f t="shared" ca="1" si="50"/>
        <v/>
      </c>
      <c r="K306" t="str">
        <f t="shared" ca="1" si="51"/>
        <v/>
      </c>
      <c r="M306">
        <f t="shared" ca="1" si="52"/>
        <v>0</v>
      </c>
      <c r="N306" t="str">
        <f t="shared" ca="1" si="53"/>
        <v/>
      </c>
      <c r="U306">
        <f t="shared" si="54"/>
        <v>0</v>
      </c>
    </row>
    <row r="307" hidden="1">
      <c r="A307" s="12"/>
      <c r="B307">
        <v>35</v>
      </c>
      <c r="C307" t="str">
        <f t="shared" ca="1" si="44"/>
        <v>4.10</v>
      </c>
      <c r="D307" t="str">
        <f t="shared" ca="1" si="45"/>
        <v>na</v>
      </c>
      <c r="E307" t="s">
        <v>11</v>
      </c>
      <c r="F307" s="65" t="str">
        <f t="shared" ca="1" si="46"/>
        <v>https://prre.agglo-larochelle.fr/</v>
      </c>
      <c r="G307" t="str">
        <f t="shared" ca="1" si="47"/>
        <v>A</v>
      </c>
      <c r="H307" t="str">
        <f t="shared" ca="1" si="48"/>
        <v>x</v>
      </c>
      <c r="I307" t="str">
        <f t="shared" ca="1" si="49"/>
        <v/>
      </c>
      <c r="J307" t="str">
        <f t="shared" ca="1" si="50"/>
        <v/>
      </c>
      <c r="K307" t="str">
        <f t="shared" ca="1" si="51"/>
        <v/>
      </c>
      <c r="M307">
        <f t="shared" ca="1" si="52"/>
        <v>0</v>
      </c>
      <c r="N307" t="str">
        <f t="shared" ca="1" si="53"/>
        <v/>
      </c>
      <c r="U307">
        <f t="shared" si="54"/>
        <v>0</v>
      </c>
    </row>
    <row r="308" hidden="1">
      <c r="A308" s="12"/>
      <c r="B308">
        <v>35</v>
      </c>
      <c r="C308" t="str">
        <f t="shared" ca="1" si="44"/>
        <v>4.10</v>
      </c>
      <c r="D308" t="str">
        <f t="shared" ca="1" si="45"/>
        <v>na</v>
      </c>
      <c r="E308" t="s">
        <v>14</v>
      </c>
      <c r="F308" s="65" t="str">
        <f t="shared" ca="1" si="46"/>
        <v>https://prre.agglo-larochelle.fr/j-adapte-mon-logement-a-une-perte-d-autonomie</v>
      </c>
      <c r="G308" t="str">
        <f t="shared" ca="1" si="47"/>
        <v>A</v>
      </c>
      <c r="H308" t="str">
        <f t="shared" ca="1" si="48"/>
        <v>x</v>
      </c>
      <c r="I308" t="str">
        <f t="shared" ca="1" si="49"/>
        <v/>
      </c>
      <c r="J308" t="str">
        <f t="shared" ca="1" si="50"/>
        <v/>
      </c>
      <c r="K308" t="str">
        <f t="shared" ca="1" si="51"/>
        <v/>
      </c>
      <c r="M308">
        <f t="shared" ca="1" si="52"/>
        <v>0</v>
      </c>
      <c r="N308" t="str">
        <f t="shared" ca="1" si="53"/>
        <v/>
      </c>
      <c r="U308">
        <f t="shared" si="54"/>
        <v>0</v>
      </c>
    </row>
    <row r="309" hidden="1">
      <c r="A309" s="12"/>
      <c r="B309">
        <v>35</v>
      </c>
      <c r="C309" t="str">
        <f t="shared" ca="1" si="44"/>
        <v>4.10</v>
      </c>
      <c r="D309" t="str">
        <f t="shared" ca="1" si="45"/>
        <v>na</v>
      </c>
      <c r="E309" t="s">
        <v>17</v>
      </c>
      <c r="F309" s="65" t="str">
        <f t="shared" ca="1" si="46"/>
        <v>https://prre.agglo-larochelle.fr/contact-professionnels</v>
      </c>
      <c r="G309" t="str">
        <f t="shared" ca="1" si="47"/>
        <v>A</v>
      </c>
      <c r="H309" t="str">
        <f t="shared" ca="1" si="48"/>
        <v>x</v>
      </c>
      <c r="I309" t="str">
        <f t="shared" ca="1" si="49"/>
        <v/>
      </c>
      <c r="J309" t="str">
        <f t="shared" ca="1" si="50"/>
        <v/>
      </c>
      <c r="K309" t="str">
        <f t="shared" ca="1" si="51"/>
        <v/>
      </c>
      <c r="M309">
        <f t="shared" ca="1" si="52"/>
        <v>0</v>
      </c>
      <c r="N309" t="str">
        <f t="shared" ca="1" si="53"/>
        <v/>
      </c>
      <c r="U309">
        <f t="shared" si="54"/>
        <v>0</v>
      </c>
    </row>
    <row r="310" hidden="1">
      <c r="A310" s="12"/>
      <c r="B310">
        <v>35</v>
      </c>
      <c r="C310" t="str">
        <f t="shared" ca="1" si="44"/>
        <v>4.10</v>
      </c>
      <c r="D310" t="str">
        <f t="shared" ca="1" si="45"/>
        <v>na</v>
      </c>
      <c r="E310" t="s">
        <v>20</v>
      </c>
      <c r="F310" s="65" t="str">
        <f t="shared" ca="1" si="46"/>
        <v>https://prre.agglo-larochelle.fr/partenaires</v>
      </c>
      <c r="G310" t="str">
        <f t="shared" ca="1" si="47"/>
        <v>A</v>
      </c>
      <c r="H310" t="str">
        <f t="shared" ca="1" si="48"/>
        <v>x</v>
      </c>
      <c r="I310" t="str">
        <f t="shared" ca="1" si="49"/>
        <v/>
      </c>
      <c r="J310" t="str">
        <f t="shared" ca="1" si="50"/>
        <v/>
      </c>
      <c r="K310" t="str">
        <f t="shared" ca="1" si="51"/>
        <v/>
      </c>
      <c r="M310">
        <f t="shared" ca="1" si="52"/>
        <v>0</v>
      </c>
      <c r="N310" t="str">
        <f t="shared" ca="1" si="53"/>
        <v/>
      </c>
      <c r="U310">
        <f t="shared" si="54"/>
        <v>0</v>
      </c>
    </row>
    <row r="311" hidden="1">
      <c r="A311" s="12"/>
      <c r="B311">
        <v>35</v>
      </c>
      <c r="C311" t="str">
        <f t="shared" ca="1" si="44"/>
        <v>4.10</v>
      </c>
      <c r="D311" t="str">
        <f t="shared" ca="1" si="45"/>
        <v>na</v>
      </c>
      <c r="E311" t="s">
        <v>23</v>
      </c>
      <c r="F311" s="65" t="str">
        <f t="shared" ca="1" si="46"/>
        <v>https://prre.agglo-larochelle.fr/mentions-legales</v>
      </c>
      <c r="G311" t="str">
        <f t="shared" ca="1" si="47"/>
        <v>A</v>
      </c>
      <c r="H311" t="str">
        <f t="shared" ca="1" si="48"/>
        <v>x</v>
      </c>
      <c r="I311" t="str">
        <f t="shared" ca="1" si="49"/>
        <v/>
      </c>
      <c r="J311" t="str">
        <f t="shared" ca="1" si="50"/>
        <v/>
      </c>
      <c r="K311" t="str">
        <f t="shared" ca="1" si="51"/>
        <v/>
      </c>
      <c r="M311">
        <f t="shared" ca="1" si="52"/>
        <v>0</v>
      </c>
      <c r="N311" t="str">
        <f t="shared" ca="1" si="53"/>
        <v/>
      </c>
      <c r="U311">
        <f t="shared" si="54"/>
        <v>0</v>
      </c>
    </row>
    <row r="312" hidden="1">
      <c r="A312" s="12"/>
      <c r="B312">
        <v>35</v>
      </c>
      <c r="C312" t="str">
        <f t="shared" ca="1" si="44"/>
        <v>4.10</v>
      </c>
      <c r="D312" t="str">
        <f t="shared" ca="1" si="45"/>
        <v>na</v>
      </c>
      <c r="E312" t="s">
        <v>26</v>
      </c>
      <c r="F312" s="65" t="str">
        <f t="shared" ca="1" si="46"/>
        <v>https://prre.agglo-larochelle.fr/plan-du-site</v>
      </c>
      <c r="G312" t="str">
        <f t="shared" ca="1" si="47"/>
        <v>A</v>
      </c>
      <c r="H312" t="str">
        <f t="shared" ca="1" si="48"/>
        <v>x</v>
      </c>
      <c r="I312" t="str">
        <f t="shared" ca="1" si="49"/>
        <v/>
      </c>
      <c r="J312" t="str">
        <f t="shared" ca="1" si="50"/>
        <v/>
      </c>
      <c r="K312" t="str">
        <f t="shared" ca="1" si="51"/>
        <v/>
      </c>
      <c r="M312">
        <f t="shared" ca="1" si="52"/>
        <v>0</v>
      </c>
      <c r="N312" t="str">
        <f t="shared" ca="1" si="53"/>
        <v/>
      </c>
      <c r="U312">
        <f t="shared" si="54"/>
        <v>0</v>
      </c>
    </row>
    <row r="313" hidden="1">
      <c r="A313" s="12"/>
      <c r="B313">
        <v>35</v>
      </c>
      <c r="C313" t="str">
        <f t="shared" ca="1" si="44"/>
        <v>4.10</v>
      </c>
      <c r="D313" t="str">
        <f t="shared" ca="1" si="45"/>
        <v>na</v>
      </c>
      <c r="E313" t="s">
        <v>29</v>
      </c>
      <c r="F313" s="65" t="str">
        <f t="shared" ca="1" si="46"/>
        <v>https://prre.agglo-larochelle.fr/module-annuaire-des-pros?</v>
      </c>
      <c r="G313" t="str">
        <f t="shared" ca="1" si="47"/>
        <v>A</v>
      </c>
      <c r="H313" t="str">
        <f t="shared" ca="1" si="48"/>
        <v>x</v>
      </c>
      <c r="I313" t="str">
        <f t="shared" ca="1" si="49"/>
        <v/>
      </c>
      <c r="J313" t="str">
        <f t="shared" ca="1" si="50"/>
        <v/>
      </c>
      <c r="K313" t="str">
        <f t="shared" ca="1" si="51"/>
        <v/>
      </c>
      <c r="M313">
        <f t="shared" ca="1" si="52"/>
        <v>0</v>
      </c>
      <c r="N313" t="str">
        <f t="shared" ca="1" si="53"/>
        <v/>
      </c>
      <c r="U313">
        <f t="shared" si="54"/>
        <v>0</v>
      </c>
    </row>
    <row r="314" hidden="1">
      <c r="A314" s="12"/>
      <c r="B314">
        <v>35</v>
      </c>
      <c r="C314" t="str">
        <f t="shared" ca="1" si="44"/>
        <v>4.10</v>
      </c>
      <c r="D314" t="str">
        <f t="shared" ca="1" si="45"/>
        <v>na</v>
      </c>
      <c r="E314" t="s">
        <v>32</v>
      </c>
      <c r="F314" s="65" t="str">
        <f t="shared" ca="1" si="46"/>
        <v>https://prre.agglo-larochelle.fr/prendre-rendez-vous</v>
      </c>
      <c r="G314" t="str">
        <f t="shared" ca="1" si="47"/>
        <v>A</v>
      </c>
      <c r="H314" t="str">
        <f t="shared" ca="1" si="48"/>
        <v>x</v>
      </c>
      <c r="I314" t="str">
        <f t="shared" ca="1" si="49"/>
        <v/>
      </c>
      <c r="J314" t="str">
        <f t="shared" ca="1" si="50"/>
        <v/>
      </c>
      <c r="K314" t="str">
        <f t="shared" ca="1" si="51"/>
        <v/>
      </c>
      <c r="M314">
        <f t="shared" ca="1" si="52"/>
        <v>0</v>
      </c>
      <c r="N314" t="str">
        <f t="shared" ca="1" si="53"/>
        <v/>
      </c>
      <c r="U314">
        <f t="shared" si="54"/>
        <v>0</v>
      </c>
    </row>
    <row r="315" hidden="1">
      <c r="A315" s="12"/>
      <c r="B315">
        <v>35</v>
      </c>
      <c r="C315" t="str">
        <f t="shared" ca="1" si="44"/>
        <v>4.10</v>
      </c>
      <c r="D315" t="str">
        <f t="shared" ca="1" si="45"/>
        <v>na</v>
      </c>
      <c r="E315" t="s">
        <v>35</v>
      </c>
      <c r="F315" s="65" t="str">
        <f t="shared" ca="1" si="46"/>
        <v>https://prre.agglo-larochelle.fr/aides-financieres</v>
      </c>
      <c r="G315" t="str">
        <f t="shared" ca="1" si="47"/>
        <v>A</v>
      </c>
      <c r="H315" t="str">
        <f t="shared" ca="1" si="48"/>
        <v>x</v>
      </c>
      <c r="I315" t="str">
        <f t="shared" ca="1" si="49"/>
        <v/>
      </c>
      <c r="J315" t="str">
        <f t="shared" ca="1" si="50"/>
        <v/>
      </c>
      <c r="K315" t="str">
        <f t="shared" ca="1" si="51"/>
        <v/>
      </c>
      <c r="M315">
        <f t="shared" ca="1" si="52"/>
        <v>0</v>
      </c>
      <c r="N315" t="str">
        <f t="shared" ca="1" si="53"/>
        <v/>
      </c>
      <c r="U315">
        <f t="shared" si="54"/>
        <v>0</v>
      </c>
    </row>
    <row r="316" hidden="1">
      <c r="A316" s="12"/>
      <c r="B316">
        <v>35</v>
      </c>
      <c r="C316" t="str">
        <f t="shared" ca="1" si="44"/>
        <v>4.10</v>
      </c>
      <c r="D316" t="str">
        <f t="shared" ca="1" si="45"/>
        <v>na</v>
      </c>
      <c r="E316" t="s">
        <v>38</v>
      </c>
      <c r="F316" s="65" t="str">
        <f t="shared" ca="1" si="46"/>
        <v>https://prre.agglo-larochelle.fr/des-outils-pour-mieux-connaitre-mon-logement/mon-toit-est-t-il-bien-isole</v>
      </c>
      <c r="G316" t="str">
        <f t="shared" ca="1" si="47"/>
        <v>A</v>
      </c>
      <c r="H316" t="str">
        <f t="shared" ca="1" si="48"/>
        <v>x</v>
      </c>
      <c r="I316" t="str">
        <f t="shared" ca="1" si="49"/>
        <v/>
      </c>
      <c r="J316" t="str">
        <f t="shared" ca="1" si="50"/>
        <v/>
      </c>
      <c r="K316" t="str">
        <f t="shared" ca="1" si="51"/>
        <v/>
      </c>
      <c r="M316">
        <f t="shared" ca="1" si="52"/>
        <v>0</v>
      </c>
      <c r="N316" t="str">
        <f t="shared" ca="1" si="53"/>
        <v/>
      </c>
      <c r="U316">
        <f t="shared" si="54"/>
        <v>0</v>
      </c>
    </row>
    <row r="317" hidden="1">
      <c r="A317" s="12"/>
      <c r="B317">
        <v>35</v>
      </c>
      <c r="C317" t="str">
        <f t="shared" ca="1" si="44"/>
        <v>4.10</v>
      </c>
      <c r="D317" t="str">
        <f t="shared" ca="1" si="45"/>
        <v>na</v>
      </c>
      <c r="E317" t="s">
        <v>41</v>
      </c>
      <c r="F317" s="65" t="str">
        <f t="shared" ca="1" si="46"/>
        <v>https://prre.agglo-larochelle.fr/prendre-rendez-vous/prendre-rendez-vous-a-la-rochelle-pour-une-renovation-energetique-individuelle</v>
      </c>
      <c r="G317" t="str">
        <f t="shared" ca="1" si="47"/>
        <v>A</v>
      </c>
      <c r="H317" t="str">
        <f t="shared" ca="1" si="48"/>
        <v>x</v>
      </c>
      <c r="I317" t="str">
        <f t="shared" ca="1" si="49"/>
        <v/>
      </c>
      <c r="J317" t="str">
        <f t="shared" ca="1" si="50"/>
        <v/>
      </c>
      <c r="K317" t="str">
        <f t="shared" ca="1" si="51"/>
        <v/>
      </c>
      <c r="M317">
        <f t="shared" ca="1" si="52"/>
        <v>0</v>
      </c>
      <c r="N317" t="str">
        <f t="shared" ca="1" si="53"/>
        <v/>
      </c>
      <c r="U317">
        <f t="shared" si="54"/>
        <v>0</v>
      </c>
    </row>
    <row r="318" hidden="1">
      <c r="A318" s="12"/>
      <c r="B318">
        <v>35</v>
      </c>
      <c r="C318" t="str">
        <f t="shared" ca="1" si="44"/>
        <v>4.10</v>
      </c>
      <c r="D318" t="str">
        <f t="shared" ca="1" si="45"/>
        <v>na</v>
      </c>
      <c r="E318" t="s">
        <v>44</v>
      </c>
      <c r="F318" s="65" t="str">
        <f t="shared" ca="1" si="46"/>
        <v>https://prre.agglo-larochelle.fr/-/gl-batiment-elec</v>
      </c>
      <c r="G318" t="str">
        <f t="shared" ca="1" si="47"/>
        <v>A</v>
      </c>
      <c r="H318" t="str">
        <f t="shared" ca="1" si="48"/>
        <v>x</v>
      </c>
      <c r="I318" t="str">
        <f t="shared" ca="1" si="49"/>
        <v/>
      </c>
      <c r="J318" t="str">
        <f t="shared" ca="1" si="50"/>
        <v/>
      </c>
      <c r="K318" t="str">
        <f t="shared" ca="1" si="51"/>
        <v/>
      </c>
      <c r="M318">
        <f t="shared" ca="1" si="52"/>
        <v>0</v>
      </c>
      <c r="N318" t="str">
        <f t="shared" ca="1" si="53"/>
        <v/>
      </c>
      <c r="U318">
        <f t="shared" si="54"/>
        <v>0</v>
      </c>
    </row>
    <row r="319" hidden="1">
      <c r="A319" s="12"/>
      <c r="B319">
        <v>35</v>
      </c>
      <c r="C319" t="str">
        <f t="shared" ca="1" si="44"/>
        <v>4.10</v>
      </c>
      <c r="D319" t="str">
        <f t="shared" ca="1" si="45"/>
        <v>na</v>
      </c>
      <c r="E319" t="s">
        <v>47</v>
      </c>
      <c r="F319" s="65" t="str">
        <f t="shared" ca="1" si="46"/>
        <v>https://prre.agglo-larochelle.fr/-/1ere-fiche-chantier-de-renovation-performante</v>
      </c>
      <c r="G319" t="str">
        <f t="shared" ca="1" si="47"/>
        <v>A</v>
      </c>
      <c r="H319" t="str">
        <f t="shared" ca="1" si="48"/>
        <v>x</v>
      </c>
      <c r="I319" t="str">
        <f t="shared" ca="1" si="49"/>
        <v/>
      </c>
      <c r="J319" t="str">
        <f t="shared" ca="1" si="50"/>
        <v/>
      </c>
      <c r="K319" t="str">
        <f t="shared" ca="1" si="51"/>
        <v/>
      </c>
      <c r="M319">
        <f t="shared" ca="1" si="52"/>
        <v>0</v>
      </c>
      <c r="N319" t="str">
        <f t="shared" ca="1" si="53"/>
        <v/>
      </c>
      <c r="U319">
        <f t="shared" si="54"/>
        <v>0</v>
      </c>
    </row>
    <row r="320" hidden="1">
      <c r="A320" s="12"/>
      <c r="B320">
        <v>36</v>
      </c>
      <c r="C320" t="str">
        <f t="shared" ca="1" si="44"/>
        <v>4.11</v>
      </c>
      <c r="D320" t="str">
        <f t="shared" ca="1" si="45"/>
        <v>c</v>
      </c>
      <c r="E320" t="s">
        <v>11</v>
      </c>
      <c r="F320" s="65" t="str">
        <f t="shared" ca="1" si="46"/>
        <v>https://prre.agglo-larochelle.fr/</v>
      </c>
      <c r="G320" t="str">
        <f t="shared" ca="1" si="47"/>
        <v>A</v>
      </c>
      <c r="H320" t="str">
        <f t="shared" ca="1" si="48"/>
        <v/>
      </c>
      <c r="I320" t="str">
        <f t="shared" ca="1" si="49"/>
        <v/>
      </c>
      <c r="J320" t="str">
        <f t="shared" ca="1" si="50"/>
        <v/>
      </c>
      <c r="K320" t="str">
        <f t="shared" ca="1" si="51"/>
        <v/>
      </c>
      <c r="M320">
        <f t="shared" ca="1" si="52"/>
        <v>0</v>
      </c>
      <c r="N320" t="str">
        <f t="shared" ca="1" si="53"/>
        <v/>
      </c>
      <c r="U320">
        <f t="shared" si="54"/>
        <v>0</v>
      </c>
    </row>
    <row r="321" hidden="1">
      <c r="A321" s="12"/>
      <c r="B321">
        <v>36</v>
      </c>
      <c r="C321" t="str">
        <f t="shared" ca="1" si="44"/>
        <v>4.11</v>
      </c>
      <c r="D321" t="str">
        <f t="shared" ca="1" si="45"/>
        <v>na</v>
      </c>
      <c r="E321" t="s">
        <v>14</v>
      </c>
      <c r="F321" s="65" t="str">
        <f t="shared" ca="1" si="46"/>
        <v>https://prre.agglo-larochelle.fr/j-adapte-mon-logement-a-une-perte-d-autonomie</v>
      </c>
      <c r="G321" t="str">
        <f t="shared" ca="1" si="47"/>
        <v>A</v>
      </c>
      <c r="H321" t="str">
        <f t="shared" ca="1" si="48"/>
        <v/>
      </c>
      <c r="I321" t="str">
        <f t="shared" ca="1" si="49"/>
        <v/>
      </c>
      <c r="J321" t="str">
        <f t="shared" ca="1" si="50"/>
        <v/>
      </c>
      <c r="K321" t="str">
        <f t="shared" ca="1" si="51"/>
        <v/>
      </c>
      <c r="M321">
        <f t="shared" ca="1" si="52"/>
        <v>0</v>
      </c>
      <c r="N321" t="str">
        <f t="shared" ca="1" si="53"/>
        <v/>
      </c>
      <c r="U321">
        <f t="shared" si="54"/>
        <v>0</v>
      </c>
    </row>
    <row r="322" hidden="1">
      <c r="A322" s="12"/>
      <c r="B322">
        <v>36</v>
      </c>
      <c r="C322" t="str">
        <f t="shared" ca="1" si="44"/>
        <v>4.11</v>
      </c>
      <c r="D322" t="str">
        <f t="shared" ca="1" si="45"/>
        <v>na</v>
      </c>
      <c r="E322" t="s">
        <v>17</v>
      </c>
      <c r="F322" s="65" t="str">
        <f t="shared" ca="1" si="46"/>
        <v>https://prre.agglo-larochelle.fr/contact-professionnels</v>
      </c>
      <c r="G322" t="str">
        <f t="shared" ca="1" si="47"/>
        <v>A</v>
      </c>
      <c r="H322" t="str">
        <f t="shared" ca="1" si="48"/>
        <v/>
      </c>
      <c r="I322" t="str">
        <f t="shared" ca="1" si="49"/>
        <v/>
      </c>
      <c r="J322" t="str">
        <f t="shared" ca="1" si="50"/>
        <v/>
      </c>
      <c r="K322" t="str">
        <f t="shared" ca="1" si="51"/>
        <v/>
      </c>
      <c r="M322">
        <f t="shared" ca="1" si="52"/>
        <v>0</v>
      </c>
      <c r="N322" t="str">
        <f t="shared" ca="1" si="53"/>
        <v/>
      </c>
      <c r="U322">
        <f t="shared" si="54"/>
        <v>0</v>
      </c>
    </row>
    <row r="323" hidden="1">
      <c r="A323" s="12"/>
      <c r="B323">
        <v>36</v>
      </c>
      <c r="C323" t="str">
        <f t="shared" ca="1" si="44"/>
        <v>4.11</v>
      </c>
      <c r="D323" t="str">
        <f t="shared" ca="1" si="45"/>
        <v>na</v>
      </c>
      <c r="E323" t="s">
        <v>20</v>
      </c>
      <c r="F323" s="65" t="str">
        <f t="shared" ca="1" si="46"/>
        <v>https://prre.agglo-larochelle.fr/partenaires</v>
      </c>
      <c r="G323" t="str">
        <f t="shared" ca="1" si="47"/>
        <v>A</v>
      </c>
      <c r="H323" t="str">
        <f t="shared" ca="1" si="48"/>
        <v/>
      </c>
      <c r="I323" t="str">
        <f t="shared" ca="1" si="49"/>
        <v/>
      </c>
      <c r="J323" t="str">
        <f t="shared" ca="1" si="50"/>
        <v/>
      </c>
      <c r="K323" t="str">
        <f t="shared" ca="1" si="51"/>
        <v/>
      </c>
      <c r="M323">
        <f t="shared" ca="1" si="52"/>
        <v>0</v>
      </c>
      <c r="N323" t="str">
        <f t="shared" ca="1" si="53"/>
        <v/>
      </c>
      <c r="U323">
        <f t="shared" si="54"/>
        <v>0</v>
      </c>
    </row>
    <row r="324" hidden="1">
      <c r="A324" s="12"/>
      <c r="B324">
        <v>36</v>
      </c>
      <c r="C324" t="str">
        <f t="shared" ca="1" si="44"/>
        <v>4.11</v>
      </c>
      <c r="D324" t="str">
        <f t="shared" ca="1" si="45"/>
        <v>na</v>
      </c>
      <c r="E324" t="s">
        <v>23</v>
      </c>
      <c r="F324" s="65" t="str">
        <f t="shared" ca="1" si="46"/>
        <v>https://prre.agglo-larochelle.fr/mentions-legales</v>
      </c>
      <c r="G324" t="str">
        <f t="shared" ca="1" si="47"/>
        <v>A</v>
      </c>
      <c r="H324" t="str">
        <f t="shared" ca="1" si="48"/>
        <v/>
      </c>
      <c r="I324" t="str">
        <f t="shared" ca="1" si="49"/>
        <v/>
      </c>
      <c r="J324" t="str">
        <f t="shared" ca="1" si="50"/>
        <v/>
      </c>
      <c r="K324" t="str">
        <f t="shared" ca="1" si="51"/>
        <v/>
      </c>
      <c r="M324">
        <f t="shared" ca="1" si="52"/>
        <v>0</v>
      </c>
      <c r="N324" t="str">
        <f t="shared" ca="1" si="53"/>
        <v/>
      </c>
      <c r="U324">
        <f t="shared" si="54"/>
        <v>0</v>
      </c>
    </row>
    <row r="325" hidden="1">
      <c r="A325" s="12"/>
      <c r="B325">
        <v>36</v>
      </c>
      <c r="C325" t="str">
        <f t="shared" ca="1" si="44"/>
        <v>4.11</v>
      </c>
      <c r="D325" t="str">
        <f t="shared" ca="1" si="45"/>
        <v>na</v>
      </c>
      <c r="E325" t="s">
        <v>26</v>
      </c>
      <c r="F325" s="65" t="str">
        <f t="shared" ca="1" si="46"/>
        <v>https://prre.agglo-larochelle.fr/plan-du-site</v>
      </c>
      <c r="G325" t="str">
        <f t="shared" ca="1" si="47"/>
        <v>A</v>
      </c>
      <c r="H325" t="str">
        <f t="shared" ca="1" si="48"/>
        <v/>
      </c>
      <c r="I325" t="str">
        <f t="shared" ca="1" si="49"/>
        <v/>
      </c>
      <c r="J325" t="str">
        <f t="shared" ca="1" si="50"/>
        <v/>
      </c>
      <c r="K325" t="str">
        <f t="shared" ca="1" si="51"/>
        <v/>
      </c>
      <c r="M325">
        <f t="shared" ca="1" si="52"/>
        <v>0</v>
      </c>
      <c r="N325" t="str">
        <f t="shared" ca="1" si="53"/>
        <v/>
      </c>
      <c r="U325">
        <f t="shared" si="54"/>
        <v>0</v>
      </c>
    </row>
    <row r="326" hidden="1">
      <c r="A326" s="12"/>
      <c r="B326">
        <v>36</v>
      </c>
      <c r="C326" t="str">
        <f t="shared" ca="1" si="44"/>
        <v>4.11</v>
      </c>
      <c r="D326" t="str">
        <f t="shared" ca="1" si="45"/>
        <v>na</v>
      </c>
      <c r="E326" t="s">
        <v>29</v>
      </c>
      <c r="F326" s="65" t="str">
        <f t="shared" ca="1" si="46"/>
        <v>https://prre.agglo-larochelle.fr/module-annuaire-des-pros?</v>
      </c>
      <c r="G326" t="str">
        <f t="shared" ca="1" si="47"/>
        <v>A</v>
      </c>
      <c r="H326" t="str">
        <f t="shared" ca="1" si="48"/>
        <v/>
      </c>
      <c r="I326" t="str">
        <f t="shared" ca="1" si="49"/>
        <v/>
      </c>
      <c r="J326" t="str">
        <f t="shared" ca="1" si="50"/>
        <v/>
      </c>
      <c r="K326" t="str">
        <f t="shared" ca="1" si="51"/>
        <v/>
      </c>
      <c r="M326">
        <f t="shared" ca="1" si="52"/>
        <v>0</v>
      </c>
      <c r="N326" t="str">
        <f t="shared" ca="1" si="53"/>
        <v/>
      </c>
      <c r="U326">
        <f t="shared" si="54"/>
        <v>0</v>
      </c>
    </row>
    <row r="327" hidden="1">
      <c r="A327" s="12"/>
      <c r="B327">
        <v>36</v>
      </c>
      <c r="C327" t="str">
        <f t="shared" ca="1" si="44"/>
        <v>4.11</v>
      </c>
      <c r="D327" t="str">
        <f t="shared" ca="1" si="45"/>
        <v>na</v>
      </c>
      <c r="E327" t="s">
        <v>32</v>
      </c>
      <c r="F327" s="65" t="str">
        <f t="shared" ca="1" si="46"/>
        <v>https://prre.agglo-larochelle.fr/prendre-rendez-vous</v>
      </c>
      <c r="G327" t="str">
        <f t="shared" ca="1" si="47"/>
        <v>A</v>
      </c>
      <c r="H327" t="str">
        <f t="shared" ca="1" si="48"/>
        <v/>
      </c>
      <c r="I327" t="str">
        <f t="shared" ca="1" si="49"/>
        <v/>
      </c>
      <c r="J327" t="str">
        <f t="shared" ca="1" si="50"/>
        <v/>
      </c>
      <c r="K327" t="str">
        <f t="shared" ca="1" si="51"/>
        <v/>
      </c>
      <c r="M327">
        <f t="shared" ca="1" si="52"/>
        <v>0</v>
      </c>
      <c r="N327" t="str">
        <f t="shared" ca="1" si="53"/>
        <v/>
      </c>
      <c r="U327">
        <f t="shared" si="54"/>
        <v>0</v>
      </c>
    </row>
    <row r="328" hidden="1">
      <c r="A328" s="12"/>
      <c r="B328">
        <v>36</v>
      </c>
      <c r="C328" t="str">
        <f t="shared" ref="C328:C391" ca="1" si="55">IF(INDIRECT($E328&amp;"!B"&amp;$B328)=0,"",INDIRECT($E328&amp;"!B"&amp;$B328))</f>
        <v>4.11</v>
      </c>
      <c r="D328" t="str">
        <f t="shared" ref="D328:D391" ca="1" si="56">IF(INDIRECT($E328&amp;"!F"&amp;$B328)=0,"",INDIRECT($E328&amp;"!F"&amp;$B328))</f>
        <v>na</v>
      </c>
      <c r="E328" t="s">
        <v>35</v>
      </c>
      <c r="F328" s="65" t="str">
        <f t="shared" ref="F328:F391" ca="1" si="57">HYPERLINK(INDIRECT($E328&amp;"!C3"))</f>
        <v>https://prre.agglo-larochelle.fr/aides-financieres</v>
      </c>
      <c r="G328" t="str">
        <f t="shared" ref="G328:G391" ca="1" si="58">IF(INDIRECT($E328&amp;"!C"&amp;$B328)=0,"",INDIRECT($E328&amp;"!C"&amp;$B328))</f>
        <v>A</v>
      </c>
      <c r="H328" t="str">
        <f t="shared" ref="H328:H391" ca="1" si="59">IF(INDIRECT($E328&amp;"!D"&amp;$B328)=0,"",INDIRECT($E328&amp;"!D"&amp;$B328))</f>
        <v/>
      </c>
      <c r="I328" t="str">
        <f t="shared" ref="I328:I391" ca="1" si="60">IF(INDIRECT($E328&amp;"!H"&amp;$B328)=0,"",INDIRECT($E328&amp;"!H"&amp;$B328))</f>
        <v/>
      </c>
      <c r="J328" t="str">
        <f t="shared" ref="J328:J391" ca="1" si="61">IF(INDIRECT($E328&amp;"!I"&amp;$B328)=0,"",INDIRECT($E328&amp;"!I"&amp;$B328))</f>
        <v/>
      </c>
      <c r="K328" t="str">
        <f t="shared" ref="K328:K391" ca="1" si="62">IFERROR(VLOOKUP($J328,$W$1:$AA$4,(MATCH($I328,$X$5:$AA$5,0))+1,FALSE),"")</f>
        <v/>
      </c>
      <c r="M328">
        <f t="shared" ref="M328:M391" ca="1" si="63">COUNTIFS($C$7:$C$1385,$C328,$D$7:$D$1385,"nc")</f>
        <v>0</v>
      </c>
      <c r="N328" t="str">
        <f t="shared" ref="N328:N391" ca="1" si="64">IF(INDIRECT($E328&amp;"!J"&amp;$B328)=0,"",INDIRECT($E328&amp;"!J"&amp;$B328))</f>
        <v/>
      </c>
      <c r="U328">
        <f t="shared" ref="U328:U391" si="65">SUM($P328:$T328)</f>
        <v>0</v>
      </c>
    </row>
    <row r="329" hidden="1">
      <c r="A329" s="12"/>
      <c r="B329">
        <v>36</v>
      </c>
      <c r="C329" t="str">
        <f t="shared" ca="1" si="55"/>
        <v>4.11</v>
      </c>
      <c r="D329" t="str">
        <f t="shared" ca="1" si="56"/>
        <v>na</v>
      </c>
      <c r="E329" t="s">
        <v>38</v>
      </c>
      <c r="F329" s="65" t="str">
        <f t="shared" ca="1" si="57"/>
        <v>https://prre.agglo-larochelle.fr/des-outils-pour-mieux-connaitre-mon-logement/mon-toit-est-t-il-bien-isole</v>
      </c>
      <c r="G329" t="str">
        <f t="shared" ca="1" si="58"/>
        <v>A</v>
      </c>
      <c r="H329" t="str">
        <f t="shared" ca="1" si="59"/>
        <v/>
      </c>
      <c r="I329" t="str">
        <f t="shared" ca="1" si="60"/>
        <v/>
      </c>
      <c r="J329" t="str">
        <f t="shared" ca="1" si="61"/>
        <v/>
      </c>
      <c r="K329" t="str">
        <f t="shared" ca="1" si="62"/>
        <v/>
      </c>
      <c r="M329">
        <f t="shared" ca="1" si="63"/>
        <v>0</v>
      </c>
      <c r="N329" t="str">
        <f t="shared" ca="1" si="64"/>
        <v/>
      </c>
      <c r="U329">
        <f t="shared" si="65"/>
        <v>0</v>
      </c>
    </row>
    <row r="330" hidden="1">
      <c r="A330" s="12"/>
      <c r="B330">
        <v>36</v>
      </c>
      <c r="C330" t="str">
        <f t="shared" ca="1" si="55"/>
        <v>4.11</v>
      </c>
      <c r="D330" t="str">
        <f t="shared" ca="1" si="56"/>
        <v>na</v>
      </c>
      <c r="E330" t="s">
        <v>41</v>
      </c>
      <c r="F330" s="65" t="str">
        <f t="shared" ca="1" si="57"/>
        <v>https://prre.agglo-larochelle.fr/prendre-rendez-vous/prendre-rendez-vous-a-la-rochelle-pour-une-renovation-energetique-individuelle</v>
      </c>
      <c r="G330" t="str">
        <f t="shared" ca="1" si="58"/>
        <v>A</v>
      </c>
      <c r="H330" t="str">
        <f t="shared" ca="1" si="59"/>
        <v/>
      </c>
      <c r="I330" t="str">
        <f t="shared" ca="1" si="60"/>
        <v/>
      </c>
      <c r="J330" t="str">
        <f t="shared" ca="1" si="61"/>
        <v/>
      </c>
      <c r="K330" t="str">
        <f t="shared" ca="1" si="62"/>
        <v/>
      </c>
      <c r="M330">
        <f t="shared" ca="1" si="63"/>
        <v>0</v>
      </c>
      <c r="N330" t="str">
        <f t="shared" ca="1" si="64"/>
        <v/>
      </c>
      <c r="U330">
        <f t="shared" si="65"/>
        <v>0</v>
      </c>
    </row>
    <row r="331" hidden="1">
      <c r="A331" s="12"/>
      <c r="B331">
        <v>36</v>
      </c>
      <c r="C331" t="str">
        <f t="shared" ca="1" si="55"/>
        <v>4.11</v>
      </c>
      <c r="D331" t="str">
        <f t="shared" ca="1" si="56"/>
        <v>na</v>
      </c>
      <c r="E331" t="s">
        <v>44</v>
      </c>
      <c r="F331" s="65" t="str">
        <f t="shared" ca="1" si="57"/>
        <v>https://prre.agglo-larochelle.fr/-/gl-batiment-elec</v>
      </c>
      <c r="G331" t="str">
        <f t="shared" ca="1" si="58"/>
        <v>A</v>
      </c>
      <c r="H331" t="str">
        <f t="shared" ca="1" si="59"/>
        <v/>
      </c>
      <c r="I331" t="str">
        <f t="shared" ca="1" si="60"/>
        <v/>
      </c>
      <c r="J331" t="str">
        <f t="shared" ca="1" si="61"/>
        <v/>
      </c>
      <c r="K331" t="str">
        <f t="shared" ca="1" si="62"/>
        <v/>
      </c>
      <c r="M331">
        <f t="shared" ca="1" si="63"/>
        <v>0</v>
      </c>
      <c r="N331" t="str">
        <f t="shared" ca="1" si="64"/>
        <v/>
      </c>
      <c r="U331">
        <f t="shared" si="65"/>
        <v>0</v>
      </c>
    </row>
    <row r="332" hidden="1">
      <c r="A332" s="12"/>
      <c r="B332">
        <v>36</v>
      </c>
      <c r="C332" t="str">
        <f t="shared" ca="1" si="55"/>
        <v>4.11</v>
      </c>
      <c r="D332" t="str">
        <f t="shared" ca="1" si="56"/>
        <v>na</v>
      </c>
      <c r="E332" t="s">
        <v>47</v>
      </c>
      <c r="F332" s="65" t="str">
        <f t="shared" ca="1" si="57"/>
        <v>https://prre.agglo-larochelle.fr/-/1ere-fiche-chantier-de-renovation-performante</v>
      </c>
      <c r="G332" t="str">
        <f t="shared" ca="1" si="58"/>
        <v>A</v>
      </c>
      <c r="H332" t="str">
        <f t="shared" ca="1" si="59"/>
        <v/>
      </c>
      <c r="I332" t="str">
        <f t="shared" ca="1" si="60"/>
        <v/>
      </c>
      <c r="J332" t="str">
        <f t="shared" ca="1" si="61"/>
        <v/>
      </c>
      <c r="K332" t="str">
        <f t="shared" ca="1" si="62"/>
        <v/>
      </c>
      <c r="M332">
        <f t="shared" ca="1" si="63"/>
        <v>0</v>
      </c>
      <c r="N332" t="str">
        <f t="shared" ca="1" si="64"/>
        <v/>
      </c>
      <c r="U332">
        <f t="shared" si="65"/>
        <v>0</v>
      </c>
    </row>
    <row r="333" hidden="1">
      <c r="A333" s="12"/>
      <c r="B333">
        <v>37</v>
      </c>
      <c r="C333" t="str">
        <f t="shared" ca="1" si="55"/>
        <v>4.12</v>
      </c>
      <c r="D333" t="str">
        <f t="shared" ca="1" si="56"/>
        <v>na</v>
      </c>
      <c r="E333" t="s">
        <v>11</v>
      </c>
      <c r="F333" s="65" t="str">
        <f t="shared" ca="1" si="57"/>
        <v>https://prre.agglo-larochelle.fr/</v>
      </c>
      <c r="G333" t="str">
        <f t="shared" ca="1" si="58"/>
        <v>A</v>
      </c>
      <c r="H333" t="str">
        <f t="shared" ca="1" si="59"/>
        <v/>
      </c>
      <c r="I333" t="str">
        <f t="shared" ca="1" si="60"/>
        <v/>
      </c>
      <c r="J333" t="str">
        <f t="shared" ca="1" si="61"/>
        <v/>
      </c>
      <c r="K333" t="str">
        <f t="shared" ca="1" si="62"/>
        <v/>
      </c>
      <c r="M333">
        <f t="shared" ca="1" si="63"/>
        <v>0</v>
      </c>
      <c r="N333" t="str">
        <f t="shared" ca="1" si="64"/>
        <v/>
      </c>
      <c r="U333">
        <f t="shared" si="65"/>
        <v>0</v>
      </c>
    </row>
    <row r="334" hidden="1">
      <c r="A334" s="12"/>
      <c r="B334">
        <v>37</v>
      </c>
      <c r="C334" t="str">
        <f t="shared" ca="1" si="55"/>
        <v>4.12</v>
      </c>
      <c r="D334" t="str">
        <f t="shared" ca="1" si="56"/>
        <v>na</v>
      </c>
      <c r="E334" t="s">
        <v>14</v>
      </c>
      <c r="F334" s="65" t="str">
        <f t="shared" ca="1" si="57"/>
        <v>https://prre.agglo-larochelle.fr/j-adapte-mon-logement-a-une-perte-d-autonomie</v>
      </c>
      <c r="G334" t="str">
        <f t="shared" ca="1" si="58"/>
        <v>A</v>
      </c>
      <c r="H334" t="str">
        <f t="shared" ca="1" si="59"/>
        <v/>
      </c>
      <c r="I334" t="str">
        <f t="shared" ca="1" si="60"/>
        <v/>
      </c>
      <c r="J334" t="str">
        <f t="shared" ca="1" si="61"/>
        <v/>
      </c>
      <c r="K334" t="str">
        <f t="shared" ca="1" si="62"/>
        <v/>
      </c>
      <c r="M334">
        <f t="shared" ca="1" si="63"/>
        <v>0</v>
      </c>
      <c r="N334" t="str">
        <f t="shared" ca="1" si="64"/>
        <v/>
      </c>
      <c r="U334">
        <f t="shared" si="65"/>
        <v>0</v>
      </c>
    </row>
    <row r="335" hidden="1">
      <c r="A335" s="12"/>
      <c r="B335">
        <v>37</v>
      </c>
      <c r="C335" t="str">
        <f t="shared" ca="1" si="55"/>
        <v>4.12</v>
      </c>
      <c r="D335" t="str">
        <f t="shared" ca="1" si="56"/>
        <v>na</v>
      </c>
      <c r="E335" t="s">
        <v>17</v>
      </c>
      <c r="F335" s="65" t="str">
        <f t="shared" ca="1" si="57"/>
        <v>https://prre.agglo-larochelle.fr/contact-professionnels</v>
      </c>
      <c r="G335" t="str">
        <f t="shared" ca="1" si="58"/>
        <v>A</v>
      </c>
      <c r="H335" t="str">
        <f t="shared" ca="1" si="59"/>
        <v/>
      </c>
      <c r="I335" t="str">
        <f t="shared" ca="1" si="60"/>
        <v/>
      </c>
      <c r="J335" t="str">
        <f t="shared" ca="1" si="61"/>
        <v/>
      </c>
      <c r="K335" t="str">
        <f t="shared" ca="1" si="62"/>
        <v/>
      </c>
      <c r="M335">
        <f t="shared" ca="1" si="63"/>
        <v>0</v>
      </c>
      <c r="N335" t="str">
        <f t="shared" ca="1" si="64"/>
        <v/>
      </c>
      <c r="U335">
        <f t="shared" si="65"/>
        <v>0</v>
      </c>
    </row>
    <row r="336" hidden="1">
      <c r="A336" s="12"/>
      <c r="B336">
        <v>37</v>
      </c>
      <c r="C336" t="str">
        <f t="shared" ca="1" si="55"/>
        <v>4.12</v>
      </c>
      <c r="D336" t="str">
        <f t="shared" ca="1" si="56"/>
        <v>na</v>
      </c>
      <c r="E336" t="s">
        <v>20</v>
      </c>
      <c r="F336" s="65" t="str">
        <f t="shared" ca="1" si="57"/>
        <v>https://prre.agglo-larochelle.fr/partenaires</v>
      </c>
      <c r="G336" t="str">
        <f t="shared" ca="1" si="58"/>
        <v>A</v>
      </c>
      <c r="H336" t="str">
        <f t="shared" ca="1" si="59"/>
        <v/>
      </c>
      <c r="I336" t="str">
        <f t="shared" ca="1" si="60"/>
        <v/>
      </c>
      <c r="J336" t="str">
        <f t="shared" ca="1" si="61"/>
        <v/>
      </c>
      <c r="K336" t="str">
        <f t="shared" ca="1" si="62"/>
        <v/>
      </c>
      <c r="M336">
        <f t="shared" ca="1" si="63"/>
        <v>0</v>
      </c>
      <c r="N336" t="str">
        <f t="shared" ca="1" si="64"/>
        <v/>
      </c>
      <c r="U336">
        <f t="shared" si="65"/>
        <v>0</v>
      </c>
    </row>
    <row r="337" hidden="1">
      <c r="A337" s="12"/>
      <c r="B337">
        <v>37</v>
      </c>
      <c r="C337" t="str">
        <f t="shared" ca="1" si="55"/>
        <v>4.12</v>
      </c>
      <c r="D337" t="str">
        <f t="shared" ca="1" si="56"/>
        <v>na</v>
      </c>
      <c r="E337" t="s">
        <v>23</v>
      </c>
      <c r="F337" s="65" t="str">
        <f t="shared" ca="1" si="57"/>
        <v>https://prre.agglo-larochelle.fr/mentions-legales</v>
      </c>
      <c r="G337" t="str">
        <f t="shared" ca="1" si="58"/>
        <v>A</v>
      </c>
      <c r="H337" t="str">
        <f t="shared" ca="1" si="59"/>
        <v/>
      </c>
      <c r="I337" t="str">
        <f t="shared" ca="1" si="60"/>
        <v/>
      </c>
      <c r="J337" t="str">
        <f t="shared" ca="1" si="61"/>
        <v/>
      </c>
      <c r="K337" t="str">
        <f t="shared" ca="1" si="62"/>
        <v/>
      </c>
      <c r="M337">
        <f t="shared" ca="1" si="63"/>
        <v>0</v>
      </c>
      <c r="N337" t="str">
        <f t="shared" ca="1" si="64"/>
        <v/>
      </c>
      <c r="U337">
        <f t="shared" si="65"/>
        <v>0</v>
      </c>
    </row>
    <row r="338" hidden="1">
      <c r="A338" s="12"/>
      <c r="B338">
        <v>37</v>
      </c>
      <c r="C338" t="str">
        <f t="shared" ca="1" si="55"/>
        <v>4.12</v>
      </c>
      <c r="D338" t="str">
        <f t="shared" ca="1" si="56"/>
        <v>na</v>
      </c>
      <c r="E338" t="s">
        <v>26</v>
      </c>
      <c r="F338" s="65" t="str">
        <f t="shared" ca="1" si="57"/>
        <v>https://prre.agglo-larochelle.fr/plan-du-site</v>
      </c>
      <c r="G338" t="str">
        <f t="shared" ca="1" si="58"/>
        <v>A</v>
      </c>
      <c r="H338" t="str">
        <f t="shared" ca="1" si="59"/>
        <v/>
      </c>
      <c r="I338" t="str">
        <f t="shared" ca="1" si="60"/>
        <v/>
      </c>
      <c r="J338" t="str">
        <f t="shared" ca="1" si="61"/>
        <v/>
      </c>
      <c r="K338" t="str">
        <f t="shared" ca="1" si="62"/>
        <v/>
      </c>
      <c r="M338">
        <f t="shared" ca="1" si="63"/>
        <v>0</v>
      </c>
      <c r="N338" t="str">
        <f t="shared" ca="1" si="64"/>
        <v/>
      </c>
      <c r="U338">
        <f t="shared" si="65"/>
        <v>0</v>
      </c>
    </row>
    <row r="339" hidden="1">
      <c r="A339" s="12"/>
      <c r="B339">
        <v>37</v>
      </c>
      <c r="C339" t="str">
        <f t="shared" ca="1" si="55"/>
        <v>4.12</v>
      </c>
      <c r="D339" t="str">
        <f t="shared" ca="1" si="56"/>
        <v>na</v>
      </c>
      <c r="E339" t="s">
        <v>29</v>
      </c>
      <c r="F339" s="65" t="str">
        <f t="shared" ca="1" si="57"/>
        <v>https://prre.agglo-larochelle.fr/module-annuaire-des-pros?</v>
      </c>
      <c r="G339" t="str">
        <f t="shared" ca="1" si="58"/>
        <v>A</v>
      </c>
      <c r="H339" t="str">
        <f t="shared" ca="1" si="59"/>
        <v/>
      </c>
      <c r="I339" t="str">
        <f t="shared" ca="1" si="60"/>
        <v/>
      </c>
      <c r="J339" t="str">
        <f t="shared" ca="1" si="61"/>
        <v/>
      </c>
      <c r="K339" t="str">
        <f t="shared" ca="1" si="62"/>
        <v/>
      </c>
      <c r="M339">
        <f t="shared" ca="1" si="63"/>
        <v>0</v>
      </c>
      <c r="N339" t="str">
        <f t="shared" ca="1" si="64"/>
        <v/>
      </c>
      <c r="U339">
        <f t="shared" si="65"/>
        <v>0</v>
      </c>
    </row>
    <row r="340" hidden="1">
      <c r="A340" s="12"/>
      <c r="B340">
        <v>37</v>
      </c>
      <c r="C340" t="str">
        <f t="shared" ca="1" si="55"/>
        <v>4.12</v>
      </c>
      <c r="D340" t="str">
        <f t="shared" ca="1" si="56"/>
        <v>na</v>
      </c>
      <c r="E340" t="s">
        <v>32</v>
      </c>
      <c r="F340" s="65" t="str">
        <f t="shared" ca="1" si="57"/>
        <v>https://prre.agglo-larochelle.fr/prendre-rendez-vous</v>
      </c>
      <c r="G340" t="str">
        <f t="shared" ca="1" si="58"/>
        <v>A</v>
      </c>
      <c r="H340" t="str">
        <f t="shared" ca="1" si="59"/>
        <v/>
      </c>
      <c r="I340" t="str">
        <f t="shared" ca="1" si="60"/>
        <v/>
      </c>
      <c r="J340" t="str">
        <f t="shared" ca="1" si="61"/>
        <v/>
      </c>
      <c r="K340" t="str">
        <f t="shared" ca="1" si="62"/>
        <v/>
      </c>
      <c r="M340">
        <f t="shared" ca="1" si="63"/>
        <v>0</v>
      </c>
      <c r="N340" t="str">
        <f t="shared" ca="1" si="64"/>
        <v/>
      </c>
      <c r="U340">
        <f t="shared" si="65"/>
        <v>0</v>
      </c>
    </row>
    <row r="341" hidden="1">
      <c r="A341" s="12"/>
      <c r="B341">
        <v>37</v>
      </c>
      <c r="C341" t="str">
        <f t="shared" ca="1" si="55"/>
        <v>4.12</v>
      </c>
      <c r="D341" t="str">
        <f t="shared" ca="1" si="56"/>
        <v>na</v>
      </c>
      <c r="E341" t="s">
        <v>35</v>
      </c>
      <c r="F341" s="65" t="str">
        <f t="shared" ca="1" si="57"/>
        <v>https://prre.agglo-larochelle.fr/aides-financieres</v>
      </c>
      <c r="G341" t="str">
        <f t="shared" ca="1" si="58"/>
        <v>A</v>
      </c>
      <c r="H341" t="str">
        <f t="shared" ca="1" si="59"/>
        <v/>
      </c>
      <c r="I341" t="str">
        <f t="shared" ca="1" si="60"/>
        <v/>
      </c>
      <c r="J341" t="str">
        <f t="shared" ca="1" si="61"/>
        <v/>
      </c>
      <c r="K341" t="str">
        <f t="shared" ca="1" si="62"/>
        <v/>
      </c>
      <c r="M341">
        <f t="shared" ca="1" si="63"/>
        <v>0</v>
      </c>
      <c r="N341" t="str">
        <f t="shared" ca="1" si="64"/>
        <v/>
      </c>
      <c r="U341">
        <f t="shared" si="65"/>
        <v>0</v>
      </c>
    </row>
    <row r="342" hidden="1">
      <c r="A342" s="12"/>
      <c r="B342">
        <v>37</v>
      </c>
      <c r="C342" t="str">
        <f t="shared" ca="1" si="55"/>
        <v>4.12</v>
      </c>
      <c r="D342" t="str">
        <f t="shared" ca="1" si="56"/>
        <v>na</v>
      </c>
      <c r="E342" t="s">
        <v>38</v>
      </c>
      <c r="F342" s="65" t="str">
        <f t="shared" ca="1" si="57"/>
        <v>https://prre.agglo-larochelle.fr/des-outils-pour-mieux-connaitre-mon-logement/mon-toit-est-t-il-bien-isole</v>
      </c>
      <c r="G342" t="str">
        <f t="shared" ca="1" si="58"/>
        <v>A</v>
      </c>
      <c r="H342" t="str">
        <f t="shared" ca="1" si="59"/>
        <v/>
      </c>
      <c r="I342" t="str">
        <f t="shared" ca="1" si="60"/>
        <v/>
      </c>
      <c r="J342" t="str">
        <f t="shared" ca="1" si="61"/>
        <v/>
      </c>
      <c r="K342" t="str">
        <f t="shared" ca="1" si="62"/>
        <v/>
      </c>
      <c r="M342">
        <f t="shared" ca="1" si="63"/>
        <v>0</v>
      </c>
      <c r="N342" t="str">
        <f t="shared" ca="1" si="64"/>
        <v/>
      </c>
      <c r="U342">
        <f t="shared" si="65"/>
        <v>0</v>
      </c>
    </row>
    <row r="343" hidden="1">
      <c r="A343" s="12"/>
      <c r="B343">
        <v>37</v>
      </c>
      <c r="C343" t="str">
        <f t="shared" ca="1" si="55"/>
        <v>4.12</v>
      </c>
      <c r="D343" t="str">
        <f t="shared" ca="1" si="56"/>
        <v>na</v>
      </c>
      <c r="E343" t="s">
        <v>41</v>
      </c>
      <c r="F343" s="65" t="str">
        <f t="shared" ca="1" si="57"/>
        <v>https://prre.agglo-larochelle.fr/prendre-rendez-vous/prendre-rendez-vous-a-la-rochelle-pour-une-renovation-energetique-individuelle</v>
      </c>
      <c r="G343" t="str">
        <f t="shared" ca="1" si="58"/>
        <v>A</v>
      </c>
      <c r="H343" t="str">
        <f t="shared" ca="1" si="59"/>
        <v/>
      </c>
      <c r="I343" t="str">
        <f t="shared" ca="1" si="60"/>
        <v/>
      </c>
      <c r="J343" t="str">
        <f t="shared" ca="1" si="61"/>
        <v/>
      </c>
      <c r="K343" t="str">
        <f t="shared" ca="1" si="62"/>
        <v/>
      </c>
      <c r="M343">
        <f t="shared" ca="1" si="63"/>
        <v>0</v>
      </c>
      <c r="N343" t="str">
        <f t="shared" ca="1" si="64"/>
        <v/>
      </c>
      <c r="U343">
        <f t="shared" si="65"/>
        <v>0</v>
      </c>
    </row>
    <row r="344" hidden="1">
      <c r="A344" s="12"/>
      <c r="B344">
        <v>37</v>
      </c>
      <c r="C344" t="str">
        <f t="shared" ca="1" si="55"/>
        <v>4.12</v>
      </c>
      <c r="D344" t="str">
        <f t="shared" ca="1" si="56"/>
        <v>na</v>
      </c>
      <c r="E344" t="s">
        <v>44</v>
      </c>
      <c r="F344" s="65" t="str">
        <f t="shared" ca="1" si="57"/>
        <v>https://prre.agglo-larochelle.fr/-/gl-batiment-elec</v>
      </c>
      <c r="G344" t="str">
        <f t="shared" ca="1" si="58"/>
        <v>A</v>
      </c>
      <c r="H344" t="str">
        <f t="shared" ca="1" si="59"/>
        <v/>
      </c>
      <c r="I344" t="str">
        <f t="shared" ca="1" si="60"/>
        <v/>
      </c>
      <c r="J344" t="str">
        <f t="shared" ca="1" si="61"/>
        <v/>
      </c>
      <c r="K344" t="str">
        <f t="shared" ca="1" si="62"/>
        <v/>
      </c>
      <c r="M344">
        <f t="shared" ca="1" si="63"/>
        <v>0</v>
      </c>
      <c r="N344" t="str">
        <f t="shared" ca="1" si="64"/>
        <v/>
      </c>
      <c r="U344">
        <f t="shared" si="65"/>
        <v>0</v>
      </c>
    </row>
    <row r="345" hidden="1">
      <c r="A345" s="12"/>
      <c r="B345">
        <v>37</v>
      </c>
      <c r="C345" t="str">
        <f t="shared" ca="1" si="55"/>
        <v>4.12</v>
      </c>
      <c r="D345" t="str">
        <f t="shared" ca="1" si="56"/>
        <v>na</v>
      </c>
      <c r="E345" t="s">
        <v>47</v>
      </c>
      <c r="F345" s="65" t="str">
        <f t="shared" ca="1" si="57"/>
        <v>https://prre.agglo-larochelle.fr/-/1ere-fiche-chantier-de-renovation-performante</v>
      </c>
      <c r="G345" t="str">
        <f t="shared" ca="1" si="58"/>
        <v>A</v>
      </c>
      <c r="H345" t="str">
        <f t="shared" ca="1" si="59"/>
        <v/>
      </c>
      <c r="I345" t="str">
        <f t="shared" ca="1" si="60"/>
        <v/>
      </c>
      <c r="J345" t="str">
        <f t="shared" ca="1" si="61"/>
        <v/>
      </c>
      <c r="K345" t="str">
        <f t="shared" ca="1" si="62"/>
        <v/>
      </c>
      <c r="M345">
        <f t="shared" ca="1" si="63"/>
        <v>0</v>
      </c>
      <c r="N345" t="str">
        <f t="shared" ca="1" si="64"/>
        <v/>
      </c>
      <c r="U345">
        <f t="shared" si="65"/>
        <v>0</v>
      </c>
    </row>
    <row r="346" hidden="1">
      <c r="A346" s="12"/>
      <c r="B346">
        <v>38</v>
      </c>
      <c r="C346" t="str">
        <f t="shared" ca="1" si="55"/>
        <v>4.13</v>
      </c>
      <c r="D346" t="str">
        <f t="shared" ca="1" si="56"/>
        <v>c</v>
      </c>
      <c r="E346" t="s">
        <v>11</v>
      </c>
      <c r="F346" s="65" t="str">
        <f t="shared" ca="1" si="57"/>
        <v>https://prre.agglo-larochelle.fr/</v>
      </c>
      <c r="G346" t="str">
        <f t="shared" ca="1" si="58"/>
        <v>A</v>
      </c>
      <c r="H346" t="str">
        <f t="shared" ca="1" si="59"/>
        <v/>
      </c>
      <c r="I346" t="str">
        <f t="shared" ca="1" si="60"/>
        <v/>
      </c>
      <c r="J346" t="str">
        <f t="shared" ca="1" si="61"/>
        <v/>
      </c>
      <c r="K346" t="str">
        <f t="shared" ca="1" si="62"/>
        <v/>
      </c>
      <c r="M346">
        <f t="shared" ca="1" si="63"/>
        <v>0</v>
      </c>
      <c r="N346" t="str">
        <f t="shared" ca="1" si="64"/>
        <v/>
      </c>
      <c r="U346">
        <f t="shared" si="65"/>
        <v>0</v>
      </c>
    </row>
    <row r="347" hidden="1">
      <c r="A347" s="12"/>
      <c r="B347">
        <v>38</v>
      </c>
      <c r="C347" t="str">
        <f t="shared" ca="1" si="55"/>
        <v>4.13</v>
      </c>
      <c r="D347" t="str">
        <f t="shared" ca="1" si="56"/>
        <v>na</v>
      </c>
      <c r="E347" t="s">
        <v>14</v>
      </c>
      <c r="F347" s="65" t="str">
        <f t="shared" ca="1" si="57"/>
        <v>https://prre.agglo-larochelle.fr/j-adapte-mon-logement-a-une-perte-d-autonomie</v>
      </c>
      <c r="G347" t="str">
        <f t="shared" ca="1" si="58"/>
        <v>A</v>
      </c>
      <c r="H347" t="str">
        <f t="shared" ca="1" si="59"/>
        <v/>
      </c>
      <c r="I347" t="str">
        <f t="shared" ca="1" si="60"/>
        <v/>
      </c>
      <c r="J347" t="str">
        <f t="shared" ca="1" si="61"/>
        <v/>
      </c>
      <c r="K347" t="str">
        <f t="shared" ca="1" si="62"/>
        <v/>
      </c>
      <c r="M347">
        <f t="shared" ca="1" si="63"/>
        <v>0</v>
      </c>
      <c r="N347" t="str">
        <f t="shared" ca="1" si="64"/>
        <v/>
      </c>
      <c r="U347">
        <f t="shared" si="65"/>
        <v>0</v>
      </c>
    </row>
    <row r="348" hidden="1">
      <c r="A348" s="12"/>
      <c r="B348">
        <v>38</v>
      </c>
      <c r="C348" t="str">
        <f t="shared" ca="1" si="55"/>
        <v>4.13</v>
      </c>
      <c r="D348" t="str">
        <f t="shared" ca="1" si="56"/>
        <v>na</v>
      </c>
      <c r="E348" t="s">
        <v>17</v>
      </c>
      <c r="F348" s="65" t="str">
        <f t="shared" ca="1" si="57"/>
        <v>https://prre.agglo-larochelle.fr/contact-professionnels</v>
      </c>
      <c r="G348" t="str">
        <f t="shared" ca="1" si="58"/>
        <v>A</v>
      </c>
      <c r="H348" t="str">
        <f t="shared" ca="1" si="59"/>
        <v/>
      </c>
      <c r="I348" t="str">
        <f t="shared" ca="1" si="60"/>
        <v/>
      </c>
      <c r="J348" t="str">
        <f t="shared" ca="1" si="61"/>
        <v/>
      </c>
      <c r="K348" t="str">
        <f t="shared" ca="1" si="62"/>
        <v/>
      </c>
      <c r="M348">
        <f t="shared" ca="1" si="63"/>
        <v>0</v>
      </c>
      <c r="N348" t="str">
        <f t="shared" ca="1" si="64"/>
        <v/>
      </c>
      <c r="U348">
        <f t="shared" si="65"/>
        <v>0</v>
      </c>
    </row>
    <row r="349" hidden="1">
      <c r="A349" s="12"/>
      <c r="B349">
        <v>38</v>
      </c>
      <c r="C349" t="str">
        <f t="shared" ca="1" si="55"/>
        <v>4.13</v>
      </c>
      <c r="D349" t="str">
        <f t="shared" ca="1" si="56"/>
        <v>na</v>
      </c>
      <c r="E349" t="s">
        <v>20</v>
      </c>
      <c r="F349" s="65" t="str">
        <f t="shared" ca="1" si="57"/>
        <v>https://prre.agglo-larochelle.fr/partenaires</v>
      </c>
      <c r="G349" t="str">
        <f t="shared" ca="1" si="58"/>
        <v>A</v>
      </c>
      <c r="H349" t="str">
        <f t="shared" ca="1" si="59"/>
        <v/>
      </c>
      <c r="I349" t="str">
        <f t="shared" ca="1" si="60"/>
        <v/>
      </c>
      <c r="J349" t="str">
        <f t="shared" ca="1" si="61"/>
        <v/>
      </c>
      <c r="K349" t="str">
        <f t="shared" ca="1" si="62"/>
        <v/>
      </c>
      <c r="M349">
        <f t="shared" ca="1" si="63"/>
        <v>0</v>
      </c>
      <c r="N349" t="str">
        <f t="shared" ca="1" si="64"/>
        <v/>
      </c>
      <c r="U349">
        <f t="shared" si="65"/>
        <v>0</v>
      </c>
    </row>
    <row r="350" hidden="1">
      <c r="A350" s="12"/>
      <c r="B350">
        <v>38</v>
      </c>
      <c r="C350" t="str">
        <f t="shared" ca="1" si="55"/>
        <v>4.13</v>
      </c>
      <c r="D350" t="str">
        <f t="shared" ca="1" si="56"/>
        <v>na</v>
      </c>
      <c r="E350" t="s">
        <v>23</v>
      </c>
      <c r="F350" s="65" t="str">
        <f t="shared" ca="1" si="57"/>
        <v>https://prre.agglo-larochelle.fr/mentions-legales</v>
      </c>
      <c r="G350" t="str">
        <f t="shared" ca="1" si="58"/>
        <v>A</v>
      </c>
      <c r="H350" t="str">
        <f t="shared" ca="1" si="59"/>
        <v/>
      </c>
      <c r="I350" t="str">
        <f t="shared" ca="1" si="60"/>
        <v/>
      </c>
      <c r="J350" t="str">
        <f t="shared" ca="1" si="61"/>
        <v/>
      </c>
      <c r="K350" t="str">
        <f t="shared" ca="1" si="62"/>
        <v/>
      </c>
      <c r="M350">
        <f t="shared" ca="1" si="63"/>
        <v>0</v>
      </c>
      <c r="N350" t="str">
        <f t="shared" ca="1" si="64"/>
        <v/>
      </c>
      <c r="U350">
        <f t="shared" si="65"/>
        <v>0</v>
      </c>
    </row>
    <row r="351" hidden="1">
      <c r="A351" s="12"/>
      <c r="B351">
        <v>38</v>
      </c>
      <c r="C351" t="str">
        <f t="shared" ca="1" si="55"/>
        <v>4.13</v>
      </c>
      <c r="D351" t="str">
        <f t="shared" ca="1" si="56"/>
        <v>na</v>
      </c>
      <c r="E351" t="s">
        <v>26</v>
      </c>
      <c r="F351" s="65" t="str">
        <f t="shared" ca="1" si="57"/>
        <v>https://prre.agglo-larochelle.fr/plan-du-site</v>
      </c>
      <c r="G351" t="str">
        <f t="shared" ca="1" si="58"/>
        <v>A</v>
      </c>
      <c r="H351" t="str">
        <f t="shared" ca="1" si="59"/>
        <v/>
      </c>
      <c r="I351" t="str">
        <f t="shared" ca="1" si="60"/>
        <v/>
      </c>
      <c r="J351" t="str">
        <f t="shared" ca="1" si="61"/>
        <v/>
      </c>
      <c r="K351" t="str">
        <f t="shared" ca="1" si="62"/>
        <v/>
      </c>
      <c r="M351">
        <f t="shared" ca="1" si="63"/>
        <v>0</v>
      </c>
      <c r="N351" t="str">
        <f t="shared" ca="1" si="64"/>
        <v/>
      </c>
      <c r="U351">
        <f t="shared" si="65"/>
        <v>0</v>
      </c>
    </row>
    <row r="352" hidden="1">
      <c r="A352" s="12"/>
      <c r="B352">
        <v>38</v>
      </c>
      <c r="C352" t="str">
        <f t="shared" ca="1" si="55"/>
        <v>4.13</v>
      </c>
      <c r="D352" t="str">
        <f t="shared" ca="1" si="56"/>
        <v>na</v>
      </c>
      <c r="E352" t="s">
        <v>29</v>
      </c>
      <c r="F352" s="65" t="str">
        <f t="shared" ca="1" si="57"/>
        <v>https://prre.agglo-larochelle.fr/module-annuaire-des-pros?</v>
      </c>
      <c r="G352" t="str">
        <f t="shared" ca="1" si="58"/>
        <v>A</v>
      </c>
      <c r="H352" t="str">
        <f t="shared" ca="1" si="59"/>
        <v/>
      </c>
      <c r="I352" t="str">
        <f t="shared" ca="1" si="60"/>
        <v/>
      </c>
      <c r="J352" t="str">
        <f t="shared" ca="1" si="61"/>
        <v/>
      </c>
      <c r="K352" t="str">
        <f t="shared" ca="1" si="62"/>
        <v/>
      </c>
      <c r="M352">
        <f t="shared" ca="1" si="63"/>
        <v>0</v>
      </c>
      <c r="N352" t="str">
        <f t="shared" ca="1" si="64"/>
        <v/>
      </c>
      <c r="U352">
        <f t="shared" si="65"/>
        <v>0</v>
      </c>
    </row>
    <row r="353" hidden="1">
      <c r="A353" s="12"/>
      <c r="B353">
        <v>38</v>
      </c>
      <c r="C353" t="str">
        <f t="shared" ca="1" si="55"/>
        <v>4.13</v>
      </c>
      <c r="D353" t="str">
        <f t="shared" ca="1" si="56"/>
        <v>na</v>
      </c>
      <c r="E353" t="s">
        <v>32</v>
      </c>
      <c r="F353" s="65" t="str">
        <f t="shared" ca="1" si="57"/>
        <v>https://prre.agglo-larochelle.fr/prendre-rendez-vous</v>
      </c>
      <c r="G353" t="str">
        <f t="shared" ca="1" si="58"/>
        <v>A</v>
      </c>
      <c r="H353" t="str">
        <f t="shared" ca="1" si="59"/>
        <v/>
      </c>
      <c r="I353" t="str">
        <f t="shared" ca="1" si="60"/>
        <v/>
      </c>
      <c r="J353" t="str">
        <f t="shared" ca="1" si="61"/>
        <v/>
      </c>
      <c r="K353" t="str">
        <f t="shared" ca="1" si="62"/>
        <v/>
      </c>
      <c r="M353">
        <f t="shared" ca="1" si="63"/>
        <v>0</v>
      </c>
      <c r="N353" t="str">
        <f t="shared" ca="1" si="64"/>
        <v/>
      </c>
      <c r="U353">
        <f t="shared" si="65"/>
        <v>0</v>
      </c>
    </row>
    <row r="354" hidden="1">
      <c r="A354" s="12"/>
      <c r="B354">
        <v>38</v>
      </c>
      <c r="C354" t="str">
        <f t="shared" ca="1" si="55"/>
        <v>4.13</v>
      </c>
      <c r="D354" t="str">
        <f t="shared" ca="1" si="56"/>
        <v>na</v>
      </c>
      <c r="E354" t="s">
        <v>35</v>
      </c>
      <c r="F354" s="65" t="str">
        <f t="shared" ca="1" si="57"/>
        <v>https://prre.agglo-larochelle.fr/aides-financieres</v>
      </c>
      <c r="G354" t="str">
        <f t="shared" ca="1" si="58"/>
        <v>A</v>
      </c>
      <c r="H354" t="str">
        <f t="shared" ca="1" si="59"/>
        <v/>
      </c>
      <c r="I354" t="str">
        <f t="shared" ca="1" si="60"/>
        <v/>
      </c>
      <c r="J354" t="str">
        <f t="shared" ca="1" si="61"/>
        <v/>
      </c>
      <c r="K354" t="str">
        <f t="shared" ca="1" si="62"/>
        <v/>
      </c>
      <c r="M354">
        <f t="shared" ca="1" si="63"/>
        <v>0</v>
      </c>
      <c r="N354" t="str">
        <f t="shared" ca="1" si="64"/>
        <v/>
      </c>
      <c r="U354">
        <f t="shared" si="65"/>
        <v>0</v>
      </c>
    </row>
    <row r="355" hidden="1">
      <c r="A355" s="12"/>
      <c r="B355">
        <v>38</v>
      </c>
      <c r="C355" t="str">
        <f t="shared" ca="1" si="55"/>
        <v>4.13</v>
      </c>
      <c r="D355" t="str">
        <f t="shared" ca="1" si="56"/>
        <v>na</v>
      </c>
      <c r="E355" t="s">
        <v>38</v>
      </c>
      <c r="F355" s="65" t="str">
        <f t="shared" ca="1" si="57"/>
        <v>https://prre.agglo-larochelle.fr/des-outils-pour-mieux-connaitre-mon-logement/mon-toit-est-t-il-bien-isole</v>
      </c>
      <c r="G355" t="str">
        <f t="shared" ca="1" si="58"/>
        <v>A</v>
      </c>
      <c r="H355" t="str">
        <f t="shared" ca="1" si="59"/>
        <v/>
      </c>
      <c r="I355" t="str">
        <f t="shared" ca="1" si="60"/>
        <v/>
      </c>
      <c r="J355" t="str">
        <f t="shared" ca="1" si="61"/>
        <v/>
      </c>
      <c r="K355" t="str">
        <f t="shared" ca="1" si="62"/>
        <v/>
      </c>
      <c r="M355">
        <f t="shared" ca="1" si="63"/>
        <v>0</v>
      </c>
      <c r="N355" t="str">
        <f t="shared" ca="1" si="64"/>
        <v/>
      </c>
      <c r="U355">
        <f t="shared" si="65"/>
        <v>0</v>
      </c>
    </row>
    <row r="356" hidden="1">
      <c r="A356" s="12"/>
      <c r="B356">
        <v>38</v>
      </c>
      <c r="C356" t="str">
        <f t="shared" ca="1" si="55"/>
        <v>4.13</v>
      </c>
      <c r="D356" t="str">
        <f t="shared" ca="1" si="56"/>
        <v>na</v>
      </c>
      <c r="E356" t="s">
        <v>41</v>
      </c>
      <c r="F356" s="65" t="str">
        <f t="shared" ca="1" si="57"/>
        <v>https://prre.agglo-larochelle.fr/prendre-rendez-vous/prendre-rendez-vous-a-la-rochelle-pour-une-renovation-energetique-individuelle</v>
      </c>
      <c r="G356" t="str">
        <f t="shared" ca="1" si="58"/>
        <v>A</v>
      </c>
      <c r="H356" t="str">
        <f t="shared" ca="1" si="59"/>
        <v/>
      </c>
      <c r="I356" t="str">
        <f t="shared" ca="1" si="60"/>
        <v/>
      </c>
      <c r="J356" t="str">
        <f t="shared" ca="1" si="61"/>
        <v/>
      </c>
      <c r="K356" t="str">
        <f t="shared" ca="1" si="62"/>
        <v/>
      </c>
      <c r="M356">
        <f t="shared" ca="1" si="63"/>
        <v>0</v>
      </c>
      <c r="N356" t="str">
        <f t="shared" ca="1" si="64"/>
        <v/>
      </c>
      <c r="U356">
        <f t="shared" si="65"/>
        <v>0</v>
      </c>
    </row>
    <row r="357" hidden="1">
      <c r="A357" s="12"/>
      <c r="B357">
        <v>38</v>
      </c>
      <c r="C357" t="str">
        <f t="shared" ca="1" si="55"/>
        <v>4.13</v>
      </c>
      <c r="D357" t="str">
        <f t="shared" ca="1" si="56"/>
        <v>na</v>
      </c>
      <c r="E357" t="s">
        <v>44</v>
      </c>
      <c r="F357" s="65" t="str">
        <f t="shared" ca="1" si="57"/>
        <v>https://prre.agglo-larochelle.fr/-/gl-batiment-elec</v>
      </c>
      <c r="G357" t="str">
        <f t="shared" ca="1" si="58"/>
        <v>A</v>
      </c>
      <c r="H357" t="str">
        <f t="shared" ca="1" si="59"/>
        <v/>
      </c>
      <c r="I357" t="str">
        <f t="shared" ca="1" si="60"/>
        <v/>
      </c>
      <c r="J357" t="str">
        <f t="shared" ca="1" si="61"/>
        <v/>
      </c>
      <c r="K357" t="str">
        <f t="shared" ca="1" si="62"/>
        <v/>
      </c>
      <c r="M357">
        <f t="shared" ca="1" si="63"/>
        <v>0</v>
      </c>
      <c r="N357" t="str">
        <f t="shared" ca="1" si="64"/>
        <v/>
      </c>
      <c r="U357">
        <f t="shared" si="65"/>
        <v>0</v>
      </c>
    </row>
    <row r="358" hidden="1">
      <c r="A358" s="12"/>
      <c r="B358">
        <v>38</v>
      </c>
      <c r="C358" t="str">
        <f t="shared" ca="1" si="55"/>
        <v>4.13</v>
      </c>
      <c r="D358" t="str">
        <f t="shared" ca="1" si="56"/>
        <v>na</v>
      </c>
      <c r="E358" t="s">
        <v>47</v>
      </c>
      <c r="F358" s="65" t="str">
        <f t="shared" ca="1" si="57"/>
        <v>https://prre.agglo-larochelle.fr/-/1ere-fiche-chantier-de-renovation-performante</v>
      </c>
      <c r="G358" t="str">
        <f t="shared" ca="1" si="58"/>
        <v>A</v>
      </c>
      <c r="H358" t="str">
        <f t="shared" ca="1" si="59"/>
        <v/>
      </c>
      <c r="I358" t="str">
        <f t="shared" ca="1" si="60"/>
        <v/>
      </c>
      <c r="J358" t="str">
        <f t="shared" ca="1" si="61"/>
        <v/>
      </c>
      <c r="K358" t="str">
        <f t="shared" ca="1" si="62"/>
        <v/>
      </c>
      <c r="M358">
        <f t="shared" ca="1" si="63"/>
        <v>0</v>
      </c>
      <c r="N358" t="str">
        <f t="shared" ca="1" si="64"/>
        <v/>
      </c>
      <c r="U358">
        <f t="shared" si="65"/>
        <v>0</v>
      </c>
    </row>
    <row r="359" hidden="1">
      <c r="A359" s="12" t="s">
        <v>89</v>
      </c>
      <c r="B359">
        <v>39</v>
      </c>
      <c r="C359" t="str">
        <f t="shared" ca="1" si="55"/>
        <v>5.1</v>
      </c>
      <c r="D359" t="str">
        <f t="shared" ca="1" si="56"/>
        <v>na</v>
      </c>
      <c r="E359" t="s">
        <v>11</v>
      </c>
      <c r="F359" s="65" t="str">
        <f t="shared" ca="1" si="57"/>
        <v>https://prre.agglo-larochelle.fr/</v>
      </c>
      <c r="G359" t="str">
        <f t="shared" ca="1" si="58"/>
        <v>A</v>
      </c>
      <c r="H359" t="str">
        <f t="shared" ca="1" si="59"/>
        <v/>
      </c>
      <c r="I359" t="str">
        <f t="shared" ca="1" si="60"/>
        <v/>
      </c>
      <c r="J359" t="str">
        <f t="shared" ca="1" si="61"/>
        <v/>
      </c>
      <c r="K359" t="str">
        <f t="shared" ca="1" si="62"/>
        <v/>
      </c>
      <c r="M359">
        <f t="shared" ca="1" si="63"/>
        <v>0</v>
      </c>
      <c r="N359" t="str">
        <f t="shared" ca="1" si="64"/>
        <v/>
      </c>
      <c r="U359">
        <f t="shared" si="65"/>
        <v>0</v>
      </c>
    </row>
    <row r="360" hidden="1">
      <c r="A360" s="12"/>
      <c r="B360">
        <v>39</v>
      </c>
      <c r="C360" t="str">
        <f t="shared" ca="1" si="55"/>
        <v>5.1</v>
      </c>
      <c r="D360" t="str">
        <f t="shared" ca="1" si="56"/>
        <v>na</v>
      </c>
      <c r="E360" t="s">
        <v>14</v>
      </c>
      <c r="F360" s="65" t="str">
        <f t="shared" ca="1" si="57"/>
        <v>https://prre.agglo-larochelle.fr/j-adapte-mon-logement-a-une-perte-d-autonomie</v>
      </c>
      <c r="G360" t="str">
        <f t="shared" ca="1" si="58"/>
        <v>A</v>
      </c>
      <c r="H360" t="str">
        <f t="shared" ca="1" si="59"/>
        <v/>
      </c>
      <c r="I360" t="str">
        <f t="shared" ca="1" si="60"/>
        <v/>
      </c>
      <c r="J360" t="str">
        <f t="shared" ca="1" si="61"/>
        <v/>
      </c>
      <c r="K360" t="str">
        <f t="shared" ca="1" si="62"/>
        <v/>
      </c>
      <c r="M360">
        <f t="shared" ca="1" si="63"/>
        <v>0</v>
      </c>
      <c r="N360" t="str">
        <f t="shared" ca="1" si="64"/>
        <v/>
      </c>
      <c r="U360">
        <f t="shared" si="65"/>
        <v>0</v>
      </c>
    </row>
    <row r="361" hidden="1">
      <c r="A361" s="12"/>
      <c r="B361">
        <v>39</v>
      </c>
      <c r="C361" t="str">
        <f t="shared" ca="1" si="55"/>
        <v>5.1</v>
      </c>
      <c r="D361" t="str">
        <f t="shared" ca="1" si="56"/>
        <v>na</v>
      </c>
      <c r="E361" t="s">
        <v>17</v>
      </c>
      <c r="F361" s="65" t="str">
        <f t="shared" ca="1" si="57"/>
        <v>https://prre.agglo-larochelle.fr/contact-professionnels</v>
      </c>
      <c r="G361" t="str">
        <f t="shared" ca="1" si="58"/>
        <v>A</v>
      </c>
      <c r="H361" t="str">
        <f t="shared" ca="1" si="59"/>
        <v/>
      </c>
      <c r="I361" t="str">
        <f t="shared" ca="1" si="60"/>
        <v/>
      </c>
      <c r="J361" t="str">
        <f t="shared" ca="1" si="61"/>
        <v/>
      </c>
      <c r="K361" t="str">
        <f t="shared" ca="1" si="62"/>
        <v/>
      </c>
      <c r="M361">
        <f t="shared" ca="1" si="63"/>
        <v>0</v>
      </c>
      <c r="N361" t="str">
        <f t="shared" ca="1" si="64"/>
        <v/>
      </c>
      <c r="U361">
        <f t="shared" si="65"/>
        <v>0</v>
      </c>
    </row>
    <row r="362" hidden="1">
      <c r="A362" s="12"/>
      <c r="B362">
        <v>39</v>
      </c>
      <c r="C362" t="str">
        <f t="shared" ca="1" si="55"/>
        <v>5.1</v>
      </c>
      <c r="D362" t="str">
        <f t="shared" ca="1" si="56"/>
        <v>na</v>
      </c>
      <c r="E362" t="s">
        <v>20</v>
      </c>
      <c r="F362" s="65" t="str">
        <f t="shared" ca="1" si="57"/>
        <v>https://prre.agglo-larochelle.fr/partenaires</v>
      </c>
      <c r="G362" t="str">
        <f t="shared" ca="1" si="58"/>
        <v>A</v>
      </c>
      <c r="H362" t="str">
        <f t="shared" ca="1" si="59"/>
        <v/>
      </c>
      <c r="I362" t="str">
        <f t="shared" ca="1" si="60"/>
        <v/>
      </c>
      <c r="J362" t="str">
        <f t="shared" ca="1" si="61"/>
        <v/>
      </c>
      <c r="K362" t="str">
        <f t="shared" ca="1" si="62"/>
        <v/>
      </c>
      <c r="M362">
        <f t="shared" ca="1" si="63"/>
        <v>0</v>
      </c>
      <c r="N362" t="str">
        <f t="shared" ca="1" si="64"/>
        <v/>
      </c>
      <c r="U362">
        <f t="shared" si="65"/>
        <v>0</v>
      </c>
    </row>
    <row r="363" hidden="1">
      <c r="A363" s="12"/>
      <c r="B363">
        <v>39</v>
      </c>
      <c r="C363" t="str">
        <f t="shared" ca="1" si="55"/>
        <v>5.1</v>
      </c>
      <c r="D363" t="str">
        <f t="shared" ca="1" si="56"/>
        <v>na</v>
      </c>
      <c r="E363" t="s">
        <v>23</v>
      </c>
      <c r="F363" s="65" t="str">
        <f t="shared" ca="1" si="57"/>
        <v>https://prre.agglo-larochelle.fr/mentions-legales</v>
      </c>
      <c r="G363" t="str">
        <f t="shared" ca="1" si="58"/>
        <v>A</v>
      </c>
      <c r="H363" t="str">
        <f t="shared" ca="1" si="59"/>
        <v/>
      </c>
      <c r="I363" t="str">
        <f t="shared" ca="1" si="60"/>
        <v/>
      </c>
      <c r="J363" t="str">
        <f t="shared" ca="1" si="61"/>
        <v/>
      </c>
      <c r="K363" t="str">
        <f t="shared" ca="1" si="62"/>
        <v/>
      </c>
      <c r="M363">
        <f t="shared" ca="1" si="63"/>
        <v>0</v>
      </c>
      <c r="N363" t="str">
        <f t="shared" ca="1" si="64"/>
        <v/>
      </c>
      <c r="U363">
        <f t="shared" si="65"/>
        <v>0</v>
      </c>
    </row>
    <row r="364" hidden="1">
      <c r="A364" s="12"/>
      <c r="B364">
        <v>39</v>
      </c>
      <c r="C364" t="str">
        <f t="shared" ca="1" si="55"/>
        <v>5.1</v>
      </c>
      <c r="D364" t="str">
        <f t="shared" ca="1" si="56"/>
        <v>na</v>
      </c>
      <c r="E364" t="s">
        <v>26</v>
      </c>
      <c r="F364" s="65" t="str">
        <f t="shared" ca="1" si="57"/>
        <v>https://prre.agglo-larochelle.fr/plan-du-site</v>
      </c>
      <c r="G364" t="str">
        <f t="shared" ca="1" si="58"/>
        <v>A</v>
      </c>
      <c r="H364" t="str">
        <f t="shared" ca="1" si="59"/>
        <v/>
      </c>
      <c r="I364" t="str">
        <f t="shared" ca="1" si="60"/>
        <v/>
      </c>
      <c r="J364" t="str">
        <f t="shared" ca="1" si="61"/>
        <v/>
      </c>
      <c r="K364" t="str">
        <f t="shared" ca="1" si="62"/>
        <v/>
      </c>
      <c r="M364">
        <f t="shared" ca="1" si="63"/>
        <v>0</v>
      </c>
      <c r="N364" t="str">
        <f t="shared" ca="1" si="64"/>
        <v/>
      </c>
      <c r="U364">
        <f t="shared" si="65"/>
        <v>0</v>
      </c>
    </row>
    <row r="365" hidden="1">
      <c r="A365" s="12"/>
      <c r="B365">
        <v>39</v>
      </c>
      <c r="C365" t="str">
        <f t="shared" ca="1" si="55"/>
        <v>5.1</v>
      </c>
      <c r="D365" t="str">
        <f t="shared" ca="1" si="56"/>
        <v>na</v>
      </c>
      <c r="E365" t="s">
        <v>29</v>
      </c>
      <c r="F365" s="65" t="str">
        <f t="shared" ca="1" si="57"/>
        <v>https://prre.agglo-larochelle.fr/module-annuaire-des-pros?</v>
      </c>
      <c r="G365" t="str">
        <f t="shared" ca="1" si="58"/>
        <v>A</v>
      </c>
      <c r="H365" t="str">
        <f t="shared" ca="1" si="59"/>
        <v/>
      </c>
      <c r="I365" t="str">
        <f t="shared" ca="1" si="60"/>
        <v/>
      </c>
      <c r="J365" t="str">
        <f t="shared" ca="1" si="61"/>
        <v/>
      </c>
      <c r="K365" t="str">
        <f t="shared" ca="1" si="62"/>
        <v/>
      </c>
      <c r="M365">
        <f t="shared" ca="1" si="63"/>
        <v>0</v>
      </c>
      <c r="N365" t="str">
        <f t="shared" ca="1" si="64"/>
        <v/>
      </c>
      <c r="U365">
        <f t="shared" si="65"/>
        <v>0</v>
      </c>
    </row>
    <row r="366" hidden="1">
      <c r="A366" s="12"/>
      <c r="B366">
        <v>39</v>
      </c>
      <c r="C366" t="str">
        <f t="shared" ca="1" si="55"/>
        <v>5.1</v>
      </c>
      <c r="D366" t="str">
        <f t="shared" ca="1" si="56"/>
        <v>na</v>
      </c>
      <c r="E366" t="s">
        <v>32</v>
      </c>
      <c r="F366" s="65" t="str">
        <f t="shared" ca="1" si="57"/>
        <v>https://prre.agglo-larochelle.fr/prendre-rendez-vous</v>
      </c>
      <c r="G366" t="str">
        <f t="shared" ca="1" si="58"/>
        <v>A</v>
      </c>
      <c r="H366" t="str">
        <f t="shared" ca="1" si="59"/>
        <v/>
      </c>
      <c r="I366" t="str">
        <f t="shared" ca="1" si="60"/>
        <v/>
      </c>
      <c r="J366" t="str">
        <f t="shared" ca="1" si="61"/>
        <v/>
      </c>
      <c r="K366" t="str">
        <f t="shared" ca="1" si="62"/>
        <v/>
      </c>
      <c r="M366">
        <f t="shared" ca="1" si="63"/>
        <v>0</v>
      </c>
      <c r="N366" t="str">
        <f t="shared" ca="1" si="64"/>
        <v/>
      </c>
      <c r="U366">
        <f t="shared" si="65"/>
        <v>0</v>
      </c>
    </row>
    <row r="367" hidden="1">
      <c r="A367" s="12"/>
      <c r="B367">
        <v>39</v>
      </c>
      <c r="C367" t="str">
        <f t="shared" ca="1" si="55"/>
        <v>5.1</v>
      </c>
      <c r="D367" t="str">
        <f t="shared" ca="1" si="56"/>
        <v>na</v>
      </c>
      <c r="E367" t="s">
        <v>35</v>
      </c>
      <c r="F367" s="65" t="str">
        <f t="shared" ca="1" si="57"/>
        <v>https://prre.agglo-larochelle.fr/aides-financieres</v>
      </c>
      <c r="G367" t="str">
        <f t="shared" ca="1" si="58"/>
        <v>A</v>
      </c>
      <c r="H367" t="str">
        <f t="shared" ca="1" si="59"/>
        <v/>
      </c>
      <c r="I367" t="str">
        <f t="shared" ca="1" si="60"/>
        <v/>
      </c>
      <c r="J367" t="str">
        <f t="shared" ca="1" si="61"/>
        <v/>
      </c>
      <c r="K367" t="str">
        <f t="shared" ca="1" si="62"/>
        <v/>
      </c>
      <c r="M367">
        <f t="shared" ca="1" si="63"/>
        <v>0</v>
      </c>
      <c r="N367" t="str">
        <f t="shared" ca="1" si="64"/>
        <v/>
      </c>
      <c r="U367">
        <f t="shared" si="65"/>
        <v>0</v>
      </c>
    </row>
    <row r="368" hidden="1">
      <c r="A368" s="12"/>
      <c r="B368">
        <v>39</v>
      </c>
      <c r="C368" t="str">
        <f t="shared" ca="1" si="55"/>
        <v>5.1</v>
      </c>
      <c r="D368" t="str">
        <f t="shared" ca="1" si="56"/>
        <v>na</v>
      </c>
      <c r="E368" t="s">
        <v>38</v>
      </c>
      <c r="F368" s="65" t="str">
        <f t="shared" ca="1" si="57"/>
        <v>https://prre.agglo-larochelle.fr/des-outils-pour-mieux-connaitre-mon-logement/mon-toit-est-t-il-bien-isole</v>
      </c>
      <c r="G368" t="str">
        <f t="shared" ca="1" si="58"/>
        <v>A</v>
      </c>
      <c r="H368" t="str">
        <f t="shared" ca="1" si="59"/>
        <v/>
      </c>
      <c r="I368" t="str">
        <f t="shared" ca="1" si="60"/>
        <v/>
      </c>
      <c r="J368" t="str">
        <f t="shared" ca="1" si="61"/>
        <v/>
      </c>
      <c r="K368" t="str">
        <f t="shared" ca="1" si="62"/>
        <v/>
      </c>
      <c r="M368">
        <f t="shared" ca="1" si="63"/>
        <v>0</v>
      </c>
      <c r="N368" t="str">
        <f t="shared" ca="1" si="64"/>
        <v/>
      </c>
      <c r="U368">
        <f t="shared" si="65"/>
        <v>0</v>
      </c>
    </row>
    <row r="369" hidden="1">
      <c r="A369" s="12"/>
      <c r="B369">
        <v>39</v>
      </c>
      <c r="C369" t="str">
        <f t="shared" ca="1" si="55"/>
        <v>5.1</v>
      </c>
      <c r="D369" t="str">
        <f t="shared" ca="1" si="56"/>
        <v>na</v>
      </c>
      <c r="E369" t="s">
        <v>41</v>
      </c>
      <c r="F369" s="65" t="str">
        <f t="shared" ca="1" si="57"/>
        <v>https://prre.agglo-larochelle.fr/prendre-rendez-vous/prendre-rendez-vous-a-la-rochelle-pour-une-renovation-energetique-individuelle</v>
      </c>
      <c r="G369" t="str">
        <f t="shared" ca="1" si="58"/>
        <v>A</v>
      </c>
      <c r="H369" t="str">
        <f t="shared" ca="1" si="59"/>
        <v/>
      </c>
      <c r="I369" t="str">
        <f t="shared" ca="1" si="60"/>
        <v/>
      </c>
      <c r="J369" t="str">
        <f t="shared" ca="1" si="61"/>
        <v/>
      </c>
      <c r="K369" t="str">
        <f t="shared" ca="1" si="62"/>
        <v/>
      </c>
      <c r="M369">
        <f t="shared" ca="1" si="63"/>
        <v>0</v>
      </c>
      <c r="N369" t="str">
        <f t="shared" ca="1" si="64"/>
        <v/>
      </c>
      <c r="U369">
        <f t="shared" si="65"/>
        <v>0</v>
      </c>
    </row>
    <row r="370" hidden="1">
      <c r="A370" s="12"/>
      <c r="B370">
        <v>39</v>
      </c>
      <c r="C370" t="str">
        <f t="shared" ca="1" si="55"/>
        <v>5.1</v>
      </c>
      <c r="D370" t="str">
        <f t="shared" ca="1" si="56"/>
        <v>na</v>
      </c>
      <c r="E370" t="s">
        <v>44</v>
      </c>
      <c r="F370" s="65" t="str">
        <f t="shared" ca="1" si="57"/>
        <v>https://prre.agglo-larochelle.fr/-/gl-batiment-elec</v>
      </c>
      <c r="G370" t="str">
        <f t="shared" ca="1" si="58"/>
        <v>A</v>
      </c>
      <c r="H370" t="str">
        <f t="shared" ca="1" si="59"/>
        <v/>
      </c>
      <c r="I370" t="str">
        <f t="shared" ca="1" si="60"/>
        <v/>
      </c>
      <c r="J370" t="str">
        <f t="shared" ca="1" si="61"/>
        <v/>
      </c>
      <c r="K370" t="str">
        <f t="shared" ca="1" si="62"/>
        <v/>
      </c>
      <c r="M370">
        <f t="shared" ca="1" si="63"/>
        <v>0</v>
      </c>
      <c r="N370" t="str">
        <f t="shared" ca="1" si="64"/>
        <v/>
      </c>
      <c r="U370">
        <f t="shared" si="65"/>
        <v>0</v>
      </c>
    </row>
    <row r="371" hidden="1">
      <c r="A371" s="12"/>
      <c r="B371">
        <v>39</v>
      </c>
      <c r="C371" t="str">
        <f t="shared" ca="1" si="55"/>
        <v>5.1</v>
      </c>
      <c r="D371" t="str">
        <f t="shared" ca="1" si="56"/>
        <v>na</v>
      </c>
      <c r="E371" t="s">
        <v>47</v>
      </c>
      <c r="F371" s="65" t="str">
        <f t="shared" ca="1" si="57"/>
        <v>https://prre.agglo-larochelle.fr/-/1ere-fiche-chantier-de-renovation-performante</v>
      </c>
      <c r="G371" t="str">
        <f t="shared" ca="1" si="58"/>
        <v>A</v>
      </c>
      <c r="H371" t="str">
        <f t="shared" ca="1" si="59"/>
        <v/>
      </c>
      <c r="I371" t="str">
        <f t="shared" ca="1" si="60"/>
        <v/>
      </c>
      <c r="J371" t="str">
        <f t="shared" ca="1" si="61"/>
        <v/>
      </c>
      <c r="K371" t="str">
        <f t="shared" ca="1" si="62"/>
        <v/>
      </c>
      <c r="M371">
        <f t="shared" ca="1" si="63"/>
        <v>0</v>
      </c>
      <c r="N371" t="str">
        <f t="shared" ca="1" si="64"/>
        <v/>
      </c>
      <c r="U371">
        <f t="shared" si="65"/>
        <v>0</v>
      </c>
    </row>
    <row r="372" hidden="1">
      <c r="A372" s="12"/>
      <c r="B372">
        <v>40</v>
      </c>
      <c r="C372" t="str">
        <f t="shared" ca="1" si="55"/>
        <v>5.2</v>
      </c>
      <c r="D372" t="str">
        <f t="shared" ca="1" si="56"/>
        <v>na</v>
      </c>
      <c r="E372" t="s">
        <v>11</v>
      </c>
      <c r="F372" s="65" t="str">
        <f t="shared" ca="1" si="57"/>
        <v>https://prre.agglo-larochelle.fr/</v>
      </c>
      <c r="G372" t="str">
        <f t="shared" ca="1" si="58"/>
        <v>A</v>
      </c>
      <c r="H372" t="str">
        <f t="shared" ca="1" si="59"/>
        <v/>
      </c>
      <c r="I372" t="str">
        <f t="shared" ca="1" si="60"/>
        <v/>
      </c>
      <c r="J372" t="str">
        <f t="shared" ca="1" si="61"/>
        <v/>
      </c>
      <c r="K372" t="str">
        <f t="shared" ca="1" si="62"/>
        <v/>
      </c>
      <c r="M372">
        <f t="shared" ca="1" si="63"/>
        <v>0</v>
      </c>
      <c r="N372" t="str">
        <f t="shared" ca="1" si="64"/>
        <v/>
      </c>
      <c r="U372">
        <f t="shared" si="65"/>
        <v>0</v>
      </c>
    </row>
    <row r="373" hidden="1">
      <c r="A373" s="12"/>
      <c r="B373">
        <v>40</v>
      </c>
      <c r="C373" t="str">
        <f t="shared" ca="1" si="55"/>
        <v>5.2</v>
      </c>
      <c r="D373" t="str">
        <f t="shared" ca="1" si="56"/>
        <v>na</v>
      </c>
      <c r="E373" t="s">
        <v>14</v>
      </c>
      <c r="F373" s="65" t="str">
        <f t="shared" ca="1" si="57"/>
        <v>https://prre.agglo-larochelle.fr/j-adapte-mon-logement-a-une-perte-d-autonomie</v>
      </c>
      <c r="G373" t="str">
        <f t="shared" ca="1" si="58"/>
        <v>A</v>
      </c>
      <c r="H373" t="str">
        <f t="shared" ca="1" si="59"/>
        <v/>
      </c>
      <c r="I373" t="str">
        <f t="shared" ca="1" si="60"/>
        <v/>
      </c>
      <c r="J373" t="str">
        <f t="shared" ca="1" si="61"/>
        <v/>
      </c>
      <c r="K373" t="str">
        <f t="shared" ca="1" si="62"/>
        <v/>
      </c>
      <c r="M373">
        <f t="shared" ca="1" si="63"/>
        <v>0</v>
      </c>
      <c r="N373" t="str">
        <f t="shared" ca="1" si="64"/>
        <v/>
      </c>
      <c r="U373">
        <f t="shared" si="65"/>
        <v>0</v>
      </c>
    </row>
    <row r="374" hidden="1">
      <c r="A374" s="12"/>
      <c r="B374">
        <v>40</v>
      </c>
      <c r="C374" t="str">
        <f t="shared" ca="1" si="55"/>
        <v>5.2</v>
      </c>
      <c r="D374" t="str">
        <f t="shared" ca="1" si="56"/>
        <v>na</v>
      </c>
      <c r="E374" t="s">
        <v>17</v>
      </c>
      <c r="F374" s="65" t="str">
        <f t="shared" ca="1" si="57"/>
        <v>https://prre.agglo-larochelle.fr/contact-professionnels</v>
      </c>
      <c r="G374" t="str">
        <f t="shared" ca="1" si="58"/>
        <v>A</v>
      </c>
      <c r="H374" t="str">
        <f t="shared" ca="1" si="59"/>
        <v/>
      </c>
      <c r="I374" t="str">
        <f t="shared" ca="1" si="60"/>
        <v/>
      </c>
      <c r="J374" t="str">
        <f t="shared" ca="1" si="61"/>
        <v/>
      </c>
      <c r="K374" t="str">
        <f t="shared" ca="1" si="62"/>
        <v/>
      </c>
      <c r="M374">
        <f t="shared" ca="1" si="63"/>
        <v>0</v>
      </c>
      <c r="N374" t="str">
        <f t="shared" ca="1" si="64"/>
        <v/>
      </c>
      <c r="U374">
        <f t="shared" si="65"/>
        <v>0</v>
      </c>
    </row>
    <row r="375" hidden="1">
      <c r="A375" s="12"/>
      <c r="B375">
        <v>40</v>
      </c>
      <c r="C375" t="str">
        <f t="shared" ca="1" si="55"/>
        <v>5.2</v>
      </c>
      <c r="D375" t="str">
        <f t="shared" ca="1" si="56"/>
        <v>na</v>
      </c>
      <c r="E375" t="s">
        <v>20</v>
      </c>
      <c r="F375" s="65" t="str">
        <f t="shared" ca="1" si="57"/>
        <v>https://prre.agglo-larochelle.fr/partenaires</v>
      </c>
      <c r="G375" t="str">
        <f t="shared" ca="1" si="58"/>
        <v>A</v>
      </c>
      <c r="H375" t="str">
        <f t="shared" ca="1" si="59"/>
        <v/>
      </c>
      <c r="I375" t="str">
        <f t="shared" ca="1" si="60"/>
        <v/>
      </c>
      <c r="J375" t="str">
        <f t="shared" ca="1" si="61"/>
        <v/>
      </c>
      <c r="K375" t="str">
        <f t="shared" ca="1" si="62"/>
        <v/>
      </c>
      <c r="M375">
        <f t="shared" ca="1" si="63"/>
        <v>0</v>
      </c>
      <c r="N375" t="str">
        <f t="shared" ca="1" si="64"/>
        <v/>
      </c>
      <c r="U375">
        <f t="shared" si="65"/>
        <v>0</v>
      </c>
    </row>
    <row r="376" hidden="1">
      <c r="A376" s="12"/>
      <c r="B376">
        <v>40</v>
      </c>
      <c r="C376" t="str">
        <f t="shared" ca="1" si="55"/>
        <v>5.2</v>
      </c>
      <c r="D376" t="str">
        <f t="shared" ca="1" si="56"/>
        <v>na</v>
      </c>
      <c r="E376" t="s">
        <v>23</v>
      </c>
      <c r="F376" s="65" t="str">
        <f t="shared" ca="1" si="57"/>
        <v>https://prre.agglo-larochelle.fr/mentions-legales</v>
      </c>
      <c r="G376" t="str">
        <f t="shared" ca="1" si="58"/>
        <v>A</v>
      </c>
      <c r="H376" t="str">
        <f t="shared" ca="1" si="59"/>
        <v/>
      </c>
      <c r="I376" t="str">
        <f t="shared" ca="1" si="60"/>
        <v/>
      </c>
      <c r="J376" t="str">
        <f t="shared" ca="1" si="61"/>
        <v/>
      </c>
      <c r="K376" t="str">
        <f t="shared" ca="1" si="62"/>
        <v/>
      </c>
      <c r="M376">
        <f t="shared" ca="1" si="63"/>
        <v>0</v>
      </c>
      <c r="N376" t="str">
        <f t="shared" ca="1" si="64"/>
        <v/>
      </c>
      <c r="U376">
        <f t="shared" si="65"/>
        <v>0</v>
      </c>
    </row>
    <row r="377" hidden="1">
      <c r="A377" s="12"/>
      <c r="B377">
        <v>40</v>
      </c>
      <c r="C377" t="str">
        <f t="shared" ca="1" si="55"/>
        <v>5.2</v>
      </c>
      <c r="D377" t="str">
        <f t="shared" ca="1" si="56"/>
        <v>na</v>
      </c>
      <c r="E377" t="s">
        <v>26</v>
      </c>
      <c r="F377" s="65" t="str">
        <f t="shared" ca="1" si="57"/>
        <v>https://prre.agglo-larochelle.fr/plan-du-site</v>
      </c>
      <c r="G377" t="str">
        <f t="shared" ca="1" si="58"/>
        <v>A</v>
      </c>
      <c r="H377" t="str">
        <f t="shared" ca="1" si="59"/>
        <v/>
      </c>
      <c r="I377" t="str">
        <f t="shared" ca="1" si="60"/>
        <v/>
      </c>
      <c r="J377" t="str">
        <f t="shared" ca="1" si="61"/>
        <v/>
      </c>
      <c r="K377" t="str">
        <f t="shared" ca="1" si="62"/>
        <v/>
      </c>
      <c r="M377">
        <f t="shared" ca="1" si="63"/>
        <v>0</v>
      </c>
      <c r="N377" t="str">
        <f t="shared" ca="1" si="64"/>
        <v/>
      </c>
      <c r="U377">
        <f t="shared" si="65"/>
        <v>0</v>
      </c>
    </row>
    <row r="378" hidden="1">
      <c r="A378" s="12"/>
      <c r="B378">
        <v>40</v>
      </c>
      <c r="C378" t="str">
        <f t="shared" ca="1" si="55"/>
        <v>5.2</v>
      </c>
      <c r="D378" t="str">
        <f t="shared" ca="1" si="56"/>
        <v>na</v>
      </c>
      <c r="E378" t="s">
        <v>29</v>
      </c>
      <c r="F378" s="65" t="str">
        <f t="shared" ca="1" si="57"/>
        <v>https://prre.agglo-larochelle.fr/module-annuaire-des-pros?</v>
      </c>
      <c r="G378" t="str">
        <f t="shared" ca="1" si="58"/>
        <v>A</v>
      </c>
      <c r="H378" t="str">
        <f t="shared" ca="1" si="59"/>
        <v/>
      </c>
      <c r="I378" t="str">
        <f t="shared" ca="1" si="60"/>
        <v/>
      </c>
      <c r="J378" t="str">
        <f t="shared" ca="1" si="61"/>
        <v/>
      </c>
      <c r="K378" t="str">
        <f t="shared" ca="1" si="62"/>
        <v/>
      </c>
      <c r="M378">
        <f t="shared" ca="1" si="63"/>
        <v>0</v>
      </c>
      <c r="N378" t="str">
        <f t="shared" ca="1" si="64"/>
        <v/>
      </c>
      <c r="U378">
        <f t="shared" si="65"/>
        <v>0</v>
      </c>
    </row>
    <row r="379" hidden="1">
      <c r="A379" s="12"/>
      <c r="B379">
        <v>40</v>
      </c>
      <c r="C379" t="str">
        <f t="shared" ca="1" si="55"/>
        <v>5.2</v>
      </c>
      <c r="D379" t="str">
        <f t="shared" ca="1" si="56"/>
        <v>na</v>
      </c>
      <c r="E379" t="s">
        <v>32</v>
      </c>
      <c r="F379" s="65" t="str">
        <f t="shared" ca="1" si="57"/>
        <v>https://prre.agglo-larochelle.fr/prendre-rendez-vous</v>
      </c>
      <c r="G379" t="str">
        <f t="shared" ca="1" si="58"/>
        <v>A</v>
      </c>
      <c r="H379" t="str">
        <f t="shared" ca="1" si="59"/>
        <v/>
      </c>
      <c r="I379" t="str">
        <f t="shared" ca="1" si="60"/>
        <v/>
      </c>
      <c r="J379" t="str">
        <f t="shared" ca="1" si="61"/>
        <v/>
      </c>
      <c r="K379" t="str">
        <f t="shared" ca="1" si="62"/>
        <v/>
      </c>
      <c r="M379">
        <f t="shared" ca="1" si="63"/>
        <v>0</v>
      </c>
      <c r="N379" t="str">
        <f t="shared" ca="1" si="64"/>
        <v/>
      </c>
      <c r="U379">
        <f t="shared" si="65"/>
        <v>0</v>
      </c>
    </row>
    <row r="380" hidden="1">
      <c r="A380" s="12"/>
      <c r="B380">
        <v>40</v>
      </c>
      <c r="C380" t="str">
        <f t="shared" ca="1" si="55"/>
        <v>5.2</v>
      </c>
      <c r="D380" t="str">
        <f t="shared" ca="1" si="56"/>
        <v>na</v>
      </c>
      <c r="E380" t="s">
        <v>35</v>
      </c>
      <c r="F380" s="65" t="str">
        <f t="shared" ca="1" si="57"/>
        <v>https://prre.agglo-larochelle.fr/aides-financieres</v>
      </c>
      <c r="G380" t="str">
        <f t="shared" ca="1" si="58"/>
        <v>A</v>
      </c>
      <c r="H380" t="str">
        <f t="shared" ca="1" si="59"/>
        <v/>
      </c>
      <c r="I380" t="str">
        <f t="shared" ca="1" si="60"/>
        <v/>
      </c>
      <c r="J380" t="str">
        <f t="shared" ca="1" si="61"/>
        <v/>
      </c>
      <c r="K380" t="str">
        <f t="shared" ca="1" si="62"/>
        <v/>
      </c>
      <c r="M380">
        <f t="shared" ca="1" si="63"/>
        <v>0</v>
      </c>
      <c r="N380" t="str">
        <f t="shared" ca="1" si="64"/>
        <v/>
      </c>
      <c r="U380">
        <f t="shared" si="65"/>
        <v>0</v>
      </c>
    </row>
    <row r="381" hidden="1">
      <c r="A381" s="12"/>
      <c r="B381">
        <v>40</v>
      </c>
      <c r="C381" t="str">
        <f t="shared" ca="1" si="55"/>
        <v>5.2</v>
      </c>
      <c r="D381" t="str">
        <f t="shared" ca="1" si="56"/>
        <v>na</v>
      </c>
      <c r="E381" t="s">
        <v>38</v>
      </c>
      <c r="F381" s="65" t="str">
        <f t="shared" ca="1" si="57"/>
        <v>https://prre.agglo-larochelle.fr/des-outils-pour-mieux-connaitre-mon-logement/mon-toit-est-t-il-bien-isole</v>
      </c>
      <c r="G381" t="str">
        <f t="shared" ca="1" si="58"/>
        <v>A</v>
      </c>
      <c r="H381" t="str">
        <f t="shared" ca="1" si="59"/>
        <v/>
      </c>
      <c r="I381" t="str">
        <f t="shared" ca="1" si="60"/>
        <v/>
      </c>
      <c r="J381" t="str">
        <f t="shared" ca="1" si="61"/>
        <v/>
      </c>
      <c r="K381" t="str">
        <f t="shared" ca="1" si="62"/>
        <v/>
      </c>
      <c r="M381">
        <f t="shared" ca="1" si="63"/>
        <v>0</v>
      </c>
      <c r="N381" t="str">
        <f t="shared" ca="1" si="64"/>
        <v/>
      </c>
      <c r="U381">
        <f t="shared" si="65"/>
        <v>0</v>
      </c>
    </row>
    <row r="382" hidden="1">
      <c r="A382" s="12"/>
      <c r="B382">
        <v>40</v>
      </c>
      <c r="C382" t="str">
        <f t="shared" ca="1" si="55"/>
        <v>5.2</v>
      </c>
      <c r="D382" t="str">
        <f t="shared" ca="1" si="56"/>
        <v>na</v>
      </c>
      <c r="E382" t="s">
        <v>41</v>
      </c>
      <c r="F382" s="65" t="str">
        <f t="shared" ca="1" si="57"/>
        <v>https://prre.agglo-larochelle.fr/prendre-rendez-vous/prendre-rendez-vous-a-la-rochelle-pour-une-renovation-energetique-individuelle</v>
      </c>
      <c r="G382" t="str">
        <f t="shared" ca="1" si="58"/>
        <v>A</v>
      </c>
      <c r="H382" t="str">
        <f t="shared" ca="1" si="59"/>
        <v/>
      </c>
      <c r="I382" t="str">
        <f t="shared" ca="1" si="60"/>
        <v/>
      </c>
      <c r="J382" t="str">
        <f t="shared" ca="1" si="61"/>
        <v/>
      </c>
      <c r="K382" t="str">
        <f t="shared" ca="1" si="62"/>
        <v/>
      </c>
      <c r="M382">
        <f t="shared" ca="1" si="63"/>
        <v>0</v>
      </c>
      <c r="N382" t="str">
        <f t="shared" ca="1" si="64"/>
        <v/>
      </c>
      <c r="U382">
        <f t="shared" si="65"/>
        <v>0</v>
      </c>
    </row>
    <row r="383" hidden="1">
      <c r="A383" s="12"/>
      <c r="B383">
        <v>40</v>
      </c>
      <c r="C383" t="str">
        <f t="shared" ca="1" si="55"/>
        <v>5.2</v>
      </c>
      <c r="D383" t="str">
        <f t="shared" ca="1" si="56"/>
        <v>na</v>
      </c>
      <c r="E383" t="s">
        <v>44</v>
      </c>
      <c r="F383" s="65" t="str">
        <f t="shared" ca="1" si="57"/>
        <v>https://prre.agglo-larochelle.fr/-/gl-batiment-elec</v>
      </c>
      <c r="G383" t="str">
        <f t="shared" ca="1" si="58"/>
        <v>A</v>
      </c>
      <c r="H383" t="str">
        <f t="shared" ca="1" si="59"/>
        <v/>
      </c>
      <c r="I383" t="str">
        <f t="shared" ca="1" si="60"/>
        <v/>
      </c>
      <c r="J383" t="str">
        <f t="shared" ca="1" si="61"/>
        <v/>
      </c>
      <c r="K383" t="str">
        <f t="shared" ca="1" si="62"/>
        <v/>
      </c>
      <c r="M383">
        <f t="shared" ca="1" si="63"/>
        <v>0</v>
      </c>
      <c r="N383" t="str">
        <f t="shared" ca="1" si="64"/>
        <v/>
      </c>
      <c r="U383">
        <f t="shared" si="65"/>
        <v>0</v>
      </c>
    </row>
    <row r="384" hidden="1">
      <c r="A384" s="12"/>
      <c r="B384">
        <v>40</v>
      </c>
      <c r="C384" t="str">
        <f t="shared" ca="1" si="55"/>
        <v>5.2</v>
      </c>
      <c r="D384" t="str">
        <f t="shared" ca="1" si="56"/>
        <v>na</v>
      </c>
      <c r="E384" t="s">
        <v>47</v>
      </c>
      <c r="F384" s="65" t="str">
        <f t="shared" ca="1" si="57"/>
        <v>https://prre.agglo-larochelle.fr/-/1ere-fiche-chantier-de-renovation-performante</v>
      </c>
      <c r="G384" t="str">
        <f t="shared" ca="1" si="58"/>
        <v>A</v>
      </c>
      <c r="H384" t="str">
        <f t="shared" ca="1" si="59"/>
        <v/>
      </c>
      <c r="I384" t="str">
        <f t="shared" ca="1" si="60"/>
        <v/>
      </c>
      <c r="J384" t="str">
        <f t="shared" ca="1" si="61"/>
        <v/>
      </c>
      <c r="K384" t="str">
        <f t="shared" ca="1" si="62"/>
        <v/>
      </c>
      <c r="M384">
        <f t="shared" ca="1" si="63"/>
        <v>0</v>
      </c>
      <c r="N384" t="str">
        <f t="shared" ca="1" si="64"/>
        <v/>
      </c>
      <c r="U384">
        <f t="shared" si="65"/>
        <v>0</v>
      </c>
    </row>
    <row r="385" hidden="1">
      <c r="A385" s="12"/>
      <c r="B385">
        <v>41</v>
      </c>
      <c r="C385" t="str">
        <f t="shared" ca="1" si="55"/>
        <v>5.3</v>
      </c>
      <c r="D385" t="str">
        <f t="shared" ca="1" si="56"/>
        <v>na</v>
      </c>
      <c r="E385" t="s">
        <v>11</v>
      </c>
      <c r="F385" s="65" t="str">
        <f t="shared" ca="1" si="57"/>
        <v>https://prre.agglo-larochelle.fr/</v>
      </c>
      <c r="G385" t="str">
        <f t="shared" ca="1" si="58"/>
        <v>A</v>
      </c>
      <c r="H385" t="str">
        <f t="shared" ca="1" si="59"/>
        <v>x</v>
      </c>
      <c r="I385" t="str">
        <f t="shared" ca="1" si="60"/>
        <v/>
      </c>
      <c r="J385" t="str">
        <f t="shared" ca="1" si="61"/>
        <v/>
      </c>
      <c r="K385" t="str">
        <f t="shared" ca="1" si="62"/>
        <v/>
      </c>
      <c r="M385">
        <f t="shared" ca="1" si="63"/>
        <v>0</v>
      </c>
      <c r="N385" t="str">
        <f t="shared" ca="1" si="64"/>
        <v/>
      </c>
      <c r="U385">
        <f t="shared" si="65"/>
        <v>0</v>
      </c>
    </row>
    <row r="386" hidden="1">
      <c r="A386" s="12"/>
      <c r="B386">
        <v>41</v>
      </c>
      <c r="C386" t="str">
        <f t="shared" ca="1" si="55"/>
        <v>5.3</v>
      </c>
      <c r="D386" t="str">
        <f t="shared" ca="1" si="56"/>
        <v>na</v>
      </c>
      <c r="E386" t="s">
        <v>14</v>
      </c>
      <c r="F386" s="65" t="str">
        <f t="shared" ca="1" si="57"/>
        <v>https://prre.agglo-larochelle.fr/j-adapte-mon-logement-a-une-perte-d-autonomie</v>
      </c>
      <c r="G386" t="str">
        <f t="shared" ca="1" si="58"/>
        <v>A</v>
      </c>
      <c r="H386" t="str">
        <f t="shared" ca="1" si="59"/>
        <v>x</v>
      </c>
      <c r="I386" t="str">
        <f t="shared" ca="1" si="60"/>
        <v/>
      </c>
      <c r="J386" t="str">
        <f t="shared" ca="1" si="61"/>
        <v/>
      </c>
      <c r="K386" t="str">
        <f t="shared" ca="1" si="62"/>
        <v/>
      </c>
      <c r="M386">
        <f t="shared" ca="1" si="63"/>
        <v>0</v>
      </c>
      <c r="N386" t="str">
        <f t="shared" ca="1" si="64"/>
        <v/>
      </c>
      <c r="U386">
        <f t="shared" si="65"/>
        <v>0</v>
      </c>
    </row>
    <row r="387" hidden="1">
      <c r="A387" s="12"/>
      <c r="B387">
        <v>41</v>
      </c>
      <c r="C387" t="str">
        <f t="shared" ca="1" si="55"/>
        <v>5.3</v>
      </c>
      <c r="D387" t="str">
        <f t="shared" ca="1" si="56"/>
        <v>na</v>
      </c>
      <c r="E387" t="s">
        <v>17</v>
      </c>
      <c r="F387" s="65" t="str">
        <f t="shared" ca="1" si="57"/>
        <v>https://prre.agglo-larochelle.fr/contact-professionnels</v>
      </c>
      <c r="G387" t="str">
        <f t="shared" ca="1" si="58"/>
        <v>A</v>
      </c>
      <c r="H387" t="str">
        <f t="shared" ca="1" si="59"/>
        <v>x</v>
      </c>
      <c r="I387" t="str">
        <f t="shared" ca="1" si="60"/>
        <v/>
      </c>
      <c r="J387" t="str">
        <f t="shared" ca="1" si="61"/>
        <v/>
      </c>
      <c r="K387" t="str">
        <f t="shared" ca="1" si="62"/>
        <v/>
      </c>
      <c r="M387">
        <f t="shared" ca="1" si="63"/>
        <v>0</v>
      </c>
      <c r="N387" t="str">
        <f t="shared" ca="1" si="64"/>
        <v/>
      </c>
      <c r="U387">
        <f t="shared" si="65"/>
        <v>0</v>
      </c>
    </row>
    <row r="388" hidden="1">
      <c r="A388" s="12"/>
      <c r="B388">
        <v>41</v>
      </c>
      <c r="C388" t="str">
        <f t="shared" ca="1" si="55"/>
        <v>5.3</v>
      </c>
      <c r="D388" t="str">
        <f t="shared" ca="1" si="56"/>
        <v>na</v>
      </c>
      <c r="E388" t="s">
        <v>20</v>
      </c>
      <c r="F388" s="65" t="str">
        <f t="shared" ca="1" si="57"/>
        <v>https://prre.agglo-larochelle.fr/partenaires</v>
      </c>
      <c r="G388" t="str">
        <f t="shared" ca="1" si="58"/>
        <v>A</v>
      </c>
      <c r="H388" t="str">
        <f t="shared" ca="1" si="59"/>
        <v>x</v>
      </c>
      <c r="I388" t="str">
        <f t="shared" ca="1" si="60"/>
        <v/>
      </c>
      <c r="J388" t="str">
        <f t="shared" ca="1" si="61"/>
        <v/>
      </c>
      <c r="K388" t="str">
        <f t="shared" ca="1" si="62"/>
        <v/>
      </c>
      <c r="M388">
        <f t="shared" ca="1" si="63"/>
        <v>0</v>
      </c>
      <c r="N388" t="str">
        <f t="shared" ca="1" si="64"/>
        <v/>
      </c>
      <c r="U388">
        <f t="shared" si="65"/>
        <v>0</v>
      </c>
    </row>
    <row r="389" hidden="1">
      <c r="A389" s="12"/>
      <c r="B389">
        <v>41</v>
      </c>
      <c r="C389" t="str">
        <f t="shared" ca="1" si="55"/>
        <v>5.3</v>
      </c>
      <c r="D389" t="str">
        <f t="shared" ca="1" si="56"/>
        <v>na</v>
      </c>
      <c r="E389" t="s">
        <v>23</v>
      </c>
      <c r="F389" s="65" t="str">
        <f t="shared" ca="1" si="57"/>
        <v>https://prre.agglo-larochelle.fr/mentions-legales</v>
      </c>
      <c r="G389" t="str">
        <f t="shared" ca="1" si="58"/>
        <v>A</v>
      </c>
      <c r="H389" t="str">
        <f t="shared" ca="1" si="59"/>
        <v>x</v>
      </c>
      <c r="I389" t="str">
        <f t="shared" ca="1" si="60"/>
        <v/>
      </c>
      <c r="J389" t="str">
        <f t="shared" ca="1" si="61"/>
        <v/>
      </c>
      <c r="K389" t="str">
        <f t="shared" ca="1" si="62"/>
        <v/>
      </c>
      <c r="M389">
        <f t="shared" ca="1" si="63"/>
        <v>0</v>
      </c>
      <c r="N389" t="str">
        <f t="shared" ca="1" si="64"/>
        <v/>
      </c>
      <c r="U389">
        <f t="shared" si="65"/>
        <v>0</v>
      </c>
    </row>
    <row r="390" hidden="1">
      <c r="A390" s="12"/>
      <c r="B390">
        <v>41</v>
      </c>
      <c r="C390" t="str">
        <f t="shared" ca="1" si="55"/>
        <v>5.3</v>
      </c>
      <c r="D390" t="str">
        <f t="shared" ca="1" si="56"/>
        <v>na</v>
      </c>
      <c r="E390" t="s">
        <v>26</v>
      </c>
      <c r="F390" s="65" t="str">
        <f t="shared" ca="1" si="57"/>
        <v>https://prre.agglo-larochelle.fr/plan-du-site</v>
      </c>
      <c r="G390" t="str">
        <f t="shared" ca="1" si="58"/>
        <v>A</v>
      </c>
      <c r="H390" t="str">
        <f t="shared" ca="1" si="59"/>
        <v>x</v>
      </c>
      <c r="I390" t="str">
        <f t="shared" ca="1" si="60"/>
        <v/>
      </c>
      <c r="J390" t="str">
        <f t="shared" ca="1" si="61"/>
        <v/>
      </c>
      <c r="K390" t="str">
        <f t="shared" ca="1" si="62"/>
        <v/>
      </c>
      <c r="M390">
        <f t="shared" ca="1" si="63"/>
        <v>0</v>
      </c>
      <c r="N390" t="str">
        <f t="shared" ca="1" si="64"/>
        <v/>
      </c>
      <c r="U390">
        <f t="shared" si="65"/>
        <v>0</v>
      </c>
    </row>
    <row r="391" hidden="1">
      <c r="A391" s="12"/>
      <c r="B391">
        <v>41</v>
      </c>
      <c r="C391" t="str">
        <f t="shared" ca="1" si="55"/>
        <v>5.3</v>
      </c>
      <c r="D391" t="str">
        <f t="shared" ca="1" si="56"/>
        <v>na</v>
      </c>
      <c r="E391" t="s">
        <v>29</v>
      </c>
      <c r="F391" s="65" t="str">
        <f t="shared" ca="1" si="57"/>
        <v>https://prre.agglo-larochelle.fr/module-annuaire-des-pros?</v>
      </c>
      <c r="G391" t="str">
        <f t="shared" ca="1" si="58"/>
        <v>A</v>
      </c>
      <c r="H391" t="str">
        <f t="shared" ca="1" si="59"/>
        <v>x</v>
      </c>
      <c r="I391" t="str">
        <f t="shared" ca="1" si="60"/>
        <v/>
      </c>
      <c r="J391" t="str">
        <f t="shared" ca="1" si="61"/>
        <v/>
      </c>
      <c r="K391" t="str">
        <f t="shared" ca="1" si="62"/>
        <v/>
      </c>
      <c r="M391">
        <f t="shared" ca="1" si="63"/>
        <v>0</v>
      </c>
      <c r="N391" t="str">
        <f t="shared" ca="1" si="64"/>
        <v/>
      </c>
      <c r="U391">
        <f t="shared" si="65"/>
        <v>0</v>
      </c>
    </row>
    <row r="392" hidden="1">
      <c r="A392" s="12"/>
      <c r="B392">
        <v>41</v>
      </c>
      <c r="C392" t="str">
        <f t="shared" ref="C392:C455" ca="1" si="66">IF(INDIRECT($E392&amp;"!B"&amp;$B392)=0,"",INDIRECT($E392&amp;"!B"&amp;$B392))</f>
        <v>5.3</v>
      </c>
      <c r="D392" t="str">
        <f t="shared" ref="D392:D455" ca="1" si="67">IF(INDIRECT($E392&amp;"!F"&amp;$B392)=0,"",INDIRECT($E392&amp;"!F"&amp;$B392))</f>
        <v>na</v>
      </c>
      <c r="E392" t="s">
        <v>32</v>
      </c>
      <c r="F392" s="65" t="str">
        <f t="shared" ref="F392:F455" ca="1" si="68">HYPERLINK(INDIRECT($E392&amp;"!C3"))</f>
        <v>https://prre.agglo-larochelle.fr/prendre-rendez-vous</v>
      </c>
      <c r="G392" t="str">
        <f t="shared" ref="G392:G455" ca="1" si="69">IF(INDIRECT($E392&amp;"!C"&amp;$B392)=0,"",INDIRECT($E392&amp;"!C"&amp;$B392))</f>
        <v>A</v>
      </c>
      <c r="H392" t="str">
        <f t="shared" ref="H392:H455" ca="1" si="70">IF(INDIRECT($E392&amp;"!D"&amp;$B392)=0,"",INDIRECT($E392&amp;"!D"&amp;$B392))</f>
        <v>x</v>
      </c>
      <c r="I392" t="str">
        <f t="shared" ref="I392:I455" ca="1" si="71">IF(INDIRECT($E392&amp;"!H"&amp;$B392)=0,"",INDIRECT($E392&amp;"!H"&amp;$B392))</f>
        <v/>
      </c>
      <c r="J392" t="str">
        <f t="shared" ref="J392:J455" ca="1" si="72">IF(INDIRECT($E392&amp;"!I"&amp;$B392)=0,"",INDIRECT($E392&amp;"!I"&amp;$B392))</f>
        <v/>
      </c>
      <c r="K392" t="str">
        <f t="shared" ref="K392:K455" ca="1" si="73">IFERROR(VLOOKUP($J392,$W$1:$AA$4,(MATCH($I392,$X$5:$AA$5,0))+1,FALSE),"")</f>
        <v/>
      </c>
      <c r="M392">
        <f t="shared" ref="M392:M455" ca="1" si="74">COUNTIFS($C$7:$C$1385,$C392,$D$7:$D$1385,"nc")</f>
        <v>0</v>
      </c>
      <c r="N392" t="str">
        <f t="shared" ref="N392:N455" ca="1" si="75">IF(INDIRECT($E392&amp;"!J"&amp;$B392)=0,"",INDIRECT($E392&amp;"!J"&amp;$B392))</f>
        <v/>
      </c>
      <c r="U392">
        <f t="shared" ref="U392:U455" si="76">SUM($P392:$T392)</f>
        <v>0</v>
      </c>
    </row>
    <row r="393" hidden="1">
      <c r="A393" s="12"/>
      <c r="B393">
        <v>41</v>
      </c>
      <c r="C393" t="str">
        <f t="shared" ca="1" si="66"/>
        <v>5.3</v>
      </c>
      <c r="D393" t="str">
        <f t="shared" ca="1" si="67"/>
        <v>na</v>
      </c>
      <c r="E393" t="s">
        <v>35</v>
      </c>
      <c r="F393" s="65" t="str">
        <f t="shared" ca="1" si="68"/>
        <v>https://prre.agglo-larochelle.fr/aides-financieres</v>
      </c>
      <c r="G393" t="str">
        <f t="shared" ca="1" si="69"/>
        <v>A</v>
      </c>
      <c r="H393" t="str">
        <f t="shared" ca="1" si="70"/>
        <v>x</v>
      </c>
      <c r="I393" t="str">
        <f t="shared" ca="1" si="71"/>
        <v/>
      </c>
      <c r="J393" t="str">
        <f t="shared" ca="1" si="72"/>
        <v/>
      </c>
      <c r="K393" t="str">
        <f t="shared" ca="1" si="73"/>
        <v/>
      </c>
      <c r="M393">
        <f t="shared" ca="1" si="74"/>
        <v>0</v>
      </c>
      <c r="N393" t="str">
        <f t="shared" ca="1" si="75"/>
        <v/>
      </c>
      <c r="U393">
        <f t="shared" si="76"/>
        <v>0</v>
      </c>
    </row>
    <row r="394" hidden="1">
      <c r="A394" s="12"/>
      <c r="B394">
        <v>41</v>
      </c>
      <c r="C394" t="str">
        <f t="shared" ca="1" si="66"/>
        <v>5.3</v>
      </c>
      <c r="D394" t="str">
        <f t="shared" ca="1" si="67"/>
        <v>na</v>
      </c>
      <c r="E394" t="s">
        <v>38</v>
      </c>
      <c r="F394" s="65" t="str">
        <f t="shared" ca="1" si="68"/>
        <v>https://prre.agglo-larochelle.fr/des-outils-pour-mieux-connaitre-mon-logement/mon-toit-est-t-il-bien-isole</v>
      </c>
      <c r="G394" t="str">
        <f t="shared" ca="1" si="69"/>
        <v>A</v>
      </c>
      <c r="H394" t="str">
        <f t="shared" ca="1" si="70"/>
        <v>x</v>
      </c>
      <c r="I394" t="str">
        <f t="shared" ca="1" si="71"/>
        <v/>
      </c>
      <c r="J394" t="str">
        <f t="shared" ca="1" si="72"/>
        <v/>
      </c>
      <c r="K394" t="str">
        <f t="shared" ca="1" si="73"/>
        <v/>
      </c>
      <c r="M394">
        <f t="shared" ca="1" si="74"/>
        <v>0</v>
      </c>
      <c r="N394" t="str">
        <f t="shared" ca="1" si="75"/>
        <v/>
      </c>
      <c r="U394">
        <f t="shared" si="76"/>
        <v>0</v>
      </c>
    </row>
    <row r="395" hidden="1">
      <c r="A395" s="12"/>
      <c r="B395">
        <v>41</v>
      </c>
      <c r="C395" t="str">
        <f t="shared" ca="1" si="66"/>
        <v>5.3</v>
      </c>
      <c r="D395" t="str">
        <f t="shared" ca="1" si="67"/>
        <v>na</v>
      </c>
      <c r="E395" t="s">
        <v>41</v>
      </c>
      <c r="F395" s="65" t="str">
        <f t="shared" ca="1" si="68"/>
        <v>https://prre.agglo-larochelle.fr/prendre-rendez-vous/prendre-rendez-vous-a-la-rochelle-pour-une-renovation-energetique-individuelle</v>
      </c>
      <c r="G395" t="str">
        <f t="shared" ca="1" si="69"/>
        <v>A</v>
      </c>
      <c r="H395" t="str">
        <f t="shared" ca="1" si="70"/>
        <v>x</v>
      </c>
      <c r="I395" t="str">
        <f t="shared" ca="1" si="71"/>
        <v/>
      </c>
      <c r="J395" t="str">
        <f t="shared" ca="1" si="72"/>
        <v/>
      </c>
      <c r="K395" t="str">
        <f t="shared" ca="1" si="73"/>
        <v/>
      </c>
      <c r="M395">
        <f t="shared" ca="1" si="74"/>
        <v>0</v>
      </c>
      <c r="N395" t="str">
        <f t="shared" ca="1" si="75"/>
        <v/>
      </c>
      <c r="U395">
        <f t="shared" si="76"/>
        <v>0</v>
      </c>
    </row>
    <row r="396" hidden="1">
      <c r="A396" s="12"/>
      <c r="B396">
        <v>41</v>
      </c>
      <c r="C396" t="str">
        <f t="shared" ca="1" si="66"/>
        <v>5.3</v>
      </c>
      <c r="D396" t="str">
        <f t="shared" ca="1" si="67"/>
        <v>na</v>
      </c>
      <c r="E396" t="s">
        <v>44</v>
      </c>
      <c r="F396" s="65" t="str">
        <f t="shared" ca="1" si="68"/>
        <v>https://prre.agglo-larochelle.fr/-/gl-batiment-elec</v>
      </c>
      <c r="G396" t="str">
        <f t="shared" ca="1" si="69"/>
        <v>A</v>
      </c>
      <c r="H396" t="str">
        <f t="shared" ca="1" si="70"/>
        <v>x</v>
      </c>
      <c r="I396" t="str">
        <f t="shared" ca="1" si="71"/>
        <v/>
      </c>
      <c r="J396" t="str">
        <f t="shared" ca="1" si="72"/>
        <v/>
      </c>
      <c r="K396" t="str">
        <f t="shared" ca="1" si="73"/>
        <v/>
      </c>
      <c r="M396">
        <f t="shared" ca="1" si="74"/>
        <v>0</v>
      </c>
      <c r="N396" t="str">
        <f t="shared" ca="1" si="75"/>
        <v/>
      </c>
      <c r="U396">
        <f t="shared" si="76"/>
        <v>0</v>
      </c>
    </row>
    <row r="397" hidden="1">
      <c r="A397" s="12"/>
      <c r="B397">
        <v>41</v>
      </c>
      <c r="C397" t="str">
        <f t="shared" ca="1" si="66"/>
        <v>5.3</v>
      </c>
      <c r="D397" t="str">
        <f t="shared" ca="1" si="67"/>
        <v>na</v>
      </c>
      <c r="E397" t="s">
        <v>47</v>
      </c>
      <c r="F397" s="65" t="str">
        <f t="shared" ca="1" si="68"/>
        <v>https://prre.agglo-larochelle.fr/-/1ere-fiche-chantier-de-renovation-performante</v>
      </c>
      <c r="G397" t="str">
        <f t="shared" ca="1" si="69"/>
        <v>A</v>
      </c>
      <c r="H397" t="str">
        <f t="shared" ca="1" si="70"/>
        <v>x</v>
      </c>
      <c r="I397" t="str">
        <f t="shared" ca="1" si="71"/>
        <v/>
      </c>
      <c r="J397" t="str">
        <f t="shared" ca="1" si="72"/>
        <v/>
      </c>
      <c r="K397" t="str">
        <f t="shared" ca="1" si="73"/>
        <v/>
      </c>
      <c r="M397">
        <f t="shared" ca="1" si="74"/>
        <v>0</v>
      </c>
      <c r="N397" t="str">
        <f t="shared" ca="1" si="75"/>
        <v/>
      </c>
      <c r="U397">
        <f t="shared" si="76"/>
        <v>0</v>
      </c>
    </row>
    <row r="398" hidden="1">
      <c r="A398" s="12"/>
      <c r="B398">
        <v>42</v>
      </c>
      <c r="C398" t="str">
        <f t="shared" ca="1" si="66"/>
        <v>5.4</v>
      </c>
      <c r="D398" t="str">
        <f t="shared" ca="1" si="67"/>
        <v>na</v>
      </c>
      <c r="E398" t="s">
        <v>11</v>
      </c>
      <c r="F398" s="65" t="str">
        <f t="shared" ca="1" si="68"/>
        <v>https://prre.agglo-larochelle.fr/</v>
      </c>
      <c r="G398" t="str">
        <f t="shared" ca="1" si="69"/>
        <v>A</v>
      </c>
      <c r="H398" t="str">
        <f t="shared" ca="1" si="70"/>
        <v/>
      </c>
      <c r="I398" t="str">
        <f t="shared" ca="1" si="71"/>
        <v/>
      </c>
      <c r="J398" t="str">
        <f t="shared" ca="1" si="72"/>
        <v/>
      </c>
      <c r="K398" t="str">
        <f t="shared" ca="1" si="73"/>
        <v/>
      </c>
      <c r="M398">
        <f t="shared" ca="1" si="74"/>
        <v>0</v>
      </c>
      <c r="N398" t="str">
        <f t="shared" ca="1" si="75"/>
        <v/>
      </c>
      <c r="U398">
        <f t="shared" si="76"/>
        <v>0</v>
      </c>
    </row>
    <row r="399" hidden="1">
      <c r="A399" s="12"/>
      <c r="B399">
        <v>42</v>
      </c>
      <c r="C399" t="str">
        <f t="shared" ca="1" si="66"/>
        <v>5.4</v>
      </c>
      <c r="D399" t="str">
        <f t="shared" ca="1" si="67"/>
        <v>na</v>
      </c>
      <c r="E399" t="s">
        <v>14</v>
      </c>
      <c r="F399" s="65" t="str">
        <f t="shared" ca="1" si="68"/>
        <v>https://prre.agglo-larochelle.fr/j-adapte-mon-logement-a-une-perte-d-autonomie</v>
      </c>
      <c r="G399" t="str">
        <f t="shared" ca="1" si="69"/>
        <v>A</v>
      </c>
      <c r="H399" t="str">
        <f t="shared" ca="1" si="70"/>
        <v/>
      </c>
      <c r="I399" t="str">
        <f t="shared" ca="1" si="71"/>
        <v/>
      </c>
      <c r="J399" t="str">
        <f t="shared" ca="1" si="72"/>
        <v/>
      </c>
      <c r="K399" t="str">
        <f t="shared" ca="1" si="73"/>
        <v/>
      </c>
      <c r="M399">
        <f t="shared" ca="1" si="74"/>
        <v>0</v>
      </c>
      <c r="N399" t="str">
        <f t="shared" ca="1" si="75"/>
        <v/>
      </c>
      <c r="U399">
        <f t="shared" si="76"/>
        <v>0</v>
      </c>
    </row>
    <row r="400" hidden="1">
      <c r="A400" s="12"/>
      <c r="B400">
        <v>42</v>
      </c>
      <c r="C400" t="str">
        <f t="shared" ca="1" si="66"/>
        <v>5.4</v>
      </c>
      <c r="D400" t="str">
        <f t="shared" ca="1" si="67"/>
        <v>na</v>
      </c>
      <c r="E400" t="s">
        <v>17</v>
      </c>
      <c r="F400" s="65" t="str">
        <f t="shared" ca="1" si="68"/>
        <v>https://prre.agglo-larochelle.fr/contact-professionnels</v>
      </c>
      <c r="G400" t="str">
        <f t="shared" ca="1" si="69"/>
        <v>A</v>
      </c>
      <c r="H400" t="str">
        <f t="shared" ca="1" si="70"/>
        <v/>
      </c>
      <c r="I400" t="str">
        <f t="shared" ca="1" si="71"/>
        <v/>
      </c>
      <c r="J400" t="str">
        <f t="shared" ca="1" si="72"/>
        <v/>
      </c>
      <c r="K400" t="str">
        <f t="shared" ca="1" si="73"/>
        <v/>
      </c>
      <c r="M400">
        <f t="shared" ca="1" si="74"/>
        <v>0</v>
      </c>
      <c r="N400" t="str">
        <f t="shared" ca="1" si="75"/>
        <v/>
      </c>
      <c r="U400">
        <f t="shared" si="76"/>
        <v>0</v>
      </c>
    </row>
    <row r="401" hidden="1">
      <c r="A401" s="12"/>
      <c r="B401">
        <v>42</v>
      </c>
      <c r="C401" t="str">
        <f t="shared" ca="1" si="66"/>
        <v>5.4</v>
      </c>
      <c r="D401" t="str">
        <f t="shared" ca="1" si="67"/>
        <v>na</v>
      </c>
      <c r="E401" t="s">
        <v>20</v>
      </c>
      <c r="F401" s="65" t="str">
        <f t="shared" ca="1" si="68"/>
        <v>https://prre.agglo-larochelle.fr/partenaires</v>
      </c>
      <c r="G401" t="str">
        <f t="shared" ca="1" si="69"/>
        <v>A</v>
      </c>
      <c r="H401" t="str">
        <f t="shared" ca="1" si="70"/>
        <v/>
      </c>
      <c r="I401" t="str">
        <f t="shared" ca="1" si="71"/>
        <v/>
      </c>
      <c r="J401" t="str">
        <f t="shared" ca="1" si="72"/>
        <v/>
      </c>
      <c r="K401" t="str">
        <f t="shared" ca="1" si="73"/>
        <v/>
      </c>
      <c r="M401">
        <f t="shared" ca="1" si="74"/>
        <v>0</v>
      </c>
      <c r="N401" t="str">
        <f t="shared" ca="1" si="75"/>
        <v/>
      </c>
      <c r="U401">
        <f t="shared" si="76"/>
        <v>0</v>
      </c>
    </row>
    <row r="402" hidden="1">
      <c r="A402" s="12"/>
      <c r="B402">
        <v>42</v>
      </c>
      <c r="C402" t="str">
        <f t="shared" ca="1" si="66"/>
        <v>5.4</v>
      </c>
      <c r="D402" t="str">
        <f t="shared" ca="1" si="67"/>
        <v>na</v>
      </c>
      <c r="E402" t="s">
        <v>23</v>
      </c>
      <c r="F402" s="65" t="str">
        <f t="shared" ca="1" si="68"/>
        <v>https://prre.agglo-larochelle.fr/mentions-legales</v>
      </c>
      <c r="G402" t="str">
        <f t="shared" ca="1" si="69"/>
        <v>A</v>
      </c>
      <c r="H402" t="str">
        <f t="shared" ca="1" si="70"/>
        <v/>
      </c>
      <c r="I402" t="str">
        <f t="shared" ca="1" si="71"/>
        <v/>
      </c>
      <c r="J402" t="str">
        <f t="shared" ca="1" si="72"/>
        <v/>
      </c>
      <c r="K402" t="str">
        <f t="shared" ca="1" si="73"/>
        <v/>
      </c>
      <c r="M402">
        <f t="shared" ca="1" si="74"/>
        <v>0</v>
      </c>
      <c r="N402" t="str">
        <f t="shared" ca="1" si="75"/>
        <v/>
      </c>
      <c r="U402">
        <f t="shared" si="76"/>
        <v>0</v>
      </c>
    </row>
    <row r="403" hidden="1">
      <c r="A403" s="12"/>
      <c r="B403">
        <v>42</v>
      </c>
      <c r="C403" t="str">
        <f t="shared" ca="1" si="66"/>
        <v>5.4</v>
      </c>
      <c r="D403" t="str">
        <f t="shared" ca="1" si="67"/>
        <v>na</v>
      </c>
      <c r="E403" t="s">
        <v>26</v>
      </c>
      <c r="F403" s="65" t="str">
        <f t="shared" ca="1" si="68"/>
        <v>https://prre.agglo-larochelle.fr/plan-du-site</v>
      </c>
      <c r="G403" t="str">
        <f t="shared" ca="1" si="69"/>
        <v>A</v>
      </c>
      <c r="H403" t="str">
        <f t="shared" ca="1" si="70"/>
        <v/>
      </c>
      <c r="I403" t="str">
        <f t="shared" ca="1" si="71"/>
        <v/>
      </c>
      <c r="J403" t="str">
        <f t="shared" ca="1" si="72"/>
        <v/>
      </c>
      <c r="K403" t="str">
        <f t="shared" ca="1" si="73"/>
        <v/>
      </c>
      <c r="M403">
        <f t="shared" ca="1" si="74"/>
        <v>0</v>
      </c>
      <c r="N403" t="str">
        <f t="shared" ca="1" si="75"/>
        <v/>
      </c>
      <c r="U403">
        <f t="shared" si="76"/>
        <v>0</v>
      </c>
    </row>
    <row r="404" hidden="1">
      <c r="A404" s="12"/>
      <c r="B404">
        <v>42</v>
      </c>
      <c r="C404" t="str">
        <f t="shared" ca="1" si="66"/>
        <v>5.4</v>
      </c>
      <c r="D404" t="str">
        <f t="shared" ca="1" si="67"/>
        <v>na</v>
      </c>
      <c r="E404" t="s">
        <v>29</v>
      </c>
      <c r="F404" s="65" t="str">
        <f t="shared" ca="1" si="68"/>
        <v>https://prre.agglo-larochelle.fr/module-annuaire-des-pros?</v>
      </c>
      <c r="G404" t="str">
        <f t="shared" ca="1" si="69"/>
        <v>A</v>
      </c>
      <c r="H404" t="str">
        <f t="shared" ca="1" si="70"/>
        <v/>
      </c>
      <c r="I404" t="str">
        <f t="shared" ca="1" si="71"/>
        <v/>
      </c>
      <c r="J404" t="str">
        <f t="shared" ca="1" si="72"/>
        <v/>
      </c>
      <c r="K404" t="str">
        <f t="shared" ca="1" si="73"/>
        <v/>
      </c>
      <c r="M404">
        <f t="shared" ca="1" si="74"/>
        <v>0</v>
      </c>
      <c r="N404" t="str">
        <f t="shared" ca="1" si="75"/>
        <v/>
      </c>
      <c r="U404">
        <f t="shared" si="76"/>
        <v>0</v>
      </c>
    </row>
    <row r="405" hidden="1">
      <c r="A405" s="12"/>
      <c r="B405">
        <v>42</v>
      </c>
      <c r="C405" t="str">
        <f t="shared" ca="1" si="66"/>
        <v>5.4</v>
      </c>
      <c r="D405" t="str">
        <f t="shared" ca="1" si="67"/>
        <v>na</v>
      </c>
      <c r="E405" t="s">
        <v>32</v>
      </c>
      <c r="F405" s="65" t="str">
        <f t="shared" ca="1" si="68"/>
        <v>https://prre.agglo-larochelle.fr/prendre-rendez-vous</v>
      </c>
      <c r="G405" t="str">
        <f t="shared" ca="1" si="69"/>
        <v>A</v>
      </c>
      <c r="H405" t="str">
        <f t="shared" ca="1" si="70"/>
        <v/>
      </c>
      <c r="I405" t="str">
        <f t="shared" ca="1" si="71"/>
        <v/>
      </c>
      <c r="J405" t="str">
        <f t="shared" ca="1" si="72"/>
        <v/>
      </c>
      <c r="K405" t="str">
        <f t="shared" ca="1" si="73"/>
        <v/>
      </c>
      <c r="M405">
        <f t="shared" ca="1" si="74"/>
        <v>0</v>
      </c>
      <c r="N405" t="str">
        <f t="shared" ca="1" si="75"/>
        <v/>
      </c>
      <c r="U405">
        <f t="shared" si="76"/>
        <v>0</v>
      </c>
    </row>
    <row r="406" hidden="1">
      <c r="A406" s="12"/>
      <c r="B406">
        <v>42</v>
      </c>
      <c r="C406" t="str">
        <f t="shared" ca="1" si="66"/>
        <v>5.4</v>
      </c>
      <c r="D406" t="str">
        <f t="shared" ca="1" si="67"/>
        <v>na</v>
      </c>
      <c r="E406" t="s">
        <v>35</v>
      </c>
      <c r="F406" s="65" t="str">
        <f t="shared" ca="1" si="68"/>
        <v>https://prre.agglo-larochelle.fr/aides-financieres</v>
      </c>
      <c r="G406" t="str">
        <f t="shared" ca="1" si="69"/>
        <v>A</v>
      </c>
      <c r="H406" t="str">
        <f t="shared" ca="1" si="70"/>
        <v/>
      </c>
      <c r="I406" t="str">
        <f t="shared" ca="1" si="71"/>
        <v/>
      </c>
      <c r="J406" t="str">
        <f t="shared" ca="1" si="72"/>
        <v/>
      </c>
      <c r="K406" t="str">
        <f t="shared" ca="1" si="73"/>
        <v/>
      </c>
      <c r="M406">
        <f t="shared" ca="1" si="74"/>
        <v>0</v>
      </c>
      <c r="N406" t="str">
        <f t="shared" ca="1" si="75"/>
        <v/>
      </c>
      <c r="U406">
        <f t="shared" si="76"/>
        <v>0</v>
      </c>
    </row>
    <row r="407" hidden="1">
      <c r="A407" s="12"/>
      <c r="B407">
        <v>42</v>
      </c>
      <c r="C407" t="str">
        <f t="shared" ca="1" si="66"/>
        <v>5.4</v>
      </c>
      <c r="D407" t="str">
        <f t="shared" ca="1" si="67"/>
        <v>na</v>
      </c>
      <c r="E407" t="s">
        <v>38</v>
      </c>
      <c r="F407" s="65" t="str">
        <f t="shared" ca="1" si="68"/>
        <v>https://prre.agglo-larochelle.fr/des-outils-pour-mieux-connaitre-mon-logement/mon-toit-est-t-il-bien-isole</v>
      </c>
      <c r="G407" t="str">
        <f t="shared" ca="1" si="69"/>
        <v>A</v>
      </c>
      <c r="H407" t="str">
        <f t="shared" ca="1" si="70"/>
        <v/>
      </c>
      <c r="I407" t="str">
        <f t="shared" ca="1" si="71"/>
        <v/>
      </c>
      <c r="J407" t="str">
        <f t="shared" ca="1" si="72"/>
        <v/>
      </c>
      <c r="K407" t="str">
        <f t="shared" ca="1" si="73"/>
        <v/>
      </c>
      <c r="M407">
        <f t="shared" ca="1" si="74"/>
        <v>0</v>
      </c>
      <c r="N407" t="str">
        <f t="shared" ca="1" si="75"/>
        <v/>
      </c>
      <c r="U407">
        <f t="shared" si="76"/>
        <v>0</v>
      </c>
    </row>
    <row r="408" hidden="1">
      <c r="A408" s="12"/>
      <c r="B408">
        <v>42</v>
      </c>
      <c r="C408" t="str">
        <f t="shared" ca="1" si="66"/>
        <v>5.4</v>
      </c>
      <c r="D408" t="str">
        <f t="shared" ca="1" si="67"/>
        <v>na</v>
      </c>
      <c r="E408" t="s">
        <v>41</v>
      </c>
      <c r="F408" s="65" t="str">
        <f t="shared" ca="1" si="68"/>
        <v>https://prre.agglo-larochelle.fr/prendre-rendez-vous/prendre-rendez-vous-a-la-rochelle-pour-une-renovation-energetique-individuelle</v>
      </c>
      <c r="G408" t="str">
        <f t="shared" ca="1" si="69"/>
        <v>A</v>
      </c>
      <c r="H408" t="str">
        <f t="shared" ca="1" si="70"/>
        <v/>
      </c>
      <c r="I408" t="str">
        <f t="shared" ca="1" si="71"/>
        <v/>
      </c>
      <c r="J408" t="str">
        <f t="shared" ca="1" si="72"/>
        <v/>
      </c>
      <c r="K408" t="str">
        <f t="shared" ca="1" si="73"/>
        <v/>
      </c>
      <c r="M408">
        <f t="shared" ca="1" si="74"/>
        <v>0</v>
      </c>
      <c r="N408" t="str">
        <f t="shared" ca="1" si="75"/>
        <v/>
      </c>
      <c r="U408">
        <f t="shared" si="76"/>
        <v>0</v>
      </c>
    </row>
    <row r="409" hidden="1">
      <c r="A409" s="12"/>
      <c r="B409">
        <v>42</v>
      </c>
      <c r="C409" t="str">
        <f t="shared" ca="1" si="66"/>
        <v>5.4</v>
      </c>
      <c r="D409" t="str">
        <f t="shared" ca="1" si="67"/>
        <v>na</v>
      </c>
      <c r="E409" t="s">
        <v>44</v>
      </c>
      <c r="F409" s="65" t="str">
        <f t="shared" ca="1" si="68"/>
        <v>https://prre.agglo-larochelle.fr/-/gl-batiment-elec</v>
      </c>
      <c r="G409" t="str">
        <f t="shared" ca="1" si="69"/>
        <v>A</v>
      </c>
      <c r="H409" t="str">
        <f t="shared" ca="1" si="70"/>
        <v/>
      </c>
      <c r="I409" t="str">
        <f t="shared" ca="1" si="71"/>
        <v/>
      </c>
      <c r="J409" t="str">
        <f t="shared" ca="1" si="72"/>
        <v/>
      </c>
      <c r="K409" t="str">
        <f t="shared" ca="1" si="73"/>
        <v/>
      </c>
      <c r="M409">
        <f t="shared" ca="1" si="74"/>
        <v>0</v>
      </c>
      <c r="N409" t="str">
        <f t="shared" ca="1" si="75"/>
        <v/>
      </c>
      <c r="U409">
        <f t="shared" si="76"/>
        <v>0</v>
      </c>
    </row>
    <row r="410" hidden="1">
      <c r="A410" s="12"/>
      <c r="B410">
        <v>42</v>
      </c>
      <c r="C410" t="str">
        <f t="shared" ca="1" si="66"/>
        <v>5.4</v>
      </c>
      <c r="D410" t="str">
        <f t="shared" ca="1" si="67"/>
        <v>na</v>
      </c>
      <c r="E410" t="s">
        <v>47</v>
      </c>
      <c r="F410" s="65" t="str">
        <f t="shared" ca="1" si="68"/>
        <v>https://prre.agglo-larochelle.fr/-/1ere-fiche-chantier-de-renovation-performante</v>
      </c>
      <c r="G410" t="str">
        <f t="shared" ca="1" si="69"/>
        <v>A</v>
      </c>
      <c r="H410" t="str">
        <f t="shared" ca="1" si="70"/>
        <v/>
      </c>
      <c r="I410" t="str">
        <f t="shared" ca="1" si="71"/>
        <v/>
      </c>
      <c r="J410" t="str">
        <f t="shared" ca="1" si="72"/>
        <v/>
      </c>
      <c r="K410" t="str">
        <f t="shared" ca="1" si="73"/>
        <v/>
      </c>
      <c r="M410">
        <f t="shared" ca="1" si="74"/>
        <v>0</v>
      </c>
      <c r="N410" t="str">
        <f t="shared" ca="1" si="75"/>
        <v/>
      </c>
      <c r="U410">
        <f t="shared" si="76"/>
        <v>0</v>
      </c>
    </row>
    <row r="411" hidden="1">
      <c r="A411" s="12"/>
      <c r="B411">
        <v>43</v>
      </c>
      <c r="C411" t="str">
        <f t="shared" ca="1" si="66"/>
        <v>5.5</v>
      </c>
      <c r="D411" t="str">
        <f t="shared" ca="1" si="67"/>
        <v>na</v>
      </c>
      <c r="E411" t="s">
        <v>11</v>
      </c>
      <c r="F411" s="65" t="str">
        <f t="shared" ca="1" si="68"/>
        <v>https://prre.agglo-larochelle.fr/</v>
      </c>
      <c r="G411" t="str">
        <f t="shared" ca="1" si="69"/>
        <v>A</v>
      </c>
      <c r="H411" t="str">
        <f t="shared" ca="1" si="70"/>
        <v/>
      </c>
      <c r="I411" t="str">
        <f t="shared" ca="1" si="71"/>
        <v/>
      </c>
      <c r="J411" t="str">
        <f t="shared" ca="1" si="72"/>
        <v/>
      </c>
      <c r="K411" t="str">
        <f t="shared" ca="1" si="73"/>
        <v/>
      </c>
      <c r="M411">
        <f t="shared" ca="1" si="74"/>
        <v>0</v>
      </c>
      <c r="N411" t="str">
        <f t="shared" ca="1" si="75"/>
        <v/>
      </c>
      <c r="U411">
        <f t="shared" si="76"/>
        <v>0</v>
      </c>
    </row>
    <row r="412" hidden="1">
      <c r="A412" s="12"/>
      <c r="B412">
        <v>43</v>
      </c>
      <c r="C412" t="str">
        <f t="shared" ca="1" si="66"/>
        <v>5.5</v>
      </c>
      <c r="D412" t="str">
        <f t="shared" ca="1" si="67"/>
        <v>na</v>
      </c>
      <c r="E412" t="s">
        <v>14</v>
      </c>
      <c r="F412" s="65" t="str">
        <f t="shared" ca="1" si="68"/>
        <v>https://prre.agglo-larochelle.fr/j-adapte-mon-logement-a-une-perte-d-autonomie</v>
      </c>
      <c r="G412" t="str">
        <f t="shared" ca="1" si="69"/>
        <v>A</v>
      </c>
      <c r="H412" t="str">
        <f t="shared" ca="1" si="70"/>
        <v/>
      </c>
      <c r="I412" t="str">
        <f t="shared" ca="1" si="71"/>
        <v/>
      </c>
      <c r="J412" t="str">
        <f t="shared" ca="1" si="72"/>
        <v/>
      </c>
      <c r="K412" t="str">
        <f t="shared" ca="1" si="73"/>
        <v/>
      </c>
      <c r="M412">
        <f t="shared" ca="1" si="74"/>
        <v>0</v>
      </c>
      <c r="N412" t="str">
        <f t="shared" ca="1" si="75"/>
        <v/>
      </c>
      <c r="U412">
        <f t="shared" si="76"/>
        <v>0</v>
      </c>
    </row>
    <row r="413" hidden="1">
      <c r="A413" s="12"/>
      <c r="B413">
        <v>43</v>
      </c>
      <c r="C413" t="str">
        <f t="shared" ca="1" si="66"/>
        <v>5.5</v>
      </c>
      <c r="D413" t="str">
        <f t="shared" ca="1" si="67"/>
        <v>na</v>
      </c>
      <c r="E413" t="s">
        <v>17</v>
      </c>
      <c r="F413" s="65" t="str">
        <f t="shared" ca="1" si="68"/>
        <v>https://prre.agglo-larochelle.fr/contact-professionnels</v>
      </c>
      <c r="G413" t="str">
        <f t="shared" ca="1" si="69"/>
        <v>A</v>
      </c>
      <c r="H413" t="str">
        <f t="shared" ca="1" si="70"/>
        <v/>
      </c>
      <c r="I413" t="str">
        <f t="shared" ca="1" si="71"/>
        <v/>
      </c>
      <c r="J413" t="str">
        <f t="shared" ca="1" si="72"/>
        <v/>
      </c>
      <c r="K413" t="str">
        <f t="shared" ca="1" si="73"/>
        <v/>
      </c>
      <c r="M413">
        <f t="shared" ca="1" si="74"/>
        <v>0</v>
      </c>
      <c r="N413" t="str">
        <f t="shared" ca="1" si="75"/>
        <v/>
      </c>
      <c r="U413">
        <f t="shared" si="76"/>
        <v>0</v>
      </c>
    </row>
    <row r="414" hidden="1">
      <c r="A414" s="12"/>
      <c r="B414">
        <v>43</v>
      </c>
      <c r="C414" t="str">
        <f t="shared" ca="1" si="66"/>
        <v>5.5</v>
      </c>
      <c r="D414" t="str">
        <f t="shared" ca="1" si="67"/>
        <v>na</v>
      </c>
      <c r="E414" t="s">
        <v>20</v>
      </c>
      <c r="F414" s="65" t="str">
        <f t="shared" ca="1" si="68"/>
        <v>https://prre.agglo-larochelle.fr/partenaires</v>
      </c>
      <c r="G414" t="str">
        <f t="shared" ca="1" si="69"/>
        <v>A</v>
      </c>
      <c r="H414" t="str">
        <f t="shared" ca="1" si="70"/>
        <v/>
      </c>
      <c r="I414" t="str">
        <f t="shared" ca="1" si="71"/>
        <v/>
      </c>
      <c r="J414" t="str">
        <f t="shared" ca="1" si="72"/>
        <v/>
      </c>
      <c r="K414" t="str">
        <f t="shared" ca="1" si="73"/>
        <v/>
      </c>
      <c r="M414">
        <f t="shared" ca="1" si="74"/>
        <v>0</v>
      </c>
      <c r="N414" t="str">
        <f t="shared" ca="1" si="75"/>
        <v/>
      </c>
      <c r="U414">
        <f t="shared" si="76"/>
        <v>0</v>
      </c>
    </row>
    <row r="415" hidden="1">
      <c r="A415" s="12"/>
      <c r="B415">
        <v>43</v>
      </c>
      <c r="C415" t="str">
        <f t="shared" ca="1" si="66"/>
        <v>5.5</v>
      </c>
      <c r="D415" t="str">
        <f t="shared" ca="1" si="67"/>
        <v>na</v>
      </c>
      <c r="E415" t="s">
        <v>23</v>
      </c>
      <c r="F415" s="65" t="str">
        <f t="shared" ca="1" si="68"/>
        <v>https://prre.agglo-larochelle.fr/mentions-legales</v>
      </c>
      <c r="G415" t="str">
        <f t="shared" ca="1" si="69"/>
        <v>A</v>
      </c>
      <c r="H415" t="str">
        <f t="shared" ca="1" si="70"/>
        <v/>
      </c>
      <c r="I415" t="str">
        <f t="shared" ca="1" si="71"/>
        <v/>
      </c>
      <c r="J415" t="str">
        <f t="shared" ca="1" si="72"/>
        <v/>
      </c>
      <c r="K415" t="str">
        <f t="shared" ca="1" si="73"/>
        <v/>
      </c>
      <c r="M415">
        <f t="shared" ca="1" si="74"/>
        <v>0</v>
      </c>
      <c r="N415" t="str">
        <f t="shared" ca="1" si="75"/>
        <v/>
      </c>
      <c r="U415">
        <f t="shared" si="76"/>
        <v>0</v>
      </c>
    </row>
    <row r="416" hidden="1">
      <c r="A416" s="12"/>
      <c r="B416">
        <v>43</v>
      </c>
      <c r="C416" t="str">
        <f t="shared" ca="1" si="66"/>
        <v>5.5</v>
      </c>
      <c r="D416" t="str">
        <f t="shared" ca="1" si="67"/>
        <v>na</v>
      </c>
      <c r="E416" t="s">
        <v>26</v>
      </c>
      <c r="F416" s="65" t="str">
        <f t="shared" ca="1" si="68"/>
        <v>https://prre.agglo-larochelle.fr/plan-du-site</v>
      </c>
      <c r="G416" t="str">
        <f t="shared" ca="1" si="69"/>
        <v>A</v>
      </c>
      <c r="H416" t="str">
        <f t="shared" ca="1" si="70"/>
        <v/>
      </c>
      <c r="I416" t="str">
        <f t="shared" ca="1" si="71"/>
        <v/>
      </c>
      <c r="J416" t="str">
        <f t="shared" ca="1" si="72"/>
        <v/>
      </c>
      <c r="K416" t="str">
        <f t="shared" ca="1" si="73"/>
        <v/>
      </c>
      <c r="M416">
        <f t="shared" ca="1" si="74"/>
        <v>0</v>
      </c>
      <c r="N416" t="str">
        <f t="shared" ca="1" si="75"/>
        <v/>
      </c>
      <c r="U416">
        <f t="shared" si="76"/>
        <v>0</v>
      </c>
    </row>
    <row r="417" hidden="1">
      <c r="A417" s="12"/>
      <c r="B417">
        <v>43</v>
      </c>
      <c r="C417" t="str">
        <f t="shared" ca="1" si="66"/>
        <v>5.5</v>
      </c>
      <c r="D417" t="str">
        <f t="shared" ca="1" si="67"/>
        <v>na</v>
      </c>
      <c r="E417" t="s">
        <v>29</v>
      </c>
      <c r="F417" s="65" t="str">
        <f t="shared" ca="1" si="68"/>
        <v>https://prre.agglo-larochelle.fr/module-annuaire-des-pros?</v>
      </c>
      <c r="G417" t="str">
        <f t="shared" ca="1" si="69"/>
        <v>A</v>
      </c>
      <c r="H417" t="str">
        <f t="shared" ca="1" si="70"/>
        <v/>
      </c>
      <c r="I417" t="str">
        <f t="shared" ca="1" si="71"/>
        <v/>
      </c>
      <c r="J417" t="str">
        <f t="shared" ca="1" si="72"/>
        <v/>
      </c>
      <c r="K417" t="str">
        <f t="shared" ca="1" si="73"/>
        <v/>
      </c>
      <c r="M417">
        <f t="shared" ca="1" si="74"/>
        <v>0</v>
      </c>
      <c r="N417" t="str">
        <f t="shared" ca="1" si="75"/>
        <v/>
      </c>
      <c r="U417">
        <f t="shared" si="76"/>
        <v>0</v>
      </c>
    </row>
    <row r="418" hidden="1">
      <c r="A418" s="12"/>
      <c r="B418">
        <v>43</v>
      </c>
      <c r="C418" t="str">
        <f t="shared" ca="1" si="66"/>
        <v>5.5</v>
      </c>
      <c r="D418" t="str">
        <f t="shared" ca="1" si="67"/>
        <v>na</v>
      </c>
      <c r="E418" t="s">
        <v>32</v>
      </c>
      <c r="F418" s="65" t="str">
        <f t="shared" ca="1" si="68"/>
        <v>https://prre.agglo-larochelle.fr/prendre-rendez-vous</v>
      </c>
      <c r="G418" t="str">
        <f t="shared" ca="1" si="69"/>
        <v>A</v>
      </c>
      <c r="H418" t="str">
        <f t="shared" ca="1" si="70"/>
        <v/>
      </c>
      <c r="I418" t="str">
        <f t="shared" ca="1" si="71"/>
        <v/>
      </c>
      <c r="J418" t="str">
        <f t="shared" ca="1" si="72"/>
        <v/>
      </c>
      <c r="K418" t="str">
        <f t="shared" ca="1" si="73"/>
        <v/>
      </c>
      <c r="M418">
        <f t="shared" ca="1" si="74"/>
        <v>0</v>
      </c>
      <c r="N418" t="str">
        <f t="shared" ca="1" si="75"/>
        <v/>
      </c>
      <c r="U418">
        <f t="shared" si="76"/>
        <v>0</v>
      </c>
    </row>
    <row r="419" hidden="1">
      <c r="A419" s="12"/>
      <c r="B419">
        <v>43</v>
      </c>
      <c r="C419" t="str">
        <f t="shared" ca="1" si="66"/>
        <v>5.5</v>
      </c>
      <c r="D419" t="str">
        <f t="shared" ca="1" si="67"/>
        <v>na</v>
      </c>
      <c r="E419" t="s">
        <v>35</v>
      </c>
      <c r="F419" s="65" t="str">
        <f t="shared" ca="1" si="68"/>
        <v>https://prre.agglo-larochelle.fr/aides-financieres</v>
      </c>
      <c r="G419" t="str">
        <f t="shared" ca="1" si="69"/>
        <v>A</v>
      </c>
      <c r="H419" t="str">
        <f t="shared" ca="1" si="70"/>
        <v/>
      </c>
      <c r="I419" t="str">
        <f t="shared" ca="1" si="71"/>
        <v/>
      </c>
      <c r="J419" t="str">
        <f t="shared" ca="1" si="72"/>
        <v/>
      </c>
      <c r="K419" t="str">
        <f t="shared" ca="1" si="73"/>
        <v/>
      </c>
      <c r="M419">
        <f t="shared" ca="1" si="74"/>
        <v>0</v>
      </c>
      <c r="N419" t="str">
        <f t="shared" ca="1" si="75"/>
        <v/>
      </c>
      <c r="U419">
        <f t="shared" si="76"/>
        <v>0</v>
      </c>
    </row>
    <row r="420" hidden="1">
      <c r="A420" s="12"/>
      <c r="B420">
        <v>43</v>
      </c>
      <c r="C420" t="str">
        <f t="shared" ca="1" si="66"/>
        <v>5.5</v>
      </c>
      <c r="D420" t="str">
        <f t="shared" ca="1" si="67"/>
        <v>na</v>
      </c>
      <c r="E420" t="s">
        <v>38</v>
      </c>
      <c r="F420" s="65" t="str">
        <f t="shared" ca="1" si="68"/>
        <v>https://prre.agglo-larochelle.fr/des-outils-pour-mieux-connaitre-mon-logement/mon-toit-est-t-il-bien-isole</v>
      </c>
      <c r="G420" t="str">
        <f t="shared" ca="1" si="69"/>
        <v>A</v>
      </c>
      <c r="H420" t="str">
        <f t="shared" ca="1" si="70"/>
        <v/>
      </c>
      <c r="I420" t="str">
        <f t="shared" ca="1" si="71"/>
        <v/>
      </c>
      <c r="J420" t="str">
        <f t="shared" ca="1" si="72"/>
        <v/>
      </c>
      <c r="K420" t="str">
        <f t="shared" ca="1" si="73"/>
        <v/>
      </c>
      <c r="M420">
        <f t="shared" ca="1" si="74"/>
        <v>0</v>
      </c>
      <c r="N420" t="str">
        <f t="shared" ca="1" si="75"/>
        <v/>
      </c>
      <c r="U420">
        <f t="shared" si="76"/>
        <v>0</v>
      </c>
    </row>
    <row r="421" hidden="1">
      <c r="A421" s="12"/>
      <c r="B421">
        <v>43</v>
      </c>
      <c r="C421" t="str">
        <f t="shared" ca="1" si="66"/>
        <v>5.5</v>
      </c>
      <c r="D421" t="str">
        <f t="shared" ca="1" si="67"/>
        <v>na</v>
      </c>
      <c r="E421" t="s">
        <v>41</v>
      </c>
      <c r="F421" s="65" t="str">
        <f t="shared" ca="1" si="68"/>
        <v>https://prre.agglo-larochelle.fr/prendre-rendez-vous/prendre-rendez-vous-a-la-rochelle-pour-une-renovation-energetique-individuelle</v>
      </c>
      <c r="G421" t="str">
        <f t="shared" ca="1" si="69"/>
        <v>A</v>
      </c>
      <c r="H421" t="str">
        <f t="shared" ca="1" si="70"/>
        <v/>
      </c>
      <c r="I421" t="str">
        <f t="shared" ca="1" si="71"/>
        <v/>
      </c>
      <c r="J421" t="str">
        <f t="shared" ca="1" si="72"/>
        <v/>
      </c>
      <c r="K421" t="str">
        <f t="shared" ca="1" si="73"/>
        <v/>
      </c>
      <c r="M421">
        <f t="shared" ca="1" si="74"/>
        <v>0</v>
      </c>
      <c r="N421" t="str">
        <f t="shared" ca="1" si="75"/>
        <v/>
      </c>
      <c r="U421">
        <f t="shared" si="76"/>
        <v>0</v>
      </c>
    </row>
    <row r="422" hidden="1">
      <c r="A422" s="12"/>
      <c r="B422">
        <v>43</v>
      </c>
      <c r="C422" t="str">
        <f t="shared" ca="1" si="66"/>
        <v>5.5</v>
      </c>
      <c r="D422" t="str">
        <f t="shared" ca="1" si="67"/>
        <v>na</v>
      </c>
      <c r="E422" t="s">
        <v>44</v>
      </c>
      <c r="F422" s="65" t="str">
        <f t="shared" ca="1" si="68"/>
        <v>https://prre.agglo-larochelle.fr/-/gl-batiment-elec</v>
      </c>
      <c r="G422" t="str">
        <f t="shared" ca="1" si="69"/>
        <v>A</v>
      </c>
      <c r="H422" t="str">
        <f t="shared" ca="1" si="70"/>
        <v/>
      </c>
      <c r="I422" t="str">
        <f t="shared" ca="1" si="71"/>
        <v/>
      </c>
      <c r="J422" t="str">
        <f t="shared" ca="1" si="72"/>
        <v/>
      </c>
      <c r="K422" t="str">
        <f t="shared" ca="1" si="73"/>
        <v/>
      </c>
      <c r="M422">
        <f t="shared" ca="1" si="74"/>
        <v>0</v>
      </c>
      <c r="N422" t="str">
        <f t="shared" ca="1" si="75"/>
        <v/>
      </c>
      <c r="U422">
        <f t="shared" si="76"/>
        <v>0</v>
      </c>
    </row>
    <row r="423" hidden="1">
      <c r="A423" s="12"/>
      <c r="B423">
        <v>43</v>
      </c>
      <c r="C423" t="str">
        <f t="shared" ca="1" si="66"/>
        <v>5.5</v>
      </c>
      <c r="D423" t="str">
        <f t="shared" ca="1" si="67"/>
        <v>na</v>
      </c>
      <c r="E423" t="s">
        <v>47</v>
      </c>
      <c r="F423" s="65" t="str">
        <f t="shared" ca="1" si="68"/>
        <v>https://prre.agglo-larochelle.fr/-/1ere-fiche-chantier-de-renovation-performante</v>
      </c>
      <c r="G423" t="str">
        <f t="shared" ca="1" si="69"/>
        <v>A</v>
      </c>
      <c r="H423" t="str">
        <f t="shared" ca="1" si="70"/>
        <v/>
      </c>
      <c r="I423" t="str">
        <f t="shared" ca="1" si="71"/>
        <v/>
      </c>
      <c r="J423" t="str">
        <f t="shared" ca="1" si="72"/>
        <v/>
      </c>
      <c r="K423" t="str">
        <f t="shared" ca="1" si="73"/>
        <v/>
      </c>
      <c r="M423">
        <f t="shared" ca="1" si="74"/>
        <v>0</v>
      </c>
      <c r="N423" t="str">
        <f t="shared" ca="1" si="75"/>
        <v/>
      </c>
      <c r="U423">
        <f t="shared" si="76"/>
        <v>0</v>
      </c>
    </row>
    <row r="424" hidden="1">
      <c r="A424" s="12"/>
      <c r="B424">
        <v>44</v>
      </c>
      <c r="C424" t="str">
        <f t="shared" ca="1" si="66"/>
        <v>5.6</v>
      </c>
      <c r="D424" t="str">
        <f t="shared" ca="1" si="67"/>
        <v>na</v>
      </c>
      <c r="E424" t="s">
        <v>11</v>
      </c>
      <c r="F424" s="65" t="str">
        <f t="shared" ca="1" si="68"/>
        <v>https://prre.agglo-larochelle.fr/</v>
      </c>
      <c r="G424" t="str">
        <f t="shared" ca="1" si="69"/>
        <v>A</v>
      </c>
      <c r="H424" t="str">
        <f t="shared" ca="1" si="70"/>
        <v/>
      </c>
      <c r="I424" t="str">
        <f t="shared" ca="1" si="71"/>
        <v/>
      </c>
      <c r="J424" t="str">
        <f t="shared" ca="1" si="72"/>
        <v/>
      </c>
      <c r="K424" t="str">
        <f t="shared" ca="1" si="73"/>
        <v/>
      </c>
      <c r="M424">
        <f t="shared" ca="1" si="74"/>
        <v>0</v>
      </c>
      <c r="N424" t="str">
        <f t="shared" ca="1" si="75"/>
        <v/>
      </c>
      <c r="U424">
        <f t="shared" si="76"/>
        <v>0</v>
      </c>
    </row>
    <row r="425" hidden="1">
      <c r="A425" s="12"/>
      <c r="B425">
        <v>44</v>
      </c>
      <c r="C425" t="str">
        <f t="shared" ca="1" si="66"/>
        <v>5.6</v>
      </c>
      <c r="D425" t="str">
        <f t="shared" ca="1" si="67"/>
        <v>c</v>
      </c>
      <c r="E425" t="s">
        <v>14</v>
      </c>
      <c r="F425" s="65" t="str">
        <f t="shared" ca="1" si="68"/>
        <v>https://prre.agglo-larochelle.fr/j-adapte-mon-logement-a-une-perte-d-autonomie</v>
      </c>
      <c r="G425" t="str">
        <f t="shared" ca="1" si="69"/>
        <v>A</v>
      </c>
      <c r="H425" t="str">
        <f t="shared" ca="1" si="70"/>
        <v/>
      </c>
      <c r="I425" t="str">
        <f t="shared" ca="1" si="71"/>
        <v/>
      </c>
      <c r="J425" t="str">
        <f t="shared" ca="1" si="72"/>
        <v/>
      </c>
      <c r="K425" t="str">
        <f t="shared" ca="1" si="73"/>
        <v/>
      </c>
      <c r="M425">
        <f t="shared" ca="1" si="74"/>
        <v>0</v>
      </c>
      <c r="N425" t="str">
        <f t="shared" ca="1" si="75"/>
        <v/>
      </c>
      <c r="U425">
        <f t="shared" si="76"/>
        <v>0</v>
      </c>
    </row>
    <row r="426" hidden="1">
      <c r="A426" s="12"/>
      <c r="B426">
        <v>44</v>
      </c>
      <c r="C426" t="str">
        <f t="shared" ca="1" si="66"/>
        <v>5.6</v>
      </c>
      <c r="D426" t="str">
        <f t="shared" ca="1" si="67"/>
        <v>na</v>
      </c>
      <c r="E426" t="s">
        <v>17</v>
      </c>
      <c r="F426" s="65" t="str">
        <f t="shared" ca="1" si="68"/>
        <v>https://prre.agglo-larochelle.fr/contact-professionnels</v>
      </c>
      <c r="G426" t="str">
        <f t="shared" ca="1" si="69"/>
        <v>A</v>
      </c>
      <c r="H426" t="str">
        <f t="shared" ca="1" si="70"/>
        <v/>
      </c>
      <c r="I426" t="str">
        <f t="shared" ca="1" si="71"/>
        <v/>
      </c>
      <c r="J426" t="str">
        <f t="shared" ca="1" si="72"/>
        <v/>
      </c>
      <c r="K426" t="str">
        <f t="shared" ca="1" si="73"/>
        <v/>
      </c>
      <c r="M426">
        <f t="shared" ca="1" si="74"/>
        <v>0</v>
      </c>
      <c r="N426" t="str">
        <f t="shared" ca="1" si="75"/>
        <v/>
      </c>
      <c r="U426">
        <f t="shared" si="76"/>
        <v>0</v>
      </c>
    </row>
    <row r="427" hidden="1">
      <c r="A427" s="12"/>
      <c r="B427">
        <v>44</v>
      </c>
      <c r="C427" t="str">
        <f t="shared" ca="1" si="66"/>
        <v>5.6</v>
      </c>
      <c r="D427" t="str">
        <f t="shared" ca="1" si="67"/>
        <v>na</v>
      </c>
      <c r="E427" t="s">
        <v>20</v>
      </c>
      <c r="F427" s="65" t="str">
        <f t="shared" ca="1" si="68"/>
        <v>https://prre.agglo-larochelle.fr/partenaires</v>
      </c>
      <c r="G427" t="str">
        <f t="shared" ca="1" si="69"/>
        <v>A</v>
      </c>
      <c r="H427" t="str">
        <f t="shared" ca="1" si="70"/>
        <v/>
      </c>
      <c r="I427" t="str">
        <f t="shared" ca="1" si="71"/>
        <v/>
      </c>
      <c r="J427" t="str">
        <f t="shared" ca="1" si="72"/>
        <v/>
      </c>
      <c r="K427" t="str">
        <f t="shared" ca="1" si="73"/>
        <v/>
      </c>
      <c r="M427">
        <f t="shared" ca="1" si="74"/>
        <v>0</v>
      </c>
      <c r="N427" t="str">
        <f t="shared" ca="1" si="75"/>
        <v/>
      </c>
      <c r="U427">
        <f t="shared" si="76"/>
        <v>0</v>
      </c>
    </row>
    <row r="428" hidden="1">
      <c r="A428" s="12"/>
      <c r="B428">
        <v>44</v>
      </c>
      <c r="C428" t="str">
        <f t="shared" ca="1" si="66"/>
        <v>5.6</v>
      </c>
      <c r="D428" t="str">
        <f t="shared" ca="1" si="67"/>
        <v>na</v>
      </c>
      <c r="E428" t="s">
        <v>23</v>
      </c>
      <c r="F428" s="65" t="str">
        <f t="shared" ca="1" si="68"/>
        <v>https://prre.agglo-larochelle.fr/mentions-legales</v>
      </c>
      <c r="G428" t="str">
        <f t="shared" ca="1" si="69"/>
        <v>A</v>
      </c>
      <c r="H428" t="str">
        <f t="shared" ca="1" si="70"/>
        <v/>
      </c>
      <c r="I428" t="str">
        <f t="shared" ca="1" si="71"/>
        <v/>
      </c>
      <c r="J428" t="str">
        <f t="shared" ca="1" si="72"/>
        <v/>
      </c>
      <c r="K428" t="str">
        <f t="shared" ca="1" si="73"/>
        <v/>
      </c>
      <c r="M428">
        <f t="shared" ca="1" si="74"/>
        <v>0</v>
      </c>
      <c r="N428" t="str">
        <f t="shared" ca="1" si="75"/>
        <v/>
      </c>
      <c r="U428">
        <f t="shared" si="76"/>
        <v>0</v>
      </c>
    </row>
    <row r="429" hidden="1">
      <c r="A429" s="12"/>
      <c r="B429">
        <v>44</v>
      </c>
      <c r="C429" t="str">
        <f t="shared" ca="1" si="66"/>
        <v>5.6</v>
      </c>
      <c r="D429" t="str">
        <f t="shared" ca="1" si="67"/>
        <v>na</v>
      </c>
      <c r="E429" t="s">
        <v>26</v>
      </c>
      <c r="F429" s="65" t="str">
        <f t="shared" ca="1" si="68"/>
        <v>https://prre.agglo-larochelle.fr/plan-du-site</v>
      </c>
      <c r="G429" t="str">
        <f t="shared" ca="1" si="69"/>
        <v>A</v>
      </c>
      <c r="H429" t="str">
        <f t="shared" ca="1" si="70"/>
        <v/>
      </c>
      <c r="I429" t="str">
        <f t="shared" ca="1" si="71"/>
        <v/>
      </c>
      <c r="J429" t="str">
        <f t="shared" ca="1" si="72"/>
        <v/>
      </c>
      <c r="K429" t="str">
        <f t="shared" ca="1" si="73"/>
        <v/>
      </c>
      <c r="M429">
        <f t="shared" ca="1" si="74"/>
        <v>0</v>
      </c>
      <c r="N429" t="str">
        <f t="shared" ca="1" si="75"/>
        <v/>
      </c>
      <c r="U429">
        <f t="shared" si="76"/>
        <v>0</v>
      </c>
    </row>
    <row r="430" hidden="1">
      <c r="A430" s="12"/>
      <c r="B430">
        <v>44</v>
      </c>
      <c r="C430" t="str">
        <f t="shared" ca="1" si="66"/>
        <v>5.6</v>
      </c>
      <c r="D430" t="str">
        <f t="shared" ca="1" si="67"/>
        <v>na</v>
      </c>
      <c r="E430" t="s">
        <v>29</v>
      </c>
      <c r="F430" s="65" t="str">
        <f t="shared" ca="1" si="68"/>
        <v>https://prre.agglo-larochelle.fr/module-annuaire-des-pros?</v>
      </c>
      <c r="G430" t="str">
        <f t="shared" ca="1" si="69"/>
        <v>A</v>
      </c>
      <c r="H430" t="str">
        <f t="shared" ca="1" si="70"/>
        <v/>
      </c>
      <c r="I430" t="str">
        <f t="shared" ca="1" si="71"/>
        <v/>
      </c>
      <c r="J430" t="str">
        <f t="shared" ca="1" si="72"/>
        <v/>
      </c>
      <c r="K430" t="str">
        <f t="shared" ca="1" si="73"/>
        <v/>
      </c>
      <c r="M430">
        <f t="shared" ca="1" si="74"/>
        <v>0</v>
      </c>
      <c r="N430" t="str">
        <f t="shared" ca="1" si="75"/>
        <v/>
      </c>
      <c r="U430">
        <f t="shared" si="76"/>
        <v>0</v>
      </c>
    </row>
    <row r="431" hidden="1">
      <c r="A431" s="12"/>
      <c r="B431">
        <v>44</v>
      </c>
      <c r="C431" t="str">
        <f t="shared" ca="1" si="66"/>
        <v>5.6</v>
      </c>
      <c r="D431" t="str">
        <f t="shared" ca="1" si="67"/>
        <v>na</v>
      </c>
      <c r="E431" t="s">
        <v>32</v>
      </c>
      <c r="F431" s="65" t="str">
        <f t="shared" ca="1" si="68"/>
        <v>https://prre.agglo-larochelle.fr/prendre-rendez-vous</v>
      </c>
      <c r="G431" t="str">
        <f t="shared" ca="1" si="69"/>
        <v>A</v>
      </c>
      <c r="H431" t="str">
        <f t="shared" ca="1" si="70"/>
        <v/>
      </c>
      <c r="I431" t="str">
        <f t="shared" ca="1" si="71"/>
        <v/>
      </c>
      <c r="J431" t="str">
        <f t="shared" ca="1" si="72"/>
        <v/>
      </c>
      <c r="K431" t="str">
        <f t="shared" ca="1" si="73"/>
        <v/>
      </c>
      <c r="M431">
        <f t="shared" ca="1" si="74"/>
        <v>0</v>
      </c>
      <c r="N431" t="str">
        <f t="shared" ca="1" si="75"/>
        <v/>
      </c>
      <c r="U431">
        <f t="shared" si="76"/>
        <v>0</v>
      </c>
    </row>
    <row r="432" hidden="1">
      <c r="A432" s="12"/>
      <c r="B432">
        <v>44</v>
      </c>
      <c r="C432" t="str">
        <f t="shared" ca="1" si="66"/>
        <v>5.6</v>
      </c>
      <c r="D432" t="str">
        <f t="shared" ca="1" si="67"/>
        <v>na</v>
      </c>
      <c r="E432" t="s">
        <v>35</v>
      </c>
      <c r="F432" s="65" t="str">
        <f t="shared" ca="1" si="68"/>
        <v>https://prre.agglo-larochelle.fr/aides-financieres</v>
      </c>
      <c r="G432" t="str">
        <f t="shared" ca="1" si="69"/>
        <v>A</v>
      </c>
      <c r="H432" t="str">
        <f t="shared" ca="1" si="70"/>
        <v/>
      </c>
      <c r="I432" t="str">
        <f t="shared" ca="1" si="71"/>
        <v/>
      </c>
      <c r="J432" t="str">
        <f t="shared" ca="1" si="72"/>
        <v/>
      </c>
      <c r="K432" t="str">
        <f t="shared" ca="1" si="73"/>
        <v/>
      </c>
      <c r="M432">
        <f t="shared" ca="1" si="74"/>
        <v>0</v>
      </c>
      <c r="N432" t="str">
        <f t="shared" ca="1" si="75"/>
        <v/>
      </c>
      <c r="U432">
        <f t="shared" si="76"/>
        <v>0</v>
      </c>
    </row>
    <row r="433" hidden="1">
      <c r="A433" s="12"/>
      <c r="B433">
        <v>44</v>
      </c>
      <c r="C433" t="str">
        <f t="shared" ca="1" si="66"/>
        <v>5.6</v>
      </c>
      <c r="D433" t="str">
        <f t="shared" ca="1" si="67"/>
        <v>na</v>
      </c>
      <c r="E433" t="s">
        <v>38</v>
      </c>
      <c r="F433" s="65" t="str">
        <f t="shared" ca="1" si="68"/>
        <v>https://prre.agglo-larochelle.fr/des-outils-pour-mieux-connaitre-mon-logement/mon-toit-est-t-il-bien-isole</v>
      </c>
      <c r="G433" t="str">
        <f t="shared" ca="1" si="69"/>
        <v>A</v>
      </c>
      <c r="H433" t="str">
        <f t="shared" ca="1" si="70"/>
        <v/>
      </c>
      <c r="I433" t="str">
        <f t="shared" ca="1" si="71"/>
        <v/>
      </c>
      <c r="J433" t="str">
        <f t="shared" ca="1" si="72"/>
        <v/>
      </c>
      <c r="K433" t="str">
        <f t="shared" ca="1" si="73"/>
        <v/>
      </c>
      <c r="M433">
        <f t="shared" ca="1" si="74"/>
        <v>0</v>
      </c>
      <c r="N433" t="str">
        <f t="shared" ca="1" si="75"/>
        <v/>
      </c>
      <c r="U433">
        <f t="shared" si="76"/>
        <v>0</v>
      </c>
    </row>
    <row r="434" hidden="1">
      <c r="A434" s="12"/>
      <c r="B434">
        <v>44</v>
      </c>
      <c r="C434" t="str">
        <f t="shared" ca="1" si="66"/>
        <v>5.6</v>
      </c>
      <c r="D434" t="str">
        <f t="shared" ca="1" si="67"/>
        <v>na</v>
      </c>
      <c r="E434" t="s">
        <v>41</v>
      </c>
      <c r="F434" s="65" t="str">
        <f t="shared" ca="1" si="68"/>
        <v>https://prre.agglo-larochelle.fr/prendre-rendez-vous/prendre-rendez-vous-a-la-rochelle-pour-une-renovation-energetique-individuelle</v>
      </c>
      <c r="G434" t="str">
        <f t="shared" ca="1" si="69"/>
        <v>A</v>
      </c>
      <c r="H434" t="str">
        <f t="shared" ca="1" si="70"/>
        <v/>
      </c>
      <c r="I434" t="str">
        <f t="shared" ca="1" si="71"/>
        <v/>
      </c>
      <c r="J434" t="str">
        <f t="shared" ca="1" si="72"/>
        <v/>
      </c>
      <c r="K434" t="str">
        <f t="shared" ca="1" si="73"/>
        <v/>
      </c>
      <c r="M434">
        <f t="shared" ca="1" si="74"/>
        <v>0</v>
      </c>
      <c r="N434" t="str">
        <f t="shared" ca="1" si="75"/>
        <v/>
      </c>
      <c r="U434">
        <f t="shared" si="76"/>
        <v>0</v>
      </c>
    </row>
    <row r="435" hidden="1">
      <c r="A435" s="12"/>
      <c r="B435">
        <v>44</v>
      </c>
      <c r="C435" t="str">
        <f t="shared" ca="1" si="66"/>
        <v>5.6</v>
      </c>
      <c r="D435" t="str">
        <f t="shared" ca="1" si="67"/>
        <v>na</v>
      </c>
      <c r="E435" t="s">
        <v>44</v>
      </c>
      <c r="F435" s="65" t="str">
        <f t="shared" ca="1" si="68"/>
        <v>https://prre.agglo-larochelle.fr/-/gl-batiment-elec</v>
      </c>
      <c r="G435" t="str">
        <f t="shared" ca="1" si="69"/>
        <v>A</v>
      </c>
      <c r="H435" t="str">
        <f t="shared" ca="1" si="70"/>
        <v/>
      </c>
      <c r="I435" t="str">
        <f t="shared" ca="1" si="71"/>
        <v/>
      </c>
      <c r="J435" t="str">
        <f t="shared" ca="1" si="72"/>
        <v/>
      </c>
      <c r="K435" t="str">
        <f t="shared" ca="1" si="73"/>
        <v/>
      </c>
      <c r="M435">
        <f t="shared" ca="1" si="74"/>
        <v>0</v>
      </c>
      <c r="N435" t="str">
        <f t="shared" ca="1" si="75"/>
        <v/>
      </c>
      <c r="U435">
        <f t="shared" si="76"/>
        <v>0</v>
      </c>
    </row>
    <row r="436" hidden="1">
      <c r="A436" s="12"/>
      <c r="B436">
        <v>44</v>
      </c>
      <c r="C436" t="str">
        <f t="shared" ca="1" si="66"/>
        <v>5.6</v>
      </c>
      <c r="D436" t="str">
        <f t="shared" ca="1" si="67"/>
        <v>na</v>
      </c>
      <c r="E436" t="s">
        <v>47</v>
      </c>
      <c r="F436" s="65" t="str">
        <f t="shared" ca="1" si="68"/>
        <v>https://prre.agglo-larochelle.fr/-/1ere-fiche-chantier-de-renovation-performante</v>
      </c>
      <c r="G436" t="str">
        <f t="shared" ca="1" si="69"/>
        <v>A</v>
      </c>
      <c r="H436" t="str">
        <f t="shared" ca="1" si="70"/>
        <v/>
      </c>
      <c r="I436" t="str">
        <f t="shared" ca="1" si="71"/>
        <v/>
      </c>
      <c r="J436" t="str">
        <f t="shared" ca="1" si="72"/>
        <v/>
      </c>
      <c r="K436" t="str">
        <f t="shared" ca="1" si="73"/>
        <v/>
      </c>
      <c r="M436">
        <f t="shared" ca="1" si="74"/>
        <v>0</v>
      </c>
      <c r="N436" t="str">
        <f t="shared" ca="1" si="75"/>
        <v/>
      </c>
      <c r="U436">
        <f t="shared" si="76"/>
        <v>0</v>
      </c>
    </row>
    <row r="437" hidden="1">
      <c r="A437" s="12"/>
      <c r="B437">
        <v>45</v>
      </c>
      <c r="C437" t="str">
        <f t="shared" ca="1" si="66"/>
        <v>5.7</v>
      </c>
      <c r="D437" t="str">
        <f t="shared" ca="1" si="67"/>
        <v>na</v>
      </c>
      <c r="E437" t="s">
        <v>11</v>
      </c>
      <c r="F437" s="65" t="str">
        <f t="shared" ca="1" si="68"/>
        <v>https://prre.agglo-larochelle.fr/</v>
      </c>
      <c r="G437" t="str">
        <f t="shared" ca="1" si="69"/>
        <v>A</v>
      </c>
      <c r="H437" t="str">
        <f t="shared" ca="1" si="70"/>
        <v>x</v>
      </c>
      <c r="I437" t="str">
        <f t="shared" ca="1" si="71"/>
        <v/>
      </c>
      <c r="J437" t="str">
        <f t="shared" ca="1" si="72"/>
        <v/>
      </c>
      <c r="K437" t="str">
        <f t="shared" ca="1" si="73"/>
        <v/>
      </c>
      <c r="M437">
        <f t="shared" ca="1" si="74"/>
        <v>0</v>
      </c>
      <c r="N437" t="str">
        <f t="shared" ca="1" si="75"/>
        <v/>
      </c>
      <c r="U437">
        <f t="shared" si="76"/>
        <v>0</v>
      </c>
    </row>
    <row r="438" hidden="1">
      <c r="A438" s="12"/>
      <c r="B438">
        <v>45</v>
      </c>
      <c r="C438" t="str">
        <f t="shared" ca="1" si="66"/>
        <v>5.7</v>
      </c>
      <c r="D438" t="str">
        <f t="shared" ca="1" si="67"/>
        <v>na</v>
      </c>
      <c r="E438" t="s">
        <v>14</v>
      </c>
      <c r="F438" s="65" t="str">
        <f t="shared" ca="1" si="68"/>
        <v>https://prre.agglo-larochelle.fr/j-adapte-mon-logement-a-une-perte-d-autonomie</v>
      </c>
      <c r="G438" t="str">
        <f t="shared" ca="1" si="69"/>
        <v>A</v>
      </c>
      <c r="H438" t="str">
        <f t="shared" ca="1" si="70"/>
        <v>x</v>
      </c>
      <c r="I438" t="str">
        <f t="shared" ca="1" si="71"/>
        <v/>
      </c>
      <c r="J438" t="str">
        <f t="shared" ca="1" si="72"/>
        <v/>
      </c>
      <c r="K438" t="str">
        <f t="shared" ca="1" si="73"/>
        <v/>
      </c>
      <c r="M438">
        <f t="shared" ca="1" si="74"/>
        <v>0</v>
      </c>
      <c r="N438" t="str">
        <f t="shared" ca="1" si="75"/>
        <v/>
      </c>
      <c r="U438">
        <f t="shared" si="76"/>
        <v>0</v>
      </c>
    </row>
    <row r="439" hidden="1">
      <c r="A439" s="12"/>
      <c r="B439">
        <v>45</v>
      </c>
      <c r="C439" t="str">
        <f t="shared" ca="1" si="66"/>
        <v>5.7</v>
      </c>
      <c r="D439" t="str">
        <f t="shared" ca="1" si="67"/>
        <v>na</v>
      </c>
      <c r="E439" t="s">
        <v>17</v>
      </c>
      <c r="F439" s="65" t="str">
        <f t="shared" ca="1" si="68"/>
        <v>https://prre.agglo-larochelle.fr/contact-professionnels</v>
      </c>
      <c r="G439" t="str">
        <f t="shared" ca="1" si="69"/>
        <v>A</v>
      </c>
      <c r="H439" t="str">
        <f t="shared" ca="1" si="70"/>
        <v>x</v>
      </c>
      <c r="I439" t="str">
        <f t="shared" ca="1" si="71"/>
        <v/>
      </c>
      <c r="J439" t="str">
        <f t="shared" ca="1" si="72"/>
        <v/>
      </c>
      <c r="K439" t="str">
        <f t="shared" ca="1" si="73"/>
        <v/>
      </c>
      <c r="M439">
        <f t="shared" ca="1" si="74"/>
        <v>0</v>
      </c>
      <c r="N439" t="str">
        <f t="shared" ca="1" si="75"/>
        <v/>
      </c>
      <c r="U439">
        <f t="shared" si="76"/>
        <v>0</v>
      </c>
    </row>
    <row r="440" hidden="1">
      <c r="A440" s="12"/>
      <c r="B440">
        <v>45</v>
      </c>
      <c r="C440" t="str">
        <f t="shared" ca="1" si="66"/>
        <v>5.7</v>
      </c>
      <c r="D440" t="str">
        <f t="shared" ca="1" si="67"/>
        <v>na</v>
      </c>
      <c r="E440" t="s">
        <v>20</v>
      </c>
      <c r="F440" s="65" t="str">
        <f t="shared" ca="1" si="68"/>
        <v>https://prre.agglo-larochelle.fr/partenaires</v>
      </c>
      <c r="G440" t="str">
        <f t="shared" ca="1" si="69"/>
        <v>A</v>
      </c>
      <c r="H440" t="str">
        <f t="shared" ca="1" si="70"/>
        <v>x</v>
      </c>
      <c r="I440" t="str">
        <f t="shared" ca="1" si="71"/>
        <v/>
      </c>
      <c r="J440" t="str">
        <f t="shared" ca="1" si="72"/>
        <v/>
      </c>
      <c r="K440" t="str">
        <f t="shared" ca="1" si="73"/>
        <v/>
      </c>
      <c r="M440">
        <f t="shared" ca="1" si="74"/>
        <v>0</v>
      </c>
      <c r="N440" t="str">
        <f t="shared" ca="1" si="75"/>
        <v/>
      </c>
      <c r="U440">
        <f t="shared" si="76"/>
        <v>0</v>
      </c>
    </row>
    <row r="441" hidden="1">
      <c r="A441" s="12"/>
      <c r="B441">
        <v>45</v>
      </c>
      <c r="C441" t="str">
        <f t="shared" ca="1" si="66"/>
        <v>5.7</v>
      </c>
      <c r="D441" t="str">
        <f t="shared" ca="1" si="67"/>
        <v>na</v>
      </c>
      <c r="E441" t="s">
        <v>23</v>
      </c>
      <c r="F441" s="65" t="str">
        <f t="shared" ca="1" si="68"/>
        <v>https://prre.agglo-larochelle.fr/mentions-legales</v>
      </c>
      <c r="G441" t="str">
        <f t="shared" ca="1" si="69"/>
        <v>A</v>
      </c>
      <c r="H441" t="str">
        <f t="shared" ca="1" si="70"/>
        <v>x</v>
      </c>
      <c r="I441" t="str">
        <f t="shared" ca="1" si="71"/>
        <v/>
      </c>
      <c r="J441" t="str">
        <f t="shared" ca="1" si="72"/>
        <v/>
      </c>
      <c r="K441" t="str">
        <f t="shared" ca="1" si="73"/>
        <v/>
      </c>
      <c r="M441">
        <f t="shared" ca="1" si="74"/>
        <v>0</v>
      </c>
      <c r="N441" t="str">
        <f t="shared" ca="1" si="75"/>
        <v/>
      </c>
      <c r="U441">
        <f t="shared" si="76"/>
        <v>0</v>
      </c>
    </row>
    <row r="442" hidden="1">
      <c r="A442" s="12"/>
      <c r="B442">
        <v>45</v>
      </c>
      <c r="C442" t="str">
        <f t="shared" ca="1" si="66"/>
        <v>5.7</v>
      </c>
      <c r="D442" t="str">
        <f t="shared" ca="1" si="67"/>
        <v>na</v>
      </c>
      <c r="E442" t="s">
        <v>26</v>
      </c>
      <c r="F442" s="65" t="str">
        <f t="shared" ca="1" si="68"/>
        <v>https://prre.agglo-larochelle.fr/plan-du-site</v>
      </c>
      <c r="G442" t="str">
        <f t="shared" ca="1" si="69"/>
        <v>A</v>
      </c>
      <c r="H442" t="str">
        <f t="shared" ca="1" si="70"/>
        <v>x</v>
      </c>
      <c r="I442" t="str">
        <f t="shared" ca="1" si="71"/>
        <v/>
      </c>
      <c r="J442" t="str">
        <f t="shared" ca="1" si="72"/>
        <v/>
      </c>
      <c r="K442" t="str">
        <f t="shared" ca="1" si="73"/>
        <v/>
      </c>
      <c r="M442">
        <f t="shared" ca="1" si="74"/>
        <v>0</v>
      </c>
      <c r="N442" t="str">
        <f t="shared" ca="1" si="75"/>
        <v/>
      </c>
      <c r="U442">
        <f t="shared" si="76"/>
        <v>0</v>
      </c>
    </row>
    <row r="443" hidden="1">
      <c r="A443" s="12"/>
      <c r="B443">
        <v>45</v>
      </c>
      <c r="C443" t="str">
        <f t="shared" ca="1" si="66"/>
        <v>5.7</v>
      </c>
      <c r="D443" t="str">
        <f t="shared" ca="1" si="67"/>
        <v>na</v>
      </c>
      <c r="E443" t="s">
        <v>29</v>
      </c>
      <c r="F443" s="65" t="str">
        <f t="shared" ca="1" si="68"/>
        <v>https://prre.agglo-larochelle.fr/module-annuaire-des-pros?</v>
      </c>
      <c r="G443" t="str">
        <f t="shared" ca="1" si="69"/>
        <v>A</v>
      </c>
      <c r="H443" t="str">
        <f t="shared" ca="1" si="70"/>
        <v>x</v>
      </c>
      <c r="I443" t="str">
        <f t="shared" ca="1" si="71"/>
        <v/>
      </c>
      <c r="J443" t="str">
        <f t="shared" ca="1" si="72"/>
        <v/>
      </c>
      <c r="K443" t="str">
        <f t="shared" ca="1" si="73"/>
        <v/>
      </c>
      <c r="M443">
        <f t="shared" ca="1" si="74"/>
        <v>0</v>
      </c>
      <c r="N443" t="str">
        <f t="shared" ca="1" si="75"/>
        <v/>
      </c>
      <c r="U443">
        <f t="shared" si="76"/>
        <v>0</v>
      </c>
    </row>
    <row r="444" hidden="1">
      <c r="A444" s="12"/>
      <c r="B444">
        <v>45</v>
      </c>
      <c r="C444" t="str">
        <f t="shared" ca="1" si="66"/>
        <v>5.7</v>
      </c>
      <c r="D444" t="str">
        <f t="shared" ca="1" si="67"/>
        <v>na</v>
      </c>
      <c r="E444" t="s">
        <v>32</v>
      </c>
      <c r="F444" s="65" t="str">
        <f t="shared" ca="1" si="68"/>
        <v>https://prre.agglo-larochelle.fr/prendre-rendez-vous</v>
      </c>
      <c r="G444" t="str">
        <f t="shared" ca="1" si="69"/>
        <v>A</v>
      </c>
      <c r="H444" t="str">
        <f t="shared" ca="1" si="70"/>
        <v>x</v>
      </c>
      <c r="I444" t="str">
        <f t="shared" ca="1" si="71"/>
        <v/>
      </c>
      <c r="J444" t="str">
        <f t="shared" ca="1" si="72"/>
        <v/>
      </c>
      <c r="K444" t="str">
        <f t="shared" ca="1" si="73"/>
        <v/>
      </c>
      <c r="M444">
        <f t="shared" ca="1" si="74"/>
        <v>0</v>
      </c>
      <c r="N444" t="str">
        <f t="shared" ca="1" si="75"/>
        <v/>
      </c>
      <c r="U444">
        <f t="shared" si="76"/>
        <v>0</v>
      </c>
    </row>
    <row r="445" hidden="1">
      <c r="A445" s="12"/>
      <c r="B445">
        <v>45</v>
      </c>
      <c r="C445" t="str">
        <f t="shared" ca="1" si="66"/>
        <v>5.7</v>
      </c>
      <c r="D445" t="str">
        <f t="shared" ca="1" si="67"/>
        <v>na</v>
      </c>
      <c r="E445" t="s">
        <v>35</v>
      </c>
      <c r="F445" s="65" t="str">
        <f t="shared" ca="1" si="68"/>
        <v>https://prre.agglo-larochelle.fr/aides-financieres</v>
      </c>
      <c r="G445" t="str">
        <f t="shared" ca="1" si="69"/>
        <v>A</v>
      </c>
      <c r="H445" t="str">
        <f t="shared" ca="1" si="70"/>
        <v>x</v>
      </c>
      <c r="I445" t="str">
        <f t="shared" ca="1" si="71"/>
        <v/>
      </c>
      <c r="J445" t="str">
        <f t="shared" ca="1" si="72"/>
        <v/>
      </c>
      <c r="K445" t="str">
        <f t="shared" ca="1" si="73"/>
        <v/>
      </c>
      <c r="M445">
        <f t="shared" ca="1" si="74"/>
        <v>0</v>
      </c>
      <c r="N445" t="str">
        <f t="shared" ca="1" si="75"/>
        <v/>
      </c>
      <c r="U445">
        <f t="shared" si="76"/>
        <v>0</v>
      </c>
    </row>
    <row r="446" hidden="1">
      <c r="A446" s="12"/>
      <c r="B446">
        <v>45</v>
      </c>
      <c r="C446" t="str">
        <f t="shared" ca="1" si="66"/>
        <v>5.7</v>
      </c>
      <c r="D446" t="str">
        <f t="shared" ca="1" si="67"/>
        <v>na</v>
      </c>
      <c r="E446" t="s">
        <v>38</v>
      </c>
      <c r="F446" s="65" t="str">
        <f t="shared" ca="1" si="68"/>
        <v>https://prre.agglo-larochelle.fr/des-outils-pour-mieux-connaitre-mon-logement/mon-toit-est-t-il-bien-isole</v>
      </c>
      <c r="G446" t="str">
        <f t="shared" ca="1" si="69"/>
        <v>A</v>
      </c>
      <c r="H446" t="str">
        <f t="shared" ca="1" si="70"/>
        <v>x</v>
      </c>
      <c r="I446" t="str">
        <f t="shared" ca="1" si="71"/>
        <v/>
      </c>
      <c r="J446" t="str">
        <f t="shared" ca="1" si="72"/>
        <v/>
      </c>
      <c r="K446" t="str">
        <f t="shared" ca="1" si="73"/>
        <v/>
      </c>
      <c r="M446">
        <f t="shared" ca="1" si="74"/>
        <v>0</v>
      </c>
      <c r="N446" t="str">
        <f t="shared" ca="1" si="75"/>
        <v/>
      </c>
      <c r="U446">
        <f t="shared" si="76"/>
        <v>0</v>
      </c>
    </row>
    <row r="447" hidden="1">
      <c r="A447" s="12"/>
      <c r="B447">
        <v>45</v>
      </c>
      <c r="C447" t="str">
        <f t="shared" ca="1" si="66"/>
        <v>5.7</v>
      </c>
      <c r="D447" t="str">
        <f t="shared" ca="1" si="67"/>
        <v>na</v>
      </c>
      <c r="E447" t="s">
        <v>41</v>
      </c>
      <c r="F447" s="65" t="str">
        <f t="shared" ca="1" si="68"/>
        <v>https://prre.agglo-larochelle.fr/prendre-rendez-vous/prendre-rendez-vous-a-la-rochelle-pour-une-renovation-energetique-individuelle</v>
      </c>
      <c r="G447" t="str">
        <f t="shared" ca="1" si="69"/>
        <v>A</v>
      </c>
      <c r="H447" t="str">
        <f t="shared" ca="1" si="70"/>
        <v>x</v>
      </c>
      <c r="I447" t="str">
        <f t="shared" ca="1" si="71"/>
        <v/>
      </c>
      <c r="J447" t="str">
        <f t="shared" ca="1" si="72"/>
        <v/>
      </c>
      <c r="K447" t="str">
        <f t="shared" ca="1" si="73"/>
        <v/>
      </c>
      <c r="M447">
        <f t="shared" ca="1" si="74"/>
        <v>0</v>
      </c>
      <c r="N447" t="str">
        <f t="shared" ca="1" si="75"/>
        <v/>
      </c>
      <c r="U447">
        <f t="shared" si="76"/>
        <v>0</v>
      </c>
    </row>
    <row r="448" hidden="1">
      <c r="A448" s="12"/>
      <c r="B448">
        <v>45</v>
      </c>
      <c r="C448" t="str">
        <f t="shared" ca="1" si="66"/>
        <v>5.7</v>
      </c>
      <c r="D448" t="str">
        <f t="shared" ca="1" si="67"/>
        <v>na</v>
      </c>
      <c r="E448" t="s">
        <v>44</v>
      </c>
      <c r="F448" s="65" t="str">
        <f t="shared" ca="1" si="68"/>
        <v>https://prre.agglo-larochelle.fr/-/gl-batiment-elec</v>
      </c>
      <c r="G448" t="str">
        <f t="shared" ca="1" si="69"/>
        <v>A</v>
      </c>
      <c r="H448" t="str">
        <f t="shared" ca="1" si="70"/>
        <v>x</v>
      </c>
      <c r="I448" t="str">
        <f t="shared" ca="1" si="71"/>
        <v/>
      </c>
      <c r="J448" t="str">
        <f t="shared" ca="1" si="72"/>
        <v/>
      </c>
      <c r="K448" t="str">
        <f t="shared" ca="1" si="73"/>
        <v/>
      </c>
      <c r="M448">
        <f t="shared" ca="1" si="74"/>
        <v>0</v>
      </c>
      <c r="N448" t="str">
        <f t="shared" ca="1" si="75"/>
        <v/>
      </c>
      <c r="U448">
        <f t="shared" si="76"/>
        <v>0</v>
      </c>
    </row>
    <row r="449" hidden="1">
      <c r="A449" s="12"/>
      <c r="B449">
        <v>45</v>
      </c>
      <c r="C449" t="str">
        <f t="shared" ca="1" si="66"/>
        <v>5.7</v>
      </c>
      <c r="D449" t="str">
        <f t="shared" ca="1" si="67"/>
        <v>na</v>
      </c>
      <c r="E449" t="s">
        <v>47</v>
      </c>
      <c r="F449" s="65" t="str">
        <f t="shared" ca="1" si="68"/>
        <v>https://prre.agglo-larochelle.fr/-/1ere-fiche-chantier-de-renovation-performante</v>
      </c>
      <c r="G449" t="str">
        <f t="shared" ca="1" si="69"/>
        <v>A</v>
      </c>
      <c r="H449" t="str">
        <f t="shared" ca="1" si="70"/>
        <v>x</v>
      </c>
      <c r="I449" t="str">
        <f t="shared" ca="1" si="71"/>
        <v/>
      </c>
      <c r="J449" t="str">
        <f t="shared" ca="1" si="72"/>
        <v/>
      </c>
      <c r="K449" t="str">
        <f t="shared" ca="1" si="73"/>
        <v/>
      </c>
      <c r="M449">
        <f t="shared" ca="1" si="74"/>
        <v>0</v>
      </c>
      <c r="N449" t="str">
        <f t="shared" ca="1" si="75"/>
        <v/>
      </c>
      <c r="U449">
        <f t="shared" si="76"/>
        <v>0</v>
      </c>
    </row>
    <row r="450" hidden="1">
      <c r="A450" s="12"/>
      <c r="B450">
        <v>46</v>
      </c>
      <c r="C450" t="str">
        <f t="shared" ca="1" si="66"/>
        <v>5.8</v>
      </c>
      <c r="D450" t="str">
        <f t="shared" ca="1" si="67"/>
        <v>na</v>
      </c>
      <c r="E450" t="s">
        <v>11</v>
      </c>
      <c r="F450" s="65" t="str">
        <f t="shared" ca="1" si="68"/>
        <v>https://prre.agglo-larochelle.fr/</v>
      </c>
      <c r="G450" t="str">
        <f t="shared" ca="1" si="69"/>
        <v>A</v>
      </c>
      <c r="H450" t="str">
        <f t="shared" ca="1" si="70"/>
        <v/>
      </c>
      <c r="I450" t="str">
        <f t="shared" ca="1" si="71"/>
        <v/>
      </c>
      <c r="J450" t="str">
        <f t="shared" ca="1" si="72"/>
        <v/>
      </c>
      <c r="K450" t="str">
        <f t="shared" ca="1" si="73"/>
        <v/>
      </c>
      <c r="M450">
        <f t="shared" ca="1" si="74"/>
        <v>0</v>
      </c>
      <c r="N450" t="str">
        <f t="shared" ca="1" si="75"/>
        <v/>
      </c>
      <c r="U450">
        <f t="shared" si="76"/>
        <v>0</v>
      </c>
    </row>
    <row r="451" hidden="1">
      <c r="A451" s="12"/>
      <c r="B451">
        <v>46</v>
      </c>
      <c r="C451" t="str">
        <f t="shared" ca="1" si="66"/>
        <v>5.8</v>
      </c>
      <c r="D451" t="str">
        <f t="shared" ca="1" si="67"/>
        <v>na</v>
      </c>
      <c r="E451" t="s">
        <v>14</v>
      </c>
      <c r="F451" s="65" t="str">
        <f t="shared" ca="1" si="68"/>
        <v>https://prre.agglo-larochelle.fr/j-adapte-mon-logement-a-une-perte-d-autonomie</v>
      </c>
      <c r="G451" t="str">
        <f t="shared" ca="1" si="69"/>
        <v>A</v>
      </c>
      <c r="H451" t="str">
        <f t="shared" ca="1" si="70"/>
        <v/>
      </c>
      <c r="I451" t="str">
        <f t="shared" ca="1" si="71"/>
        <v/>
      </c>
      <c r="J451" t="str">
        <f t="shared" ca="1" si="72"/>
        <v/>
      </c>
      <c r="K451" t="str">
        <f t="shared" ca="1" si="73"/>
        <v/>
      </c>
      <c r="M451">
        <f t="shared" ca="1" si="74"/>
        <v>0</v>
      </c>
      <c r="N451" t="str">
        <f t="shared" ca="1" si="75"/>
        <v/>
      </c>
      <c r="U451">
        <f t="shared" si="76"/>
        <v>0</v>
      </c>
    </row>
    <row r="452" hidden="1">
      <c r="A452" s="12"/>
      <c r="B452">
        <v>46</v>
      </c>
      <c r="C452" t="str">
        <f t="shared" ca="1" si="66"/>
        <v>5.8</v>
      </c>
      <c r="D452" t="str">
        <f t="shared" ca="1" si="67"/>
        <v>na</v>
      </c>
      <c r="E452" t="s">
        <v>17</v>
      </c>
      <c r="F452" s="65" t="str">
        <f t="shared" ca="1" si="68"/>
        <v>https://prre.agglo-larochelle.fr/contact-professionnels</v>
      </c>
      <c r="G452" t="str">
        <f t="shared" ca="1" si="69"/>
        <v>A</v>
      </c>
      <c r="H452" t="str">
        <f t="shared" ca="1" si="70"/>
        <v/>
      </c>
      <c r="I452" t="str">
        <f t="shared" ca="1" si="71"/>
        <v/>
      </c>
      <c r="J452" t="str">
        <f t="shared" ca="1" si="72"/>
        <v/>
      </c>
      <c r="K452" t="str">
        <f t="shared" ca="1" si="73"/>
        <v/>
      </c>
      <c r="M452">
        <f t="shared" ca="1" si="74"/>
        <v>0</v>
      </c>
      <c r="N452" t="str">
        <f t="shared" ca="1" si="75"/>
        <v/>
      </c>
      <c r="U452">
        <f t="shared" si="76"/>
        <v>0</v>
      </c>
    </row>
    <row r="453" hidden="1">
      <c r="A453" s="12"/>
      <c r="B453">
        <v>46</v>
      </c>
      <c r="C453" t="str">
        <f t="shared" ca="1" si="66"/>
        <v>5.8</v>
      </c>
      <c r="D453" t="str">
        <f t="shared" ca="1" si="67"/>
        <v>na</v>
      </c>
      <c r="E453" t="s">
        <v>20</v>
      </c>
      <c r="F453" s="65" t="str">
        <f t="shared" ca="1" si="68"/>
        <v>https://prre.agglo-larochelle.fr/partenaires</v>
      </c>
      <c r="G453" t="str">
        <f t="shared" ca="1" si="69"/>
        <v>A</v>
      </c>
      <c r="H453" t="str">
        <f t="shared" ca="1" si="70"/>
        <v/>
      </c>
      <c r="I453" t="str">
        <f t="shared" ca="1" si="71"/>
        <v/>
      </c>
      <c r="J453" t="str">
        <f t="shared" ca="1" si="72"/>
        <v/>
      </c>
      <c r="K453" t="str">
        <f t="shared" ca="1" si="73"/>
        <v/>
      </c>
      <c r="M453">
        <f t="shared" ca="1" si="74"/>
        <v>0</v>
      </c>
      <c r="N453" t="str">
        <f t="shared" ca="1" si="75"/>
        <v/>
      </c>
      <c r="U453">
        <f t="shared" si="76"/>
        <v>0</v>
      </c>
    </row>
    <row r="454" hidden="1">
      <c r="A454" s="12"/>
      <c r="B454">
        <v>46</v>
      </c>
      <c r="C454" t="str">
        <f t="shared" ca="1" si="66"/>
        <v>5.8</v>
      </c>
      <c r="D454" t="str">
        <f t="shared" ca="1" si="67"/>
        <v>na</v>
      </c>
      <c r="E454" t="s">
        <v>23</v>
      </c>
      <c r="F454" s="65" t="str">
        <f t="shared" ca="1" si="68"/>
        <v>https://prre.agglo-larochelle.fr/mentions-legales</v>
      </c>
      <c r="G454" t="str">
        <f t="shared" ca="1" si="69"/>
        <v>A</v>
      </c>
      <c r="H454" t="str">
        <f t="shared" ca="1" si="70"/>
        <v/>
      </c>
      <c r="I454" t="str">
        <f t="shared" ca="1" si="71"/>
        <v/>
      </c>
      <c r="J454" t="str">
        <f t="shared" ca="1" si="72"/>
        <v/>
      </c>
      <c r="K454" t="str">
        <f t="shared" ca="1" si="73"/>
        <v/>
      </c>
      <c r="M454">
        <f t="shared" ca="1" si="74"/>
        <v>0</v>
      </c>
      <c r="N454" t="str">
        <f t="shared" ca="1" si="75"/>
        <v/>
      </c>
      <c r="U454">
        <f t="shared" si="76"/>
        <v>0</v>
      </c>
    </row>
    <row r="455" hidden="1">
      <c r="A455" s="12"/>
      <c r="B455">
        <v>46</v>
      </c>
      <c r="C455" t="str">
        <f t="shared" ca="1" si="66"/>
        <v>5.8</v>
      </c>
      <c r="D455" t="str">
        <f t="shared" ca="1" si="67"/>
        <v>na</v>
      </c>
      <c r="E455" t="s">
        <v>26</v>
      </c>
      <c r="F455" s="65" t="str">
        <f t="shared" ca="1" si="68"/>
        <v>https://prre.agglo-larochelle.fr/plan-du-site</v>
      </c>
      <c r="G455" t="str">
        <f t="shared" ca="1" si="69"/>
        <v>A</v>
      </c>
      <c r="H455" t="str">
        <f t="shared" ca="1" si="70"/>
        <v/>
      </c>
      <c r="I455" t="str">
        <f t="shared" ca="1" si="71"/>
        <v/>
      </c>
      <c r="J455" t="str">
        <f t="shared" ca="1" si="72"/>
        <v/>
      </c>
      <c r="K455" t="str">
        <f t="shared" ca="1" si="73"/>
        <v/>
      </c>
      <c r="M455">
        <f t="shared" ca="1" si="74"/>
        <v>0</v>
      </c>
      <c r="N455" t="str">
        <f t="shared" ca="1" si="75"/>
        <v/>
      </c>
      <c r="U455">
        <f t="shared" si="76"/>
        <v>0</v>
      </c>
    </row>
    <row r="456" hidden="1">
      <c r="A456" s="12"/>
      <c r="B456">
        <v>46</v>
      </c>
      <c r="C456" t="str">
        <f t="shared" ref="C456:C519" ca="1" si="77">IF(INDIRECT($E456&amp;"!B"&amp;$B456)=0,"",INDIRECT($E456&amp;"!B"&amp;$B456))</f>
        <v>5.8</v>
      </c>
      <c r="D456" t="str">
        <f t="shared" ref="D456:D519" ca="1" si="78">IF(INDIRECT($E456&amp;"!F"&amp;$B456)=0,"",INDIRECT($E456&amp;"!F"&amp;$B456))</f>
        <v>na</v>
      </c>
      <c r="E456" t="s">
        <v>29</v>
      </c>
      <c r="F456" s="65" t="str">
        <f t="shared" ref="F456:F519" ca="1" si="79">HYPERLINK(INDIRECT($E456&amp;"!C3"))</f>
        <v>https://prre.agglo-larochelle.fr/module-annuaire-des-pros?</v>
      </c>
      <c r="G456" t="str">
        <f t="shared" ref="G456:G519" ca="1" si="80">IF(INDIRECT($E456&amp;"!C"&amp;$B456)=0,"",INDIRECT($E456&amp;"!C"&amp;$B456))</f>
        <v>A</v>
      </c>
      <c r="H456" t="str">
        <f t="shared" ref="H456:H519" ca="1" si="81">IF(INDIRECT($E456&amp;"!D"&amp;$B456)=0,"",INDIRECT($E456&amp;"!D"&amp;$B456))</f>
        <v/>
      </c>
      <c r="I456" t="str">
        <f t="shared" ref="I456:I519" ca="1" si="82">IF(INDIRECT($E456&amp;"!H"&amp;$B456)=0,"",INDIRECT($E456&amp;"!H"&amp;$B456))</f>
        <v/>
      </c>
      <c r="J456" t="str">
        <f t="shared" ref="J456:J519" ca="1" si="83">IF(INDIRECT($E456&amp;"!I"&amp;$B456)=0,"",INDIRECT($E456&amp;"!I"&amp;$B456))</f>
        <v/>
      </c>
      <c r="K456" t="str">
        <f t="shared" ref="K456:K519" ca="1" si="84">IFERROR(VLOOKUP($J456,$W$1:$AA$4,(MATCH($I456,$X$5:$AA$5,0))+1,FALSE),"")</f>
        <v/>
      </c>
      <c r="M456">
        <f t="shared" ref="M456:M519" ca="1" si="85">COUNTIFS($C$7:$C$1385,$C456,$D$7:$D$1385,"nc")</f>
        <v>0</v>
      </c>
      <c r="N456" t="str">
        <f t="shared" ref="N456:N519" ca="1" si="86">IF(INDIRECT($E456&amp;"!J"&amp;$B456)=0,"",INDIRECT($E456&amp;"!J"&amp;$B456))</f>
        <v/>
      </c>
      <c r="U456">
        <f t="shared" ref="U456:U519" si="87">SUM($P456:$T456)</f>
        <v>0</v>
      </c>
    </row>
    <row r="457" hidden="1">
      <c r="A457" s="12"/>
      <c r="B457">
        <v>46</v>
      </c>
      <c r="C457" t="str">
        <f t="shared" ca="1" si="77"/>
        <v>5.8</v>
      </c>
      <c r="D457" t="str">
        <f t="shared" ca="1" si="78"/>
        <v>na</v>
      </c>
      <c r="E457" t="s">
        <v>32</v>
      </c>
      <c r="F457" s="65" t="str">
        <f t="shared" ca="1" si="79"/>
        <v>https://prre.agglo-larochelle.fr/prendre-rendez-vous</v>
      </c>
      <c r="G457" t="str">
        <f t="shared" ca="1" si="80"/>
        <v>A</v>
      </c>
      <c r="H457" t="str">
        <f t="shared" ca="1" si="81"/>
        <v/>
      </c>
      <c r="I457" t="str">
        <f t="shared" ca="1" si="82"/>
        <v/>
      </c>
      <c r="J457" t="str">
        <f t="shared" ca="1" si="83"/>
        <v/>
      </c>
      <c r="K457" t="str">
        <f t="shared" ca="1" si="84"/>
        <v/>
      </c>
      <c r="M457">
        <f t="shared" ca="1" si="85"/>
        <v>0</v>
      </c>
      <c r="N457" t="str">
        <f t="shared" ca="1" si="86"/>
        <v/>
      </c>
      <c r="U457">
        <f t="shared" si="87"/>
        <v>0</v>
      </c>
    </row>
    <row r="458" hidden="1">
      <c r="A458" s="12"/>
      <c r="B458">
        <v>46</v>
      </c>
      <c r="C458" t="str">
        <f t="shared" ca="1" si="77"/>
        <v>5.8</v>
      </c>
      <c r="D458" t="str">
        <f t="shared" ca="1" si="78"/>
        <v>na</v>
      </c>
      <c r="E458" t="s">
        <v>35</v>
      </c>
      <c r="F458" s="65" t="str">
        <f t="shared" ca="1" si="79"/>
        <v>https://prre.agglo-larochelle.fr/aides-financieres</v>
      </c>
      <c r="G458" t="str">
        <f t="shared" ca="1" si="80"/>
        <v>A</v>
      </c>
      <c r="H458" t="str">
        <f t="shared" ca="1" si="81"/>
        <v/>
      </c>
      <c r="I458" t="str">
        <f t="shared" ca="1" si="82"/>
        <v/>
      </c>
      <c r="J458" t="str">
        <f t="shared" ca="1" si="83"/>
        <v/>
      </c>
      <c r="K458" t="str">
        <f t="shared" ca="1" si="84"/>
        <v/>
      </c>
      <c r="M458">
        <f t="shared" ca="1" si="85"/>
        <v>0</v>
      </c>
      <c r="N458" t="str">
        <f t="shared" ca="1" si="86"/>
        <v/>
      </c>
      <c r="U458">
        <f t="shared" si="87"/>
        <v>0</v>
      </c>
    </row>
    <row r="459" hidden="1">
      <c r="A459" s="12"/>
      <c r="B459">
        <v>46</v>
      </c>
      <c r="C459" t="str">
        <f t="shared" ca="1" si="77"/>
        <v>5.8</v>
      </c>
      <c r="D459" t="str">
        <f t="shared" ca="1" si="78"/>
        <v>na</v>
      </c>
      <c r="E459" t="s">
        <v>38</v>
      </c>
      <c r="F459" s="65" t="str">
        <f t="shared" ca="1" si="79"/>
        <v>https://prre.agglo-larochelle.fr/des-outils-pour-mieux-connaitre-mon-logement/mon-toit-est-t-il-bien-isole</v>
      </c>
      <c r="G459" t="str">
        <f t="shared" ca="1" si="80"/>
        <v>A</v>
      </c>
      <c r="H459" t="str">
        <f t="shared" ca="1" si="81"/>
        <v/>
      </c>
      <c r="I459" t="str">
        <f t="shared" ca="1" si="82"/>
        <v/>
      </c>
      <c r="J459" t="str">
        <f t="shared" ca="1" si="83"/>
        <v/>
      </c>
      <c r="K459" t="str">
        <f t="shared" ca="1" si="84"/>
        <v/>
      </c>
      <c r="M459">
        <f t="shared" ca="1" si="85"/>
        <v>0</v>
      </c>
      <c r="N459" t="str">
        <f t="shared" ca="1" si="86"/>
        <v/>
      </c>
      <c r="U459">
        <f t="shared" si="87"/>
        <v>0</v>
      </c>
    </row>
    <row r="460" hidden="1">
      <c r="A460" s="12"/>
      <c r="B460">
        <v>46</v>
      </c>
      <c r="C460" t="str">
        <f t="shared" ca="1" si="77"/>
        <v>5.8</v>
      </c>
      <c r="D460" t="str">
        <f t="shared" ca="1" si="78"/>
        <v>na</v>
      </c>
      <c r="E460" t="s">
        <v>41</v>
      </c>
      <c r="F460" s="65" t="str">
        <f t="shared" ca="1" si="79"/>
        <v>https://prre.agglo-larochelle.fr/prendre-rendez-vous/prendre-rendez-vous-a-la-rochelle-pour-une-renovation-energetique-individuelle</v>
      </c>
      <c r="G460" t="str">
        <f t="shared" ca="1" si="80"/>
        <v>A</v>
      </c>
      <c r="H460" t="str">
        <f t="shared" ca="1" si="81"/>
        <v/>
      </c>
      <c r="I460" t="str">
        <f t="shared" ca="1" si="82"/>
        <v/>
      </c>
      <c r="J460" t="str">
        <f t="shared" ca="1" si="83"/>
        <v/>
      </c>
      <c r="K460" t="str">
        <f t="shared" ca="1" si="84"/>
        <v/>
      </c>
      <c r="M460">
        <f t="shared" ca="1" si="85"/>
        <v>0</v>
      </c>
      <c r="N460" t="str">
        <f t="shared" ca="1" si="86"/>
        <v/>
      </c>
      <c r="U460">
        <f t="shared" si="87"/>
        <v>0</v>
      </c>
    </row>
    <row r="461" hidden="1">
      <c r="A461" s="12"/>
      <c r="B461">
        <v>46</v>
      </c>
      <c r="C461" t="str">
        <f t="shared" ca="1" si="77"/>
        <v>5.8</v>
      </c>
      <c r="D461" t="str">
        <f t="shared" ca="1" si="78"/>
        <v>na</v>
      </c>
      <c r="E461" t="s">
        <v>44</v>
      </c>
      <c r="F461" s="65" t="str">
        <f t="shared" ca="1" si="79"/>
        <v>https://prre.agglo-larochelle.fr/-/gl-batiment-elec</v>
      </c>
      <c r="G461" t="str">
        <f t="shared" ca="1" si="80"/>
        <v>A</v>
      </c>
      <c r="H461" t="str">
        <f t="shared" ca="1" si="81"/>
        <v/>
      </c>
      <c r="I461" t="str">
        <f t="shared" ca="1" si="82"/>
        <v/>
      </c>
      <c r="J461" t="str">
        <f t="shared" ca="1" si="83"/>
        <v/>
      </c>
      <c r="K461" t="str">
        <f t="shared" ca="1" si="84"/>
        <v/>
      </c>
      <c r="M461">
        <f t="shared" ca="1" si="85"/>
        <v>0</v>
      </c>
      <c r="N461" t="str">
        <f t="shared" ca="1" si="86"/>
        <v/>
      </c>
      <c r="U461">
        <f t="shared" si="87"/>
        <v>0</v>
      </c>
    </row>
    <row r="462" hidden="1">
      <c r="A462" s="12"/>
      <c r="B462">
        <v>46</v>
      </c>
      <c r="C462" t="str">
        <f t="shared" ca="1" si="77"/>
        <v>5.8</v>
      </c>
      <c r="D462" t="str">
        <f t="shared" ca="1" si="78"/>
        <v>na</v>
      </c>
      <c r="E462" t="s">
        <v>47</v>
      </c>
      <c r="F462" s="65" t="str">
        <f t="shared" ca="1" si="79"/>
        <v>https://prre.agglo-larochelle.fr/-/1ere-fiche-chantier-de-renovation-performante</v>
      </c>
      <c r="G462" t="str">
        <f t="shared" ca="1" si="80"/>
        <v>A</v>
      </c>
      <c r="H462" t="str">
        <f t="shared" ca="1" si="81"/>
        <v/>
      </c>
      <c r="I462" t="str">
        <f t="shared" ca="1" si="82"/>
        <v/>
      </c>
      <c r="J462" t="str">
        <f t="shared" ca="1" si="83"/>
        <v/>
      </c>
      <c r="K462" t="str">
        <f t="shared" ca="1" si="84"/>
        <v/>
      </c>
      <c r="M462">
        <f t="shared" ca="1" si="85"/>
        <v>0</v>
      </c>
      <c r="N462" t="str">
        <f t="shared" ca="1" si="86"/>
        <v/>
      </c>
      <c r="U462">
        <f t="shared" si="87"/>
        <v>0</v>
      </c>
    </row>
    <row r="463" hidden="1">
      <c r="A463" s="12" t="s">
        <v>90</v>
      </c>
      <c r="B463">
        <v>47</v>
      </c>
      <c r="C463" t="str">
        <f t="shared" ca="1" si="77"/>
        <v>6.1</v>
      </c>
      <c r="D463" t="str">
        <f t="shared" ca="1" si="78"/>
        <v>c</v>
      </c>
      <c r="E463" t="s">
        <v>11</v>
      </c>
      <c r="F463" s="65" t="str">
        <f t="shared" ca="1" si="79"/>
        <v>https://prre.agglo-larochelle.fr/</v>
      </c>
      <c r="G463" t="str">
        <f t="shared" ca="1" si="80"/>
        <v>A</v>
      </c>
      <c r="H463" t="str">
        <f t="shared" ca="1" si="81"/>
        <v>x</v>
      </c>
      <c r="I463" t="str">
        <f t="shared" ca="1" si="82"/>
        <v/>
      </c>
      <c r="J463" t="str">
        <f t="shared" ca="1" si="83"/>
        <v/>
      </c>
      <c r="K463" t="str">
        <f t="shared" ca="1" si="84"/>
        <v/>
      </c>
      <c r="M463">
        <f t="shared" ca="1" si="85"/>
        <v>0</v>
      </c>
      <c r="N463" t="str">
        <f t="shared" ca="1" si="86"/>
        <v/>
      </c>
      <c r="U463">
        <f t="shared" si="87"/>
        <v>0</v>
      </c>
    </row>
    <row r="464" hidden="1">
      <c r="A464" s="12"/>
      <c r="B464">
        <v>47</v>
      </c>
      <c r="C464" t="str">
        <f t="shared" ca="1" si="77"/>
        <v>6.1</v>
      </c>
      <c r="D464" t="str">
        <f t="shared" ca="1" si="78"/>
        <v>c</v>
      </c>
      <c r="E464" t="s">
        <v>14</v>
      </c>
      <c r="F464" s="65" t="str">
        <f t="shared" ca="1" si="79"/>
        <v>https://prre.agglo-larochelle.fr/j-adapte-mon-logement-a-une-perte-d-autonomie</v>
      </c>
      <c r="G464" t="str">
        <f t="shared" ca="1" si="80"/>
        <v>A</v>
      </c>
      <c r="H464" t="str">
        <f t="shared" ca="1" si="81"/>
        <v>x</v>
      </c>
      <c r="I464" t="str">
        <f t="shared" ca="1" si="82"/>
        <v/>
      </c>
      <c r="J464" t="str">
        <f t="shared" ca="1" si="83"/>
        <v/>
      </c>
      <c r="K464" t="str">
        <f t="shared" ca="1" si="84"/>
        <v/>
      </c>
      <c r="M464">
        <f t="shared" ca="1" si="85"/>
        <v>0</v>
      </c>
      <c r="N464" t="str">
        <f t="shared" ca="1" si="86"/>
        <v/>
      </c>
      <c r="U464">
        <f t="shared" si="87"/>
        <v>0</v>
      </c>
    </row>
    <row r="465" hidden="1">
      <c r="A465" s="12"/>
      <c r="B465">
        <v>47</v>
      </c>
      <c r="C465" t="str">
        <f t="shared" ca="1" si="77"/>
        <v>6.1</v>
      </c>
      <c r="D465" t="str">
        <f t="shared" ca="1" si="78"/>
        <v>c</v>
      </c>
      <c r="E465" t="s">
        <v>17</v>
      </c>
      <c r="F465" s="65" t="str">
        <f t="shared" ca="1" si="79"/>
        <v>https://prre.agglo-larochelle.fr/contact-professionnels</v>
      </c>
      <c r="G465" t="str">
        <f t="shared" ca="1" si="80"/>
        <v>A</v>
      </c>
      <c r="H465" t="str">
        <f t="shared" ca="1" si="81"/>
        <v>x</v>
      </c>
      <c r="I465" t="str">
        <f t="shared" ca="1" si="82"/>
        <v/>
      </c>
      <c r="J465" t="str">
        <f t="shared" ca="1" si="83"/>
        <v/>
      </c>
      <c r="K465" t="str">
        <f t="shared" ca="1" si="84"/>
        <v/>
      </c>
      <c r="M465">
        <f t="shared" ca="1" si="85"/>
        <v>0</v>
      </c>
      <c r="N465" t="str">
        <f t="shared" ca="1" si="86"/>
        <v/>
      </c>
      <c r="U465">
        <f t="shared" si="87"/>
        <v>0</v>
      </c>
    </row>
    <row r="466" hidden="1">
      <c r="A466" s="12"/>
      <c r="B466">
        <v>47</v>
      </c>
      <c r="C466" t="str">
        <f t="shared" ca="1" si="77"/>
        <v>6.1</v>
      </c>
      <c r="D466" t="str">
        <f t="shared" ca="1" si="78"/>
        <v>c</v>
      </c>
      <c r="E466" t="s">
        <v>20</v>
      </c>
      <c r="F466" s="65" t="str">
        <f t="shared" ca="1" si="79"/>
        <v>https://prre.agglo-larochelle.fr/partenaires</v>
      </c>
      <c r="G466" t="str">
        <f t="shared" ca="1" si="80"/>
        <v>A</v>
      </c>
      <c r="H466" t="str">
        <f t="shared" ca="1" si="81"/>
        <v>x</v>
      </c>
      <c r="I466" t="str">
        <f t="shared" ca="1" si="82"/>
        <v/>
      </c>
      <c r="J466" t="str">
        <f t="shared" ca="1" si="83"/>
        <v/>
      </c>
      <c r="K466" t="str">
        <f t="shared" ca="1" si="84"/>
        <v/>
      </c>
      <c r="M466">
        <f t="shared" ca="1" si="85"/>
        <v>0</v>
      </c>
      <c r="N466" t="str">
        <f t="shared" ca="1" si="86"/>
        <v/>
      </c>
      <c r="U466">
        <f t="shared" si="87"/>
        <v>0</v>
      </c>
    </row>
    <row r="467" hidden="1">
      <c r="A467" s="12"/>
      <c r="B467">
        <v>47</v>
      </c>
      <c r="C467" t="str">
        <f t="shared" ca="1" si="77"/>
        <v>6.1</v>
      </c>
      <c r="D467" t="str">
        <f t="shared" ca="1" si="78"/>
        <v>c</v>
      </c>
      <c r="E467" t="s">
        <v>23</v>
      </c>
      <c r="F467" s="65" t="str">
        <f t="shared" ca="1" si="79"/>
        <v>https://prre.agglo-larochelle.fr/mentions-legales</v>
      </c>
      <c r="G467" t="str">
        <f t="shared" ca="1" si="80"/>
        <v>A</v>
      </c>
      <c r="H467" t="str">
        <f t="shared" ca="1" si="81"/>
        <v>x</v>
      </c>
      <c r="I467" t="str">
        <f t="shared" ca="1" si="82"/>
        <v/>
      </c>
      <c r="J467" t="str">
        <f t="shared" ca="1" si="83"/>
        <v/>
      </c>
      <c r="K467" t="str">
        <f t="shared" ca="1" si="84"/>
        <v/>
      </c>
      <c r="M467">
        <f t="shared" ca="1" si="85"/>
        <v>0</v>
      </c>
      <c r="N467" t="str">
        <f t="shared" ca="1" si="86"/>
        <v/>
      </c>
      <c r="U467">
        <f t="shared" si="87"/>
        <v>0</v>
      </c>
    </row>
    <row r="468" hidden="1">
      <c r="A468" s="12"/>
      <c r="B468">
        <v>47</v>
      </c>
      <c r="C468" t="str">
        <f t="shared" ca="1" si="77"/>
        <v>6.1</v>
      </c>
      <c r="D468" t="str">
        <f t="shared" ca="1" si="78"/>
        <v>c</v>
      </c>
      <c r="E468" t="s">
        <v>26</v>
      </c>
      <c r="F468" s="65" t="str">
        <f t="shared" ca="1" si="79"/>
        <v>https://prre.agglo-larochelle.fr/plan-du-site</v>
      </c>
      <c r="G468" t="str">
        <f t="shared" ca="1" si="80"/>
        <v>A</v>
      </c>
      <c r="H468" t="str">
        <f t="shared" ca="1" si="81"/>
        <v>x</v>
      </c>
      <c r="I468" t="str">
        <f t="shared" ca="1" si="82"/>
        <v/>
      </c>
      <c r="J468" t="str">
        <f t="shared" ca="1" si="83"/>
        <v/>
      </c>
      <c r="K468" t="str">
        <f t="shared" ca="1" si="84"/>
        <v/>
      </c>
      <c r="M468">
        <f t="shared" ca="1" si="85"/>
        <v>0</v>
      </c>
      <c r="N468" t="str">
        <f t="shared" ca="1" si="86"/>
        <v/>
      </c>
      <c r="U468">
        <f t="shared" si="87"/>
        <v>0</v>
      </c>
    </row>
    <row r="469">
      <c r="A469" s="12"/>
      <c r="B469">
        <v>47</v>
      </c>
      <c r="C469" t="str">
        <f t="shared" ca="1" si="77"/>
        <v>6.1</v>
      </c>
      <c r="D469" t="str">
        <f t="shared" ca="1" si="78"/>
        <v>c</v>
      </c>
      <c r="E469" t="s">
        <v>29</v>
      </c>
      <c r="F469" s="65" t="str">
        <f t="shared" ca="1" si="79"/>
        <v>https://prre.agglo-larochelle.fr/module-annuaire-des-pros?</v>
      </c>
      <c r="G469" t="str">
        <f t="shared" ca="1" si="80"/>
        <v>A</v>
      </c>
      <c r="H469" t="str">
        <f t="shared" ca="1" si="81"/>
        <v>x</v>
      </c>
      <c r="I469" t="str">
        <f t="shared" ca="1" si="82"/>
        <v>Majeure</v>
      </c>
      <c r="J469" t="str">
        <f t="shared" ca="1" si="83"/>
        <v xml:space="preserve">Plusieurs fois sur cette page uniquement</v>
      </c>
      <c r="K469" t="str">
        <f t="shared" ca="1" si="84"/>
        <v/>
      </c>
      <c r="M469">
        <f t="shared" ca="1" si="85"/>
        <v>0</v>
      </c>
      <c r="N469" t="str">
        <f t="shared" ca="1" si="86"/>
        <v xml:space="preserve">les liens de cette page de résultats disposent d'un aria-label qui ne reprend pas l'intégralité du texte visible .Ce fonctionnement marche pour simplifier les intitulés de lien, en revanche les personnes naviguant avec un lecteur d'écran ne peuvent plus accéder aux informations contenues dans les résultats : mail, numéro, etc. </v>
      </c>
      <c r="U469">
        <f t="shared" si="87"/>
        <v>0</v>
      </c>
    </row>
    <row r="470" hidden="1">
      <c r="A470" s="12"/>
      <c r="B470">
        <v>47</v>
      </c>
      <c r="C470" t="str">
        <f t="shared" ca="1" si="77"/>
        <v>6.1</v>
      </c>
      <c r="D470" t="str">
        <f t="shared" ca="1" si="78"/>
        <v>c</v>
      </c>
      <c r="E470" t="s">
        <v>32</v>
      </c>
      <c r="F470" s="65" t="str">
        <f t="shared" ca="1" si="79"/>
        <v>https://prre.agglo-larochelle.fr/prendre-rendez-vous</v>
      </c>
      <c r="G470" t="str">
        <f t="shared" ca="1" si="80"/>
        <v>A</v>
      </c>
      <c r="H470" t="str">
        <f t="shared" ca="1" si="81"/>
        <v>x</v>
      </c>
      <c r="I470" t="str">
        <f t="shared" ca="1" si="82"/>
        <v/>
      </c>
      <c r="J470" t="str">
        <f t="shared" ca="1" si="83"/>
        <v/>
      </c>
      <c r="K470" t="str">
        <f t="shared" ca="1" si="84"/>
        <v/>
      </c>
      <c r="M470">
        <f t="shared" ca="1" si="85"/>
        <v>0</v>
      </c>
      <c r="N470" t="str">
        <f t="shared" ca="1" si="86"/>
        <v/>
      </c>
      <c r="U470">
        <f t="shared" si="87"/>
        <v>0</v>
      </c>
    </row>
    <row r="471" hidden="1">
      <c r="A471" s="12"/>
      <c r="B471">
        <v>47</v>
      </c>
      <c r="C471" t="str">
        <f t="shared" ca="1" si="77"/>
        <v>6.1</v>
      </c>
      <c r="D471" t="str">
        <f t="shared" ca="1" si="78"/>
        <v>c</v>
      </c>
      <c r="E471" t="s">
        <v>35</v>
      </c>
      <c r="F471" s="65" t="str">
        <f t="shared" ca="1" si="79"/>
        <v>https://prre.agglo-larochelle.fr/aides-financieres</v>
      </c>
      <c r="G471" t="str">
        <f t="shared" ca="1" si="80"/>
        <v>A</v>
      </c>
      <c r="H471" t="str">
        <f t="shared" ca="1" si="81"/>
        <v>x</v>
      </c>
      <c r="I471" t="str">
        <f t="shared" ca="1" si="82"/>
        <v/>
      </c>
      <c r="J471" t="str">
        <f t="shared" ca="1" si="83"/>
        <v/>
      </c>
      <c r="K471" t="str">
        <f t="shared" ca="1" si="84"/>
        <v/>
      </c>
      <c r="M471">
        <f t="shared" ca="1" si="85"/>
        <v>0</v>
      </c>
      <c r="N471" t="str">
        <f t="shared" ca="1" si="86"/>
        <v/>
      </c>
      <c r="U471">
        <f t="shared" si="87"/>
        <v>0</v>
      </c>
    </row>
    <row r="472" hidden="1">
      <c r="A472" s="12"/>
      <c r="B472">
        <v>47</v>
      </c>
      <c r="C472" t="str">
        <f t="shared" ca="1" si="77"/>
        <v>6.1</v>
      </c>
      <c r="D472" t="str">
        <f t="shared" ca="1" si="78"/>
        <v>c</v>
      </c>
      <c r="E472" t="s">
        <v>38</v>
      </c>
      <c r="F472" s="65" t="str">
        <f t="shared" ca="1" si="79"/>
        <v>https://prre.agglo-larochelle.fr/des-outils-pour-mieux-connaitre-mon-logement/mon-toit-est-t-il-bien-isole</v>
      </c>
      <c r="G472" t="str">
        <f t="shared" ca="1" si="80"/>
        <v>A</v>
      </c>
      <c r="H472" t="str">
        <f t="shared" ca="1" si="81"/>
        <v>x</v>
      </c>
      <c r="I472" t="str">
        <f t="shared" ca="1" si="82"/>
        <v/>
      </c>
      <c r="J472" t="str">
        <f t="shared" ca="1" si="83"/>
        <v/>
      </c>
      <c r="K472" t="str">
        <f t="shared" ca="1" si="84"/>
        <v/>
      </c>
      <c r="M472">
        <f t="shared" ca="1" si="85"/>
        <v>0</v>
      </c>
      <c r="N472" t="str">
        <f t="shared" ca="1" si="86"/>
        <v/>
      </c>
      <c r="U472">
        <f t="shared" si="87"/>
        <v>0</v>
      </c>
    </row>
    <row r="473" hidden="1">
      <c r="A473" s="12"/>
      <c r="B473">
        <v>47</v>
      </c>
      <c r="C473" t="str">
        <f t="shared" ca="1" si="77"/>
        <v>6.1</v>
      </c>
      <c r="D473" t="str">
        <f t="shared" ca="1" si="78"/>
        <v>c</v>
      </c>
      <c r="E473" t="s">
        <v>41</v>
      </c>
      <c r="F473" s="65" t="str">
        <f t="shared" ca="1" si="79"/>
        <v>https://prre.agglo-larochelle.fr/prendre-rendez-vous/prendre-rendez-vous-a-la-rochelle-pour-une-renovation-energetique-individuelle</v>
      </c>
      <c r="G473" t="str">
        <f t="shared" ca="1" si="80"/>
        <v>A</v>
      </c>
      <c r="H473" t="str">
        <f t="shared" ca="1" si="81"/>
        <v>x</v>
      </c>
      <c r="I473" t="str">
        <f t="shared" ca="1" si="82"/>
        <v/>
      </c>
      <c r="J473" t="str">
        <f t="shared" ca="1" si="83"/>
        <v/>
      </c>
      <c r="K473" t="str">
        <f t="shared" ca="1" si="84"/>
        <v/>
      </c>
      <c r="M473">
        <f t="shared" ca="1" si="85"/>
        <v>0</v>
      </c>
      <c r="N473" t="str">
        <f t="shared" ca="1" si="86"/>
        <v/>
      </c>
      <c r="U473">
        <f t="shared" si="87"/>
        <v>0</v>
      </c>
    </row>
    <row r="474" hidden="1">
      <c r="A474" s="12"/>
      <c r="B474">
        <v>47</v>
      </c>
      <c r="C474" t="str">
        <f t="shared" ca="1" si="77"/>
        <v>6.1</v>
      </c>
      <c r="D474" t="str">
        <f t="shared" ca="1" si="78"/>
        <v>c</v>
      </c>
      <c r="E474" t="s">
        <v>44</v>
      </c>
      <c r="F474" s="65" t="str">
        <f t="shared" ca="1" si="79"/>
        <v>https://prre.agglo-larochelle.fr/-/gl-batiment-elec</v>
      </c>
      <c r="G474" t="str">
        <f t="shared" ca="1" si="80"/>
        <v>A</v>
      </c>
      <c r="H474" t="str">
        <f t="shared" ca="1" si="81"/>
        <v>x</v>
      </c>
      <c r="I474" t="str">
        <f t="shared" ca="1" si="82"/>
        <v/>
      </c>
      <c r="J474" t="str">
        <f t="shared" ca="1" si="83"/>
        <v/>
      </c>
      <c r="K474" t="str">
        <f t="shared" ca="1" si="84"/>
        <v/>
      </c>
      <c r="M474">
        <f t="shared" ca="1" si="85"/>
        <v>0</v>
      </c>
      <c r="N474" t="str">
        <f t="shared" ca="1" si="86"/>
        <v/>
      </c>
      <c r="U474">
        <f t="shared" si="87"/>
        <v>0</v>
      </c>
    </row>
    <row r="475" hidden="1">
      <c r="A475" s="12"/>
      <c r="B475">
        <v>47</v>
      </c>
      <c r="C475" t="str">
        <f t="shared" ca="1" si="77"/>
        <v>6.1</v>
      </c>
      <c r="D475" t="str">
        <f t="shared" ca="1" si="78"/>
        <v>c</v>
      </c>
      <c r="E475" t="s">
        <v>47</v>
      </c>
      <c r="F475" s="65" t="str">
        <f t="shared" ca="1" si="79"/>
        <v>https://prre.agglo-larochelle.fr/-/1ere-fiche-chantier-de-renovation-performante</v>
      </c>
      <c r="G475" t="str">
        <f t="shared" ca="1" si="80"/>
        <v>A</v>
      </c>
      <c r="H475" t="str">
        <f t="shared" ca="1" si="81"/>
        <v>x</v>
      </c>
      <c r="I475" t="str">
        <f t="shared" ca="1" si="82"/>
        <v/>
      </c>
      <c r="J475" t="str">
        <f t="shared" ca="1" si="83"/>
        <v/>
      </c>
      <c r="K475" t="str">
        <f t="shared" ca="1" si="84"/>
        <v/>
      </c>
      <c r="M475">
        <f t="shared" ca="1" si="85"/>
        <v>0</v>
      </c>
      <c r="N475" t="str">
        <f t="shared" ca="1" si="86"/>
        <v/>
      </c>
      <c r="U475">
        <f t="shared" si="87"/>
        <v>0</v>
      </c>
    </row>
    <row r="476" hidden="1">
      <c r="A476" s="12"/>
      <c r="B476">
        <v>48</v>
      </c>
      <c r="C476" t="str">
        <f t="shared" ca="1" si="77"/>
        <v>6.2</v>
      </c>
      <c r="D476" t="str">
        <f t="shared" ca="1" si="78"/>
        <v>c</v>
      </c>
      <c r="E476" t="s">
        <v>11</v>
      </c>
      <c r="F476" s="65" t="str">
        <f t="shared" ca="1" si="79"/>
        <v>https://prre.agglo-larochelle.fr/</v>
      </c>
      <c r="G476" t="str">
        <f t="shared" ca="1" si="80"/>
        <v>A</v>
      </c>
      <c r="H476" t="str">
        <f t="shared" ca="1" si="81"/>
        <v>x</v>
      </c>
      <c r="I476" t="str">
        <f t="shared" ca="1" si="82"/>
        <v/>
      </c>
      <c r="J476" t="str">
        <f t="shared" ca="1" si="83"/>
        <v/>
      </c>
      <c r="K476" t="str">
        <f t="shared" ca="1" si="84"/>
        <v/>
      </c>
      <c r="M476">
        <f t="shared" ca="1" si="85"/>
        <v>0</v>
      </c>
      <c r="N476" t="str">
        <f t="shared" ca="1" si="86"/>
        <v/>
      </c>
      <c r="U476">
        <f t="shared" si="87"/>
        <v>0</v>
      </c>
    </row>
    <row r="477" hidden="1">
      <c r="A477" s="12"/>
      <c r="B477">
        <v>48</v>
      </c>
      <c r="C477" t="str">
        <f t="shared" ca="1" si="77"/>
        <v>6.2</v>
      </c>
      <c r="D477" t="str">
        <f t="shared" ca="1" si="78"/>
        <v>c</v>
      </c>
      <c r="E477" t="s">
        <v>14</v>
      </c>
      <c r="F477" s="65" t="str">
        <f t="shared" ca="1" si="79"/>
        <v>https://prre.agglo-larochelle.fr/j-adapte-mon-logement-a-une-perte-d-autonomie</v>
      </c>
      <c r="G477" t="str">
        <f t="shared" ca="1" si="80"/>
        <v>A</v>
      </c>
      <c r="H477" t="str">
        <f t="shared" ca="1" si="81"/>
        <v>x</v>
      </c>
      <c r="I477" t="str">
        <f t="shared" ca="1" si="82"/>
        <v/>
      </c>
      <c r="J477" t="str">
        <f t="shared" ca="1" si="83"/>
        <v/>
      </c>
      <c r="K477" t="str">
        <f t="shared" ca="1" si="84"/>
        <v/>
      </c>
      <c r="M477">
        <f t="shared" ca="1" si="85"/>
        <v>0</v>
      </c>
      <c r="N477" t="str">
        <f t="shared" ca="1" si="86"/>
        <v/>
      </c>
      <c r="U477">
        <f t="shared" si="87"/>
        <v>0</v>
      </c>
    </row>
    <row r="478" hidden="1">
      <c r="A478" s="12"/>
      <c r="B478">
        <v>48</v>
      </c>
      <c r="C478" t="str">
        <f t="shared" ca="1" si="77"/>
        <v>6.2</v>
      </c>
      <c r="D478" t="str">
        <f t="shared" ca="1" si="78"/>
        <v>c</v>
      </c>
      <c r="E478" t="s">
        <v>17</v>
      </c>
      <c r="F478" s="65" t="str">
        <f t="shared" ca="1" si="79"/>
        <v>https://prre.agglo-larochelle.fr/contact-professionnels</v>
      </c>
      <c r="G478" t="str">
        <f t="shared" ca="1" si="80"/>
        <v>A</v>
      </c>
      <c r="H478" t="str">
        <f t="shared" ca="1" si="81"/>
        <v>x</v>
      </c>
      <c r="I478" t="str">
        <f t="shared" ca="1" si="82"/>
        <v/>
      </c>
      <c r="J478" t="str">
        <f t="shared" ca="1" si="83"/>
        <v/>
      </c>
      <c r="K478" t="str">
        <f t="shared" ca="1" si="84"/>
        <v/>
      </c>
      <c r="M478">
        <f t="shared" ca="1" si="85"/>
        <v>0</v>
      </c>
      <c r="N478" t="str">
        <f t="shared" ca="1" si="86"/>
        <v/>
      </c>
      <c r="U478">
        <f t="shared" si="87"/>
        <v>0</v>
      </c>
    </row>
    <row r="479" hidden="1">
      <c r="A479" s="12"/>
      <c r="B479">
        <v>48</v>
      </c>
      <c r="C479" t="str">
        <f t="shared" ca="1" si="77"/>
        <v>6.2</v>
      </c>
      <c r="D479" t="str">
        <f t="shared" ca="1" si="78"/>
        <v>c</v>
      </c>
      <c r="E479" t="s">
        <v>20</v>
      </c>
      <c r="F479" s="65" t="str">
        <f t="shared" ca="1" si="79"/>
        <v>https://prre.agglo-larochelle.fr/partenaires</v>
      </c>
      <c r="G479" t="str">
        <f t="shared" ca="1" si="80"/>
        <v>A</v>
      </c>
      <c r="H479" t="str">
        <f t="shared" ca="1" si="81"/>
        <v>x</v>
      </c>
      <c r="I479" t="str">
        <f t="shared" ca="1" si="82"/>
        <v/>
      </c>
      <c r="J479" t="str">
        <f t="shared" ca="1" si="83"/>
        <v/>
      </c>
      <c r="K479" t="str">
        <f t="shared" ca="1" si="84"/>
        <v/>
      </c>
      <c r="M479">
        <f t="shared" ca="1" si="85"/>
        <v>0</v>
      </c>
      <c r="N479" t="str">
        <f t="shared" ca="1" si="86"/>
        <v/>
      </c>
      <c r="U479">
        <f t="shared" si="87"/>
        <v>0</v>
      </c>
    </row>
    <row r="480" hidden="1">
      <c r="A480" s="12"/>
      <c r="B480">
        <v>48</v>
      </c>
      <c r="C480" t="str">
        <f t="shared" ca="1" si="77"/>
        <v>6.2</v>
      </c>
      <c r="D480" t="str">
        <f t="shared" ca="1" si="78"/>
        <v>c</v>
      </c>
      <c r="E480" t="s">
        <v>23</v>
      </c>
      <c r="F480" s="65" t="str">
        <f t="shared" ca="1" si="79"/>
        <v>https://prre.agglo-larochelle.fr/mentions-legales</v>
      </c>
      <c r="G480" t="str">
        <f t="shared" ca="1" si="80"/>
        <v>A</v>
      </c>
      <c r="H480" t="str">
        <f t="shared" ca="1" si="81"/>
        <v>x</v>
      </c>
      <c r="I480" t="str">
        <f t="shared" ca="1" si="82"/>
        <v/>
      </c>
      <c r="J480" t="str">
        <f t="shared" ca="1" si="83"/>
        <v/>
      </c>
      <c r="K480" t="str">
        <f t="shared" ca="1" si="84"/>
        <v/>
      </c>
      <c r="M480">
        <f t="shared" ca="1" si="85"/>
        <v>0</v>
      </c>
      <c r="N480" t="str">
        <f t="shared" ca="1" si="86"/>
        <v/>
      </c>
      <c r="U480">
        <f t="shared" si="87"/>
        <v>0</v>
      </c>
    </row>
    <row r="481" hidden="1">
      <c r="A481" s="12"/>
      <c r="B481">
        <v>48</v>
      </c>
      <c r="C481" t="str">
        <f t="shared" ca="1" si="77"/>
        <v>6.2</v>
      </c>
      <c r="D481" t="str">
        <f t="shared" ca="1" si="78"/>
        <v>c</v>
      </c>
      <c r="E481" t="s">
        <v>26</v>
      </c>
      <c r="F481" s="65" t="str">
        <f t="shared" ca="1" si="79"/>
        <v>https://prre.agglo-larochelle.fr/plan-du-site</v>
      </c>
      <c r="G481" t="str">
        <f t="shared" ca="1" si="80"/>
        <v>A</v>
      </c>
      <c r="H481" t="str">
        <f t="shared" ca="1" si="81"/>
        <v>x</v>
      </c>
      <c r="I481" t="str">
        <f t="shared" ca="1" si="82"/>
        <v/>
      </c>
      <c r="J481" t="str">
        <f t="shared" ca="1" si="83"/>
        <v/>
      </c>
      <c r="K481" t="str">
        <f t="shared" ca="1" si="84"/>
        <v/>
      </c>
      <c r="M481">
        <f t="shared" ca="1" si="85"/>
        <v>0</v>
      </c>
      <c r="N481" t="str">
        <f t="shared" ca="1" si="86"/>
        <v/>
      </c>
      <c r="U481">
        <f t="shared" si="87"/>
        <v>0</v>
      </c>
    </row>
    <row r="482" hidden="1">
      <c r="A482" s="12"/>
      <c r="B482">
        <v>48</v>
      </c>
      <c r="C482" t="str">
        <f t="shared" ca="1" si="77"/>
        <v>6.2</v>
      </c>
      <c r="D482" t="str">
        <f t="shared" ca="1" si="78"/>
        <v>c</v>
      </c>
      <c r="E482" t="s">
        <v>29</v>
      </c>
      <c r="F482" s="65" t="str">
        <f t="shared" ca="1" si="79"/>
        <v>https://prre.agglo-larochelle.fr/module-annuaire-des-pros?</v>
      </c>
      <c r="G482" t="str">
        <f t="shared" ca="1" si="80"/>
        <v>A</v>
      </c>
      <c r="H482" t="str">
        <f t="shared" ca="1" si="81"/>
        <v>x</v>
      </c>
      <c r="I482" t="str">
        <f t="shared" ca="1" si="82"/>
        <v/>
      </c>
      <c r="J482" t="str">
        <f t="shared" ca="1" si="83"/>
        <v/>
      </c>
      <c r="K482" t="str">
        <f t="shared" ca="1" si="84"/>
        <v/>
      </c>
      <c r="M482">
        <f t="shared" ca="1" si="85"/>
        <v>0</v>
      </c>
      <c r="N482" t="str">
        <f t="shared" ca="1" si="86"/>
        <v/>
      </c>
      <c r="U482">
        <f t="shared" si="87"/>
        <v>0</v>
      </c>
    </row>
    <row r="483" hidden="1">
      <c r="A483" s="12"/>
      <c r="B483">
        <v>48</v>
      </c>
      <c r="C483" t="str">
        <f t="shared" ca="1" si="77"/>
        <v>6.2</v>
      </c>
      <c r="D483" t="str">
        <f t="shared" ca="1" si="78"/>
        <v>c</v>
      </c>
      <c r="E483" t="s">
        <v>32</v>
      </c>
      <c r="F483" s="65" t="str">
        <f t="shared" ca="1" si="79"/>
        <v>https://prre.agglo-larochelle.fr/prendre-rendez-vous</v>
      </c>
      <c r="G483" t="str">
        <f t="shared" ca="1" si="80"/>
        <v>A</v>
      </c>
      <c r="H483" t="str">
        <f t="shared" ca="1" si="81"/>
        <v>x</v>
      </c>
      <c r="I483" t="str">
        <f t="shared" ca="1" si="82"/>
        <v/>
      </c>
      <c r="J483" t="str">
        <f t="shared" ca="1" si="83"/>
        <v/>
      </c>
      <c r="K483" t="str">
        <f t="shared" ca="1" si="84"/>
        <v/>
      </c>
      <c r="M483">
        <f t="shared" ca="1" si="85"/>
        <v>0</v>
      </c>
      <c r="N483" t="str">
        <f t="shared" ca="1" si="86"/>
        <v/>
      </c>
      <c r="U483">
        <f t="shared" si="87"/>
        <v>0</v>
      </c>
    </row>
    <row r="484" hidden="1">
      <c r="A484" s="12"/>
      <c r="B484">
        <v>48</v>
      </c>
      <c r="C484" t="str">
        <f t="shared" ca="1" si="77"/>
        <v>6.2</v>
      </c>
      <c r="D484" t="str">
        <f t="shared" ca="1" si="78"/>
        <v>c</v>
      </c>
      <c r="E484" t="s">
        <v>35</v>
      </c>
      <c r="F484" s="65" t="str">
        <f t="shared" ca="1" si="79"/>
        <v>https://prre.agglo-larochelle.fr/aides-financieres</v>
      </c>
      <c r="G484" t="str">
        <f t="shared" ca="1" si="80"/>
        <v>A</v>
      </c>
      <c r="H484" t="str">
        <f t="shared" ca="1" si="81"/>
        <v>x</v>
      </c>
      <c r="I484" t="str">
        <f t="shared" ca="1" si="82"/>
        <v/>
      </c>
      <c r="J484" t="str">
        <f t="shared" ca="1" si="83"/>
        <v/>
      </c>
      <c r="K484" t="str">
        <f t="shared" ca="1" si="84"/>
        <v/>
      </c>
      <c r="M484">
        <f t="shared" ca="1" si="85"/>
        <v>0</v>
      </c>
      <c r="N484" t="str">
        <f t="shared" ca="1" si="86"/>
        <v/>
      </c>
      <c r="U484">
        <f t="shared" si="87"/>
        <v>0</v>
      </c>
    </row>
    <row r="485" hidden="1">
      <c r="A485" s="12"/>
      <c r="B485">
        <v>48</v>
      </c>
      <c r="C485" t="str">
        <f t="shared" ca="1" si="77"/>
        <v>6.2</v>
      </c>
      <c r="D485" t="str">
        <f t="shared" ca="1" si="78"/>
        <v>c</v>
      </c>
      <c r="E485" t="s">
        <v>38</v>
      </c>
      <c r="F485" s="65" t="str">
        <f t="shared" ca="1" si="79"/>
        <v>https://prre.agglo-larochelle.fr/des-outils-pour-mieux-connaitre-mon-logement/mon-toit-est-t-il-bien-isole</v>
      </c>
      <c r="G485" t="str">
        <f t="shared" ca="1" si="80"/>
        <v>A</v>
      </c>
      <c r="H485" t="str">
        <f t="shared" ca="1" si="81"/>
        <v>x</v>
      </c>
      <c r="I485" t="str">
        <f t="shared" ca="1" si="82"/>
        <v/>
      </c>
      <c r="J485" t="str">
        <f t="shared" ca="1" si="83"/>
        <v/>
      </c>
      <c r="K485" t="str">
        <f t="shared" ca="1" si="84"/>
        <v/>
      </c>
      <c r="M485">
        <f t="shared" ca="1" si="85"/>
        <v>0</v>
      </c>
      <c r="N485" t="str">
        <f t="shared" ca="1" si="86"/>
        <v/>
      </c>
      <c r="U485">
        <f t="shared" si="87"/>
        <v>0</v>
      </c>
    </row>
    <row r="486" hidden="1">
      <c r="A486" s="12"/>
      <c r="B486">
        <v>48</v>
      </c>
      <c r="C486" t="str">
        <f t="shared" ca="1" si="77"/>
        <v>6.2</v>
      </c>
      <c r="D486" t="str">
        <f t="shared" ca="1" si="78"/>
        <v>c</v>
      </c>
      <c r="E486" t="s">
        <v>41</v>
      </c>
      <c r="F486" s="65" t="str">
        <f t="shared" ca="1" si="79"/>
        <v>https://prre.agglo-larochelle.fr/prendre-rendez-vous/prendre-rendez-vous-a-la-rochelle-pour-une-renovation-energetique-individuelle</v>
      </c>
      <c r="G486" t="str">
        <f t="shared" ca="1" si="80"/>
        <v>A</v>
      </c>
      <c r="H486" t="str">
        <f t="shared" ca="1" si="81"/>
        <v>x</v>
      </c>
      <c r="I486" t="str">
        <f t="shared" ca="1" si="82"/>
        <v/>
      </c>
      <c r="J486" t="str">
        <f t="shared" ca="1" si="83"/>
        <v/>
      </c>
      <c r="K486" t="str">
        <f t="shared" ca="1" si="84"/>
        <v/>
      </c>
      <c r="M486">
        <f t="shared" ca="1" si="85"/>
        <v>0</v>
      </c>
      <c r="N486" t="str">
        <f t="shared" ca="1" si="86"/>
        <v/>
      </c>
      <c r="U486">
        <f t="shared" si="87"/>
        <v>0</v>
      </c>
    </row>
    <row r="487" hidden="1">
      <c r="A487" s="12"/>
      <c r="B487">
        <v>48</v>
      </c>
      <c r="C487" t="str">
        <f t="shared" ca="1" si="77"/>
        <v>6.2</v>
      </c>
      <c r="D487" t="str">
        <f t="shared" ca="1" si="78"/>
        <v>c</v>
      </c>
      <c r="E487" t="s">
        <v>44</v>
      </c>
      <c r="F487" s="65" t="str">
        <f t="shared" ca="1" si="79"/>
        <v>https://prre.agglo-larochelle.fr/-/gl-batiment-elec</v>
      </c>
      <c r="G487" t="str">
        <f t="shared" ca="1" si="80"/>
        <v>A</v>
      </c>
      <c r="H487" t="str">
        <f t="shared" ca="1" si="81"/>
        <v>x</v>
      </c>
      <c r="I487" t="str">
        <f t="shared" ca="1" si="82"/>
        <v/>
      </c>
      <c r="J487" t="str">
        <f t="shared" ca="1" si="83"/>
        <v/>
      </c>
      <c r="K487" t="str">
        <f t="shared" ca="1" si="84"/>
        <v/>
      </c>
      <c r="M487">
        <f t="shared" ca="1" si="85"/>
        <v>0</v>
      </c>
      <c r="N487" t="str">
        <f t="shared" ca="1" si="86"/>
        <v/>
      </c>
      <c r="U487">
        <f t="shared" si="87"/>
        <v>0</v>
      </c>
    </row>
    <row r="488" hidden="1">
      <c r="A488" s="12"/>
      <c r="B488">
        <v>48</v>
      </c>
      <c r="C488" t="str">
        <f t="shared" ca="1" si="77"/>
        <v>6.2</v>
      </c>
      <c r="D488" t="str">
        <f t="shared" ca="1" si="78"/>
        <v>c</v>
      </c>
      <c r="E488" t="s">
        <v>47</v>
      </c>
      <c r="F488" s="65" t="str">
        <f t="shared" ca="1" si="79"/>
        <v>https://prre.agglo-larochelle.fr/-/1ere-fiche-chantier-de-renovation-performante</v>
      </c>
      <c r="G488" t="str">
        <f t="shared" ca="1" si="80"/>
        <v>A</v>
      </c>
      <c r="H488" t="str">
        <f t="shared" ca="1" si="81"/>
        <v>x</v>
      </c>
      <c r="I488" t="str">
        <f t="shared" ca="1" si="82"/>
        <v/>
      </c>
      <c r="J488" t="str">
        <f t="shared" ca="1" si="83"/>
        <v/>
      </c>
      <c r="K488" t="str">
        <f t="shared" ca="1" si="84"/>
        <v/>
      </c>
      <c r="M488">
        <f t="shared" ca="1" si="85"/>
        <v>0</v>
      </c>
      <c r="N488" t="str">
        <f t="shared" ca="1" si="86"/>
        <v/>
      </c>
      <c r="U488">
        <f t="shared" si="87"/>
        <v>0</v>
      </c>
    </row>
    <row r="489" hidden="1">
      <c r="A489" s="12" t="s">
        <v>91</v>
      </c>
      <c r="B489">
        <v>49</v>
      </c>
      <c r="C489" t="str">
        <f t="shared" ca="1" si="77"/>
        <v>7.1</v>
      </c>
      <c r="D489" t="str">
        <f t="shared" ca="1" si="78"/>
        <v>c</v>
      </c>
      <c r="E489" t="s">
        <v>11</v>
      </c>
      <c r="F489" s="65" t="str">
        <f t="shared" ca="1" si="79"/>
        <v>https://prre.agglo-larochelle.fr/</v>
      </c>
      <c r="G489" t="str">
        <f t="shared" ca="1" si="80"/>
        <v>A</v>
      </c>
      <c r="H489" t="str">
        <f t="shared" ca="1" si="81"/>
        <v>x</v>
      </c>
      <c r="I489" t="str">
        <f t="shared" ca="1" si="82"/>
        <v/>
      </c>
      <c r="J489" t="str">
        <f t="shared" ca="1" si="83"/>
        <v/>
      </c>
      <c r="K489" t="str">
        <f t="shared" ca="1" si="84"/>
        <v/>
      </c>
      <c r="M489">
        <f t="shared" ca="1" si="85"/>
        <v>0</v>
      </c>
      <c r="N489" t="str">
        <f t="shared" ca="1" si="86"/>
        <v/>
      </c>
      <c r="U489">
        <f t="shared" si="87"/>
        <v>0</v>
      </c>
    </row>
    <row r="490" hidden="1">
      <c r="A490" s="12"/>
      <c r="B490">
        <v>49</v>
      </c>
      <c r="C490" t="str">
        <f t="shared" ca="1" si="77"/>
        <v>7.1</v>
      </c>
      <c r="D490" t="str">
        <f t="shared" ca="1" si="78"/>
        <v>c</v>
      </c>
      <c r="E490" t="s">
        <v>14</v>
      </c>
      <c r="F490" s="65" t="str">
        <f t="shared" ca="1" si="79"/>
        <v>https://prre.agglo-larochelle.fr/j-adapte-mon-logement-a-une-perte-d-autonomie</v>
      </c>
      <c r="G490" t="str">
        <f t="shared" ca="1" si="80"/>
        <v>A</v>
      </c>
      <c r="H490" t="str">
        <f t="shared" ca="1" si="81"/>
        <v>x</v>
      </c>
      <c r="I490" t="str">
        <f t="shared" ca="1" si="82"/>
        <v/>
      </c>
      <c r="J490" t="str">
        <f t="shared" ca="1" si="83"/>
        <v/>
      </c>
      <c r="K490" t="str">
        <f t="shared" ca="1" si="84"/>
        <v/>
      </c>
      <c r="M490">
        <f t="shared" ca="1" si="85"/>
        <v>0</v>
      </c>
      <c r="N490" t="str">
        <f t="shared" ca="1" si="86"/>
        <v/>
      </c>
      <c r="U490">
        <f t="shared" si="87"/>
        <v>0</v>
      </c>
    </row>
    <row r="491" hidden="1">
      <c r="A491" s="12"/>
      <c r="B491">
        <v>49</v>
      </c>
      <c r="C491" t="str">
        <f t="shared" ca="1" si="77"/>
        <v>7.1</v>
      </c>
      <c r="D491" t="str">
        <f t="shared" ca="1" si="78"/>
        <v>c</v>
      </c>
      <c r="E491" t="s">
        <v>17</v>
      </c>
      <c r="F491" s="65" t="str">
        <f t="shared" ca="1" si="79"/>
        <v>https://prre.agglo-larochelle.fr/contact-professionnels</v>
      </c>
      <c r="G491" t="str">
        <f t="shared" ca="1" si="80"/>
        <v>A</v>
      </c>
      <c r="H491" t="str">
        <f t="shared" ca="1" si="81"/>
        <v>x</v>
      </c>
      <c r="I491" t="str">
        <f t="shared" ca="1" si="82"/>
        <v/>
      </c>
      <c r="J491" t="str">
        <f t="shared" ca="1" si="83"/>
        <v/>
      </c>
      <c r="K491" t="str">
        <f t="shared" ca="1" si="84"/>
        <v/>
      </c>
      <c r="M491">
        <f t="shared" ca="1" si="85"/>
        <v>0</v>
      </c>
      <c r="N491" t="str">
        <f t="shared" ca="1" si="86"/>
        <v/>
      </c>
      <c r="U491">
        <f t="shared" si="87"/>
        <v>0</v>
      </c>
    </row>
    <row r="492" hidden="1">
      <c r="A492" s="12"/>
      <c r="B492">
        <v>49</v>
      </c>
      <c r="C492" t="str">
        <f t="shared" ca="1" si="77"/>
        <v>7.1</v>
      </c>
      <c r="D492" t="str">
        <f t="shared" ca="1" si="78"/>
        <v>c</v>
      </c>
      <c r="E492" t="s">
        <v>20</v>
      </c>
      <c r="F492" s="65" t="str">
        <f t="shared" ca="1" si="79"/>
        <v>https://prre.agglo-larochelle.fr/partenaires</v>
      </c>
      <c r="G492" t="str">
        <f t="shared" ca="1" si="80"/>
        <v>A</v>
      </c>
      <c r="H492" t="str">
        <f t="shared" ca="1" si="81"/>
        <v>x</v>
      </c>
      <c r="I492" t="str">
        <f t="shared" ca="1" si="82"/>
        <v/>
      </c>
      <c r="J492" t="str">
        <f t="shared" ca="1" si="83"/>
        <v/>
      </c>
      <c r="K492" t="str">
        <f t="shared" ca="1" si="84"/>
        <v/>
      </c>
      <c r="M492">
        <f t="shared" ca="1" si="85"/>
        <v>0</v>
      </c>
      <c r="N492" t="str">
        <f t="shared" ca="1" si="86"/>
        <v/>
      </c>
      <c r="U492">
        <f t="shared" si="87"/>
        <v>0</v>
      </c>
    </row>
    <row r="493" hidden="1">
      <c r="A493" s="12"/>
      <c r="B493">
        <v>49</v>
      </c>
      <c r="C493" t="str">
        <f t="shared" ca="1" si="77"/>
        <v>7.1</v>
      </c>
      <c r="D493" t="str">
        <f t="shared" ca="1" si="78"/>
        <v>c</v>
      </c>
      <c r="E493" t="s">
        <v>23</v>
      </c>
      <c r="F493" s="65" t="str">
        <f t="shared" ca="1" si="79"/>
        <v>https://prre.agglo-larochelle.fr/mentions-legales</v>
      </c>
      <c r="G493" t="str">
        <f t="shared" ca="1" si="80"/>
        <v>A</v>
      </c>
      <c r="H493" t="str">
        <f t="shared" ca="1" si="81"/>
        <v>x</v>
      </c>
      <c r="I493" t="str">
        <f t="shared" ca="1" si="82"/>
        <v/>
      </c>
      <c r="J493" t="str">
        <f t="shared" ca="1" si="83"/>
        <v/>
      </c>
      <c r="K493" t="str">
        <f t="shared" ca="1" si="84"/>
        <v/>
      </c>
      <c r="M493">
        <f t="shared" ca="1" si="85"/>
        <v>0</v>
      </c>
      <c r="N493" t="str">
        <f t="shared" ca="1" si="86"/>
        <v/>
      </c>
      <c r="U493">
        <f t="shared" si="87"/>
        <v>0</v>
      </c>
    </row>
    <row r="494" hidden="1">
      <c r="A494" s="12"/>
      <c r="B494">
        <v>49</v>
      </c>
      <c r="C494" t="str">
        <f t="shared" ca="1" si="77"/>
        <v>7.1</v>
      </c>
      <c r="D494" t="str">
        <f t="shared" ca="1" si="78"/>
        <v>c</v>
      </c>
      <c r="E494" t="s">
        <v>26</v>
      </c>
      <c r="F494" s="65" t="str">
        <f t="shared" ca="1" si="79"/>
        <v>https://prre.agglo-larochelle.fr/plan-du-site</v>
      </c>
      <c r="G494" t="str">
        <f t="shared" ca="1" si="80"/>
        <v>A</v>
      </c>
      <c r="H494" t="str">
        <f t="shared" ca="1" si="81"/>
        <v>x</v>
      </c>
      <c r="I494" t="str">
        <f t="shared" ca="1" si="82"/>
        <v/>
      </c>
      <c r="J494" t="str">
        <f t="shared" ca="1" si="83"/>
        <v/>
      </c>
      <c r="K494" t="str">
        <f t="shared" ca="1" si="84"/>
        <v/>
      </c>
      <c r="M494">
        <f t="shared" ca="1" si="85"/>
        <v>0</v>
      </c>
      <c r="N494" t="str">
        <f t="shared" ca="1" si="86"/>
        <v/>
      </c>
      <c r="U494">
        <f t="shared" si="87"/>
        <v>0</v>
      </c>
    </row>
    <row r="495" hidden="1">
      <c r="A495" s="12"/>
      <c r="B495">
        <v>49</v>
      </c>
      <c r="C495" t="str">
        <f t="shared" ca="1" si="77"/>
        <v>7.1</v>
      </c>
      <c r="D495" t="str">
        <f t="shared" ca="1" si="78"/>
        <v>c</v>
      </c>
      <c r="E495" t="s">
        <v>29</v>
      </c>
      <c r="F495" s="65" t="str">
        <f t="shared" ca="1" si="79"/>
        <v>https://prre.agglo-larochelle.fr/module-annuaire-des-pros?</v>
      </c>
      <c r="G495" t="str">
        <f t="shared" ca="1" si="80"/>
        <v>A</v>
      </c>
      <c r="H495" t="str">
        <f t="shared" ca="1" si="81"/>
        <v>x</v>
      </c>
      <c r="I495" t="str">
        <f t="shared" ca="1" si="82"/>
        <v/>
      </c>
      <c r="J495" t="str">
        <f t="shared" ca="1" si="83"/>
        <v/>
      </c>
      <c r="K495" t="str">
        <f t="shared" ca="1" si="84"/>
        <v/>
      </c>
      <c r="M495">
        <f t="shared" ca="1" si="85"/>
        <v>0</v>
      </c>
      <c r="N495" t="str">
        <f t="shared" ca="1" si="86"/>
        <v/>
      </c>
      <c r="U495">
        <f t="shared" si="87"/>
        <v>0</v>
      </c>
    </row>
    <row r="496" hidden="1">
      <c r="A496" s="12"/>
      <c r="B496">
        <v>49</v>
      </c>
      <c r="C496" t="str">
        <f t="shared" ca="1" si="77"/>
        <v>7.1</v>
      </c>
      <c r="D496" t="str">
        <f t="shared" ca="1" si="78"/>
        <v>c</v>
      </c>
      <c r="E496" t="s">
        <v>32</v>
      </c>
      <c r="F496" s="65" t="str">
        <f t="shared" ca="1" si="79"/>
        <v>https://prre.agglo-larochelle.fr/prendre-rendez-vous</v>
      </c>
      <c r="G496" t="str">
        <f t="shared" ca="1" si="80"/>
        <v>A</v>
      </c>
      <c r="H496" t="str">
        <f t="shared" ca="1" si="81"/>
        <v>x</v>
      </c>
      <c r="I496" t="str">
        <f t="shared" ca="1" si="82"/>
        <v/>
      </c>
      <c r="J496" t="str">
        <f t="shared" ca="1" si="83"/>
        <v/>
      </c>
      <c r="K496" t="str">
        <f t="shared" ca="1" si="84"/>
        <v/>
      </c>
      <c r="M496">
        <f t="shared" ca="1" si="85"/>
        <v>0</v>
      </c>
      <c r="N496" t="str">
        <f t="shared" ca="1" si="86"/>
        <v/>
      </c>
      <c r="U496">
        <f t="shared" si="87"/>
        <v>0</v>
      </c>
    </row>
    <row r="497" hidden="1">
      <c r="A497" s="12"/>
      <c r="B497">
        <v>49</v>
      </c>
      <c r="C497" t="str">
        <f t="shared" ca="1" si="77"/>
        <v>7.1</v>
      </c>
      <c r="D497" t="str">
        <f t="shared" ca="1" si="78"/>
        <v>c</v>
      </c>
      <c r="E497" t="s">
        <v>35</v>
      </c>
      <c r="F497" s="65" t="str">
        <f t="shared" ca="1" si="79"/>
        <v>https://prre.agglo-larochelle.fr/aides-financieres</v>
      </c>
      <c r="G497" t="str">
        <f t="shared" ca="1" si="80"/>
        <v>A</v>
      </c>
      <c r="H497" t="str">
        <f t="shared" ca="1" si="81"/>
        <v>x</v>
      </c>
      <c r="I497" t="str">
        <f t="shared" ca="1" si="82"/>
        <v/>
      </c>
      <c r="J497" t="str">
        <f t="shared" ca="1" si="83"/>
        <v/>
      </c>
      <c r="K497" t="str">
        <f t="shared" ca="1" si="84"/>
        <v/>
      </c>
      <c r="M497">
        <f t="shared" ca="1" si="85"/>
        <v>0</v>
      </c>
      <c r="N497" t="str">
        <f t="shared" ca="1" si="86"/>
        <v/>
      </c>
      <c r="U497">
        <f t="shared" si="87"/>
        <v>0</v>
      </c>
    </row>
    <row r="498" hidden="1">
      <c r="A498" s="12"/>
      <c r="B498">
        <v>49</v>
      </c>
      <c r="C498" t="str">
        <f t="shared" ca="1" si="77"/>
        <v>7.1</v>
      </c>
      <c r="D498" t="str">
        <f t="shared" ca="1" si="78"/>
        <v>c</v>
      </c>
      <c r="E498" t="s">
        <v>38</v>
      </c>
      <c r="F498" s="65" t="str">
        <f t="shared" ca="1" si="79"/>
        <v>https://prre.agglo-larochelle.fr/des-outils-pour-mieux-connaitre-mon-logement/mon-toit-est-t-il-bien-isole</v>
      </c>
      <c r="G498" t="str">
        <f t="shared" ca="1" si="80"/>
        <v>A</v>
      </c>
      <c r="H498" t="str">
        <f t="shared" ca="1" si="81"/>
        <v>x</v>
      </c>
      <c r="I498" t="str">
        <f t="shared" ca="1" si="82"/>
        <v/>
      </c>
      <c r="J498" t="str">
        <f t="shared" ca="1" si="83"/>
        <v/>
      </c>
      <c r="K498" t="str">
        <f t="shared" ca="1" si="84"/>
        <v/>
      </c>
      <c r="M498">
        <f t="shared" ca="1" si="85"/>
        <v>0</v>
      </c>
      <c r="N498" t="str">
        <f t="shared" ca="1" si="86"/>
        <v/>
      </c>
      <c r="U498">
        <f t="shared" si="87"/>
        <v>0</v>
      </c>
    </row>
    <row r="499" hidden="1">
      <c r="A499" s="12"/>
      <c r="B499">
        <v>49</v>
      </c>
      <c r="C499" t="str">
        <f t="shared" ca="1" si="77"/>
        <v>7.1</v>
      </c>
      <c r="D499" t="str">
        <f t="shared" ca="1" si="78"/>
        <v>c</v>
      </c>
      <c r="E499" t="s">
        <v>41</v>
      </c>
      <c r="F499" s="65" t="str">
        <f t="shared" ca="1" si="79"/>
        <v>https://prre.agglo-larochelle.fr/prendre-rendez-vous/prendre-rendez-vous-a-la-rochelle-pour-une-renovation-energetique-individuelle</v>
      </c>
      <c r="G499" t="str">
        <f t="shared" ca="1" si="80"/>
        <v>A</v>
      </c>
      <c r="H499" t="str">
        <f t="shared" ca="1" si="81"/>
        <v>x</v>
      </c>
      <c r="I499" t="str">
        <f t="shared" ca="1" si="82"/>
        <v/>
      </c>
      <c r="J499" t="str">
        <f t="shared" ca="1" si="83"/>
        <v/>
      </c>
      <c r="K499" t="str">
        <f t="shared" ca="1" si="84"/>
        <v/>
      </c>
      <c r="M499">
        <f t="shared" ca="1" si="85"/>
        <v>0</v>
      </c>
      <c r="N499" t="str">
        <f t="shared" ca="1" si="86"/>
        <v/>
      </c>
      <c r="U499">
        <f t="shared" si="87"/>
        <v>0</v>
      </c>
    </row>
    <row r="500" hidden="1">
      <c r="A500" s="12"/>
      <c r="B500">
        <v>49</v>
      </c>
      <c r="C500" t="str">
        <f t="shared" ca="1" si="77"/>
        <v>7.1</v>
      </c>
      <c r="D500" t="str">
        <f t="shared" ca="1" si="78"/>
        <v>c</v>
      </c>
      <c r="E500" t="s">
        <v>44</v>
      </c>
      <c r="F500" s="65" t="str">
        <f t="shared" ca="1" si="79"/>
        <v>https://prre.agglo-larochelle.fr/-/gl-batiment-elec</v>
      </c>
      <c r="G500" t="str">
        <f t="shared" ca="1" si="80"/>
        <v>A</v>
      </c>
      <c r="H500" t="str">
        <f t="shared" ca="1" si="81"/>
        <v>x</v>
      </c>
      <c r="I500" t="str">
        <f t="shared" ca="1" si="82"/>
        <v/>
      </c>
      <c r="J500" t="str">
        <f t="shared" ca="1" si="83"/>
        <v/>
      </c>
      <c r="K500" t="str">
        <f t="shared" ca="1" si="84"/>
        <v/>
      </c>
      <c r="M500">
        <f t="shared" ca="1" si="85"/>
        <v>0</v>
      </c>
      <c r="N500" t="str">
        <f t="shared" ca="1" si="86"/>
        <v/>
      </c>
      <c r="U500">
        <f t="shared" si="87"/>
        <v>0</v>
      </c>
    </row>
    <row r="501" hidden="1">
      <c r="A501" s="12"/>
      <c r="B501">
        <v>49</v>
      </c>
      <c r="C501" t="str">
        <f t="shared" ca="1" si="77"/>
        <v>7.1</v>
      </c>
      <c r="D501" t="str">
        <f t="shared" ca="1" si="78"/>
        <v>c</v>
      </c>
      <c r="E501" t="s">
        <v>47</v>
      </c>
      <c r="F501" s="65" t="str">
        <f t="shared" ca="1" si="79"/>
        <v>https://prre.agglo-larochelle.fr/-/1ere-fiche-chantier-de-renovation-performante</v>
      </c>
      <c r="G501" t="str">
        <f t="shared" ca="1" si="80"/>
        <v>A</v>
      </c>
      <c r="H501" t="str">
        <f t="shared" ca="1" si="81"/>
        <v>x</v>
      </c>
      <c r="I501" t="str">
        <f t="shared" ca="1" si="82"/>
        <v/>
      </c>
      <c r="J501" t="str">
        <f t="shared" ca="1" si="83"/>
        <v/>
      </c>
      <c r="K501" t="str">
        <f t="shared" ca="1" si="84"/>
        <v/>
      </c>
      <c r="M501">
        <f t="shared" ca="1" si="85"/>
        <v>0</v>
      </c>
      <c r="N501" t="str">
        <f t="shared" ca="1" si="86"/>
        <v/>
      </c>
      <c r="U501">
        <f t="shared" si="87"/>
        <v>0</v>
      </c>
    </row>
    <row r="502" hidden="1">
      <c r="A502" s="12"/>
      <c r="B502">
        <v>50</v>
      </c>
      <c r="C502" t="str">
        <f t="shared" ca="1" si="77"/>
        <v>7.2</v>
      </c>
      <c r="D502" t="str">
        <f t="shared" ca="1" si="78"/>
        <v>na</v>
      </c>
      <c r="E502" t="s">
        <v>11</v>
      </c>
      <c r="F502" s="65" t="str">
        <f t="shared" ca="1" si="79"/>
        <v>https://prre.agglo-larochelle.fr/</v>
      </c>
      <c r="G502" t="str">
        <f t="shared" ca="1" si="80"/>
        <v>A</v>
      </c>
      <c r="H502" t="str">
        <f t="shared" ca="1" si="81"/>
        <v/>
      </c>
      <c r="I502" t="str">
        <f t="shared" ca="1" si="82"/>
        <v/>
      </c>
      <c r="J502" t="str">
        <f t="shared" ca="1" si="83"/>
        <v/>
      </c>
      <c r="K502" t="str">
        <f t="shared" ca="1" si="84"/>
        <v/>
      </c>
      <c r="M502">
        <f t="shared" ca="1" si="85"/>
        <v>0</v>
      </c>
      <c r="N502" t="str">
        <f t="shared" ca="1" si="86"/>
        <v/>
      </c>
      <c r="U502">
        <f t="shared" si="87"/>
        <v>0</v>
      </c>
    </row>
    <row r="503" hidden="1">
      <c r="A503" s="12"/>
      <c r="B503">
        <v>50</v>
      </c>
      <c r="C503" t="str">
        <f t="shared" ca="1" si="77"/>
        <v>7.2</v>
      </c>
      <c r="D503" t="str">
        <f t="shared" ca="1" si="78"/>
        <v>na</v>
      </c>
      <c r="E503" t="s">
        <v>14</v>
      </c>
      <c r="F503" s="65" t="str">
        <f t="shared" ca="1" si="79"/>
        <v>https://prre.agglo-larochelle.fr/j-adapte-mon-logement-a-une-perte-d-autonomie</v>
      </c>
      <c r="G503" t="str">
        <f t="shared" ca="1" si="80"/>
        <v>A</v>
      </c>
      <c r="H503" t="str">
        <f t="shared" ca="1" si="81"/>
        <v/>
      </c>
      <c r="I503" t="str">
        <f t="shared" ca="1" si="82"/>
        <v/>
      </c>
      <c r="J503" t="str">
        <f t="shared" ca="1" si="83"/>
        <v/>
      </c>
      <c r="K503" t="str">
        <f t="shared" ca="1" si="84"/>
        <v/>
      </c>
      <c r="M503">
        <f t="shared" ca="1" si="85"/>
        <v>0</v>
      </c>
      <c r="N503" t="str">
        <f t="shared" ca="1" si="86"/>
        <v/>
      </c>
      <c r="U503">
        <f t="shared" si="87"/>
        <v>0</v>
      </c>
    </row>
    <row r="504" hidden="1">
      <c r="A504" s="12"/>
      <c r="B504">
        <v>50</v>
      </c>
      <c r="C504" t="str">
        <f t="shared" ca="1" si="77"/>
        <v>7.2</v>
      </c>
      <c r="D504" t="str">
        <f t="shared" ca="1" si="78"/>
        <v>na</v>
      </c>
      <c r="E504" t="s">
        <v>17</v>
      </c>
      <c r="F504" s="65" t="str">
        <f t="shared" ca="1" si="79"/>
        <v>https://prre.agglo-larochelle.fr/contact-professionnels</v>
      </c>
      <c r="G504" t="str">
        <f t="shared" ca="1" si="80"/>
        <v>A</v>
      </c>
      <c r="H504" t="str">
        <f t="shared" ca="1" si="81"/>
        <v/>
      </c>
      <c r="I504" t="str">
        <f t="shared" ca="1" si="82"/>
        <v/>
      </c>
      <c r="J504" t="str">
        <f t="shared" ca="1" si="83"/>
        <v/>
      </c>
      <c r="K504" t="str">
        <f t="shared" ca="1" si="84"/>
        <v/>
      </c>
      <c r="M504">
        <f t="shared" ca="1" si="85"/>
        <v>0</v>
      </c>
      <c r="N504" t="str">
        <f t="shared" ca="1" si="86"/>
        <v/>
      </c>
      <c r="U504">
        <f t="shared" si="87"/>
        <v>0</v>
      </c>
    </row>
    <row r="505" hidden="1">
      <c r="A505" s="12"/>
      <c r="B505">
        <v>50</v>
      </c>
      <c r="C505" t="str">
        <f t="shared" ca="1" si="77"/>
        <v>7.2</v>
      </c>
      <c r="D505" t="str">
        <f t="shared" ca="1" si="78"/>
        <v>na</v>
      </c>
      <c r="E505" t="s">
        <v>20</v>
      </c>
      <c r="F505" s="65" t="str">
        <f t="shared" ca="1" si="79"/>
        <v>https://prre.agglo-larochelle.fr/partenaires</v>
      </c>
      <c r="G505" t="str">
        <f t="shared" ca="1" si="80"/>
        <v>A</v>
      </c>
      <c r="H505" t="str">
        <f t="shared" ca="1" si="81"/>
        <v/>
      </c>
      <c r="I505" t="str">
        <f t="shared" ca="1" si="82"/>
        <v/>
      </c>
      <c r="J505" t="str">
        <f t="shared" ca="1" si="83"/>
        <v/>
      </c>
      <c r="K505" t="str">
        <f t="shared" ca="1" si="84"/>
        <v/>
      </c>
      <c r="M505">
        <f t="shared" ca="1" si="85"/>
        <v>0</v>
      </c>
      <c r="N505" t="str">
        <f t="shared" ca="1" si="86"/>
        <v/>
      </c>
      <c r="U505">
        <f t="shared" si="87"/>
        <v>0</v>
      </c>
    </row>
    <row r="506" hidden="1">
      <c r="A506" s="12"/>
      <c r="B506">
        <v>50</v>
      </c>
      <c r="C506" t="str">
        <f t="shared" ca="1" si="77"/>
        <v>7.2</v>
      </c>
      <c r="D506" t="str">
        <f t="shared" ca="1" si="78"/>
        <v>na</v>
      </c>
      <c r="E506" t="s">
        <v>23</v>
      </c>
      <c r="F506" s="65" t="str">
        <f t="shared" ca="1" si="79"/>
        <v>https://prre.agglo-larochelle.fr/mentions-legales</v>
      </c>
      <c r="G506" t="str">
        <f t="shared" ca="1" si="80"/>
        <v>A</v>
      </c>
      <c r="H506" t="str">
        <f t="shared" ca="1" si="81"/>
        <v/>
      </c>
      <c r="I506" t="str">
        <f t="shared" ca="1" si="82"/>
        <v/>
      </c>
      <c r="J506" t="str">
        <f t="shared" ca="1" si="83"/>
        <v/>
      </c>
      <c r="K506" t="str">
        <f t="shared" ca="1" si="84"/>
        <v/>
      </c>
      <c r="M506">
        <f t="shared" ca="1" si="85"/>
        <v>0</v>
      </c>
      <c r="N506" t="str">
        <f t="shared" ca="1" si="86"/>
        <v/>
      </c>
      <c r="U506">
        <f t="shared" si="87"/>
        <v>0</v>
      </c>
    </row>
    <row r="507" hidden="1">
      <c r="A507" s="12"/>
      <c r="B507">
        <v>50</v>
      </c>
      <c r="C507" t="str">
        <f t="shared" ca="1" si="77"/>
        <v>7.2</v>
      </c>
      <c r="D507" t="str">
        <f t="shared" ca="1" si="78"/>
        <v>na</v>
      </c>
      <c r="E507" t="s">
        <v>26</v>
      </c>
      <c r="F507" s="65" t="str">
        <f t="shared" ca="1" si="79"/>
        <v>https://prre.agglo-larochelle.fr/plan-du-site</v>
      </c>
      <c r="G507" t="str">
        <f t="shared" ca="1" si="80"/>
        <v>A</v>
      </c>
      <c r="H507" t="str">
        <f t="shared" ca="1" si="81"/>
        <v/>
      </c>
      <c r="I507" t="str">
        <f t="shared" ca="1" si="82"/>
        <v/>
      </c>
      <c r="J507" t="str">
        <f t="shared" ca="1" si="83"/>
        <v/>
      </c>
      <c r="K507" t="str">
        <f t="shared" ca="1" si="84"/>
        <v/>
      </c>
      <c r="M507">
        <f t="shared" ca="1" si="85"/>
        <v>0</v>
      </c>
      <c r="N507" t="str">
        <f t="shared" ca="1" si="86"/>
        <v/>
      </c>
      <c r="U507">
        <f t="shared" si="87"/>
        <v>0</v>
      </c>
    </row>
    <row r="508" hidden="1">
      <c r="A508" s="12"/>
      <c r="B508">
        <v>50</v>
      </c>
      <c r="C508" t="str">
        <f t="shared" ca="1" si="77"/>
        <v>7.2</v>
      </c>
      <c r="D508" t="str">
        <f t="shared" ca="1" si="78"/>
        <v>na</v>
      </c>
      <c r="E508" t="s">
        <v>29</v>
      </c>
      <c r="F508" s="65" t="str">
        <f t="shared" ca="1" si="79"/>
        <v>https://prre.agglo-larochelle.fr/module-annuaire-des-pros?</v>
      </c>
      <c r="G508" t="str">
        <f t="shared" ca="1" si="80"/>
        <v>A</v>
      </c>
      <c r="H508" t="str">
        <f t="shared" ca="1" si="81"/>
        <v/>
      </c>
      <c r="I508" t="str">
        <f t="shared" ca="1" si="82"/>
        <v/>
      </c>
      <c r="J508" t="str">
        <f t="shared" ca="1" si="83"/>
        <v/>
      </c>
      <c r="K508" t="str">
        <f t="shared" ca="1" si="84"/>
        <v/>
      </c>
      <c r="M508">
        <f t="shared" ca="1" si="85"/>
        <v>0</v>
      </c>
      <c r="N508" t="str">
        <f t="shared" ca="1" si="86"/>
        <v/>
      </c>
      <c r="U508">
        <f t="shared" si="87"/>
        <v>0</v>
      </c>
    </row>
    <row r="509" hidden="1">
      <c r="A509" s="12"/>
      <c r="B509">
        <v>50</v>
      </c>
      <c r="C509" t="str">
        <f t="shared" ca="1" si="77"/>
        <v>7.2</v>
      </c>
      <c r="D509" t="str">
        <f t="shared" ca="1" si="78"/>
        <v>na</v>
      </c>
      <c r="E509" t="s">
        <v>32</v>
      </c>
      <c r="F509" s="65" t="str">
        <f t="shared" ca="1" si="79"/>
        <v>https://prre.agglo-larochelle.fr/prendre-rendez-vous</v>
      </c>
      <c r="G509" t="str">
        <f t="shared" ca="1" si="80"/>
        <v>A</v>
      </c>
      <c r="H509" t="str">
        <f t="shared" ca="1" si="81"/>
        <v/>
      </c>
      <c r="I509" t="str">
        <f t="shared" ca="1" si="82"/>
        <v/>
      </c>
      <c r="J509" t="str">
        <f t="shared" ca="1" si="83"/>
        <v/>
      </c>
      <c r="K509" t="str">
        <f t="shared" ca="1" si="84"/>
        <v/>
      </c>
      <c r="M509">
        <f t="shared" ca="1" si="85"/>
        <v>0</v>
      </c>
      <c r="N509" t="str">
        <f t="shared" ca="1" si="86"/>
        <v/>
      </c>
      <c r="U509">
        <f t="shared" si="87"/>
        <v>0</v>
      </c>
    </row>
    <row r="510" hidden="1">
      <c r="A510" s="12"/>
      <c r="B510">
        <v>50</v>
      </c>
      <c r="C510" t="str">
        <f t="shared" ca="1" si="77"/>
        <v>7.2</v>
      </c>
      <c r="D510" t="str">
        <f t="shared" ca="1" si="78"/>
        <v>na</v>
      </c>
      <c r="E510" t="s">
        <v>35</v>
      </c>
      <c r="F510" s="65" t="str">
        <f t="shared" ca="1" si="79"/>
        <v>https://prre.agglo-larochelle.fr/aides-financieres</v>
      </c>
      <c r="G510" t="str">
        <f t="shared" ca="1" si="80"/>
        <v>A</v>
      </c>
      <c r="H510" t="str">
        <f t="shared" ca="1" si="81"/>
        <v/>
      </c>
      <c r="I510" t="str">
        <f t="shared" ca="1" si="82"/>
        <v/>
      </c>
      <c r="J510" t="str">
        <f t="shared" ca="1" si="83"/>
        <v/>
      </c>
      <c r="K510" t="str">
        <f t="shared" ca="1" si="84"/>
        <v/>
      </c>
      <c r="M510">
        <f t="shared" ca="1" si="85"/>
        <v>0</v>
      </c>
      <c r="N510" t="str">
        <f t="shared" ca="1" si="86"/>
        <v/>
      </c>
      <c r="U510">
        <f t="shared" si="87"/>
        <v>0</v>
      </c>
    </row>
    <row r="511" hidden="1">
      <c r="A511" s="12"/>
      <c r="B511">
        <v>50</v>
      </c>
      <c r="C511" t="str">
        <f t="shared" ca="1" si="77"/>
        <v>7.2</v>
      </c>
      <c r="D511" t="str">
        <f t="shared" ca="1" si="78"/>
        <v>na</v>
      </c>
      <c r="E511" t="s">
        <v>38</v>
      </c>
      <c r="F511" s="65" t="str">
        <f t="shared" ca="1" si="79"/>
        <v>https://prre.agglo-larochelle.fr/des-outils-pour-mieux-connaitre-mon-logement/mon-toit-est-t-il-bien-isole</v>
      </c>
      <c r="G511" t="str">
        <f t="shared" ca="1" si="80"/>
        <v>A</v>
      </c>
      <c r="H511" t="str">
        <f t="shared" ca="1" si="81"/>
        <v/>
      </c>
      <c r="I511" t="str">
        <f t="shared" ca="1" si="82"/>
        <v/>
      </c>
      <c r="J511" t="str">
        <f t="shared" ca="1" si="83"/>
        <v/>
      </c>
      <c r="K511" t="str">
        <f t="shared" ca="1" si="84"/>
        <v/>
      </c>
      <c r="M511">
        <f t="shared" ca="1" si="85"/>
        <v>0</v>
      </c>
      <c r="N511" t="str">
        <f t="shared" ca="1" si="86"/>
        <v/>
      </c>
      <c r="U511">
        <f t="shared" si="87"/>
        <v>0</v>
      </c>
    </row>
    <row r="512" hidden="1">
      <c r="A512" s="12"/>
      <c r="B512">
        <v>50</v>
      </c>
      <c r="C512" t="str">
        <f t="shared" ca="1" si="77"/>
        <v>7.2</v>
      </c>
      <c r="D512" t="str">
        <f t="shared" ca="1" si="78"/>
        <v>na</v>
      </c>
      <c r="E512" t="s">
        <v>41</v>
      </c>
      <c r="F512" s="65" t="str">
        <f t="shared" ca="1" si="79"/>
        <v>https://prre.agglo-larochelle.fr/prendre-rendez-vous/prendre-rendez-vous-a-la-rochelle-pour-une-renovation-energetique-individuelle</v>
      </c>
      <c r="G512" t="str">
        <f t="shared" ca="1" si="80"/>
        <v>A</v>
      </c>
      <c r="H512" t="str">
        <f t="shared" ca="1" si="81"/>
        <v/>
      </c>
      <c r="I512" t="str">
        <f t="shared" ca="1" si="82"/>
        <v/>
      </c>
      <c r="J512" t="str">
        <f t="shared" ca="1" si="83"/>
        <v/>
      </c>
      <c r="K512" t="str">
        <f t="shared" ca="1" si="84"/>
        <v/>
      </c>
      <c r="M512">
        <f t="shared" ca="1" si="85"/>
        <v>0</v>
      </c>
      <c r="N512" t="str">
        <f t="shared" ca="1" si="86"/>
        <v/>
      </c>
      <c r="U512">
        <f t="shared" si="87"/>
        <v>0</v>
      </c>
    </row>
    <row r="513" hidden="1">
      <c r="A513" s="12"/>
      <c r="B513">
        <v>50</v>
      </c>
      <c r="C513" t="str">
        <f t="shared" ca="1" si="77"/>
        <v>7.2</v>
      </c>
      <c r="D513" t="str">
        <f t="shared" ca="1" si="78"/>
        <v>na</v>
      </c>
      <c r="E513" t="s">
        <v>44</v>
      </c>
      <c r="F513" s="65" t="str">
        <f t="shared" ca="1" si="79"/>
        <v>https://prre.agglo-larochelle.fr/-/gl-batiment-elec</v>
      </c>
      <c r="G513" t="str">
        <f t="shared" ca="1" si="80"/>
        <v>A</v>
      </c>
      <c r="H513" t="str">
        <f t="shared" ca="1" si="81"/>
        <v/>
      </c>
      <c r="I513" t="str">
        <f t="shared" ca="1" si="82"/>
        <v/>
      </c>
      <c r="J513" t="str">
        <f t="shared" ca="1" si="83"/>
        <v/>
      </c>
      <c r="K513" t="str">
        <f t="shared" ca="1" si="84"/>
        <v/>
      </c>
      <c r="M513">
        <f t="shared" ca="1" si="85"/>
        <v>0</v>
      </c>
      <c r="N513" t="str">
        <f t="shared" ca="1" si="86"/>
        <v/>
      </c>
      <c r="U513">
        <f t="shared" si="87"/>
        <v>0</v>
      </c>
    </row>
    <row r="514" hidden="1">
      <c r="A514" s="12"/>
      <c r="B514">
        <v>50</v>
      </c>
      <c r="C514" t="str">
        <f t="shared" ca="1" si="77"/>
        <v>7.2</v>
      </c>
      <c r="D514" t="str">
        <f t="shared" ca="1" si="78"/>
        <v>na</v>
      </c>
      <c r="E514" t="s">
        <v>47</v>
      </c>
      <c r="F514" s="65" t="str">
        <f t="shared" ca="1" si="79"/>
        <v>https://prre.agglo-larochelle.fr/-/1ere-fiche-chantier-de-renovation-performante</v>
      </c>
      <c r="G514" t="str">
        <f t="shared" ca="1" si="80"/>
        <v>A</v>
      </c>
      <c r="H514" t="str">
        <f t="shared" ca="1" si="81"/>
        <v/>
      </c>
      <c r="I514" t="str">
        <f t="shared" ca="1" si="82"/>
        <v/>
      </c>
      <c r="J514" t="str">
        <f t="shared" ca="1" si="83"/>
        <v/>
      </c>
      <c r="K514" t="str">
        <f t="shared" ca="1" si="84"/>
        <v/>
      </c>
      <c r="M514">
        <f t="shared" ca="1" si="85"/>
        <v>0</v>
      </c>
      <c r="N514" t="str">
        <f t="shared" ca="1" si="86"/>
        <v/>
      </c>
      <c r="U514">
        <f t="shared" si="87"/>
        <v>0</v>
      </c>
    </row>
    <row r="515" hidden="1">
      <c r="A515" s="12"/>
      <c r="B515">
        <v>51</v>
      </c>
      <c r="C515" t="str">
        <f t="shared" ca="1" si="77"/>
        <v>7.3</v>
      </c>
      <c r="D515" t="str">
        <f t="shared" ca="1" si="78"/>
        <v>c</v>
      </c>
      <c r="E515" t="s">
        <v>11</v>
      </c>
      <c r="F515" s="65" t="str">
        <f t="shared" ca="1" si="79"/>
        <v>https://prre.agglo-larochelle.fr/</v>
      </c>
      <c r="G515" t="str">
        <f t="shared" ca="1" si="80"/>
        <v>A</v>
      </c>
      <c r="H515" t="str">
        <f t="shared" ca="1" si="81"/>
        <v>x</v>
      </c>
      <c r="I515" t="str">
        <f t="shared" ca="1" si="82"/>
        <v/>
      </c>
      <c r="J515" t="str">
        <f t="shared" ca="1" si="83"/>
        <v/>
      </c>
      <c r="K515" t="str">
        <f t="shared" ca="1" si="84"/>
        <v/>
      </c>
      <c r="M515">
        <f t="shared" ca="1" si="85"/>
        <v>0</v>
      </c>
      <c r="N515" t="str">
        <f t="shared" ca="1" si="86"/>
        <v/>
      </c>
      <c r="U515">
        <f t="shared" si="87"/>
        <v>0</v>
      </c>
    </row>
    <row r="516" hidden="1">
      <c r="A516" s="12"/>
      <c r="B516">
        <v>51</v>
      </c>
      <c r="C516" t="str">
        <f t="shared" ca="1" si="77"/>
        <v>7.3</v>
      </c>
      <c r="D516" t="str">
        <f t="shared" ca="1" si="78"/>
        <v>c</v>
      </c>
      <c r="E516" t="s">
        <v>14</v>
      </c>
      <c r="F516" s="65" t="str">
        <f t="shared" ca="1" si="79"/>
        <v>https://prre.agglo-larochelle.fr/j-adapte-mon-logement-a-une-perte-d-autonomie</v>
      </c>
      <c r="G516" t="str">
        <f t="shared" ca="1" si="80"/>
        <v>A</v>
      </c>
      <c r="H516" t="str">
        <f t="shared" ca="1" si="81"/>
        <v>x</v>
      </c>
      <c r="I516" t="str">
        <f t="shared" ca="1" si="82"/>
        <v/>
      </c>
      <c r="J516" t="str">
        <f t="shared" ca="1" si="83"/>
        <v/>
      </c>
      <c r="K516" t="str">
        <f t="shared" ca="1" si="84"/>
        <v/>
      </c>
      <c r="M516">
        <f t="shared" ca="1" si="85"/>
        <v>0</v>
      </c>
      <c r="N516" t="str">
        <f t="shared" ca="1" si="86"/>
        <v/>
      </c>
      <c r="U516">
        <f t="shared" si="87"/>
        <v>0</v>
      </c>
    </row>
    <row r="517" hidden="1">
      <c r="A517" s="12"/>
      <c r="B517">
        <v>51</v>
      </c>
      <c r="C517" t="str">
        <f t="shared" ca="1" si="77"/>
        <v>7.3</v>
      </c>
      <c r="D517" t="str">
        <f t="shared" ca="1" si="78"/>
        <v>c</v>
      </c>
      <c r="E517" t="s">
        <v>17</v>
      </c>
      <c r="F517" s="65" t="str">
        <f t="shared" ca="1" si="79"/>
        <v>https://prre.agglo-larochelle.fr/contact-professionnels</v>
      </c>
      <c r="G517" t="str">
        <f t="shared" ca="1" si="80"/>
        <v>A</v>
      </c>
      <c r="H517" t="str">
        <f t="shared" ca="1" si="81"/>
        <v>x</v>
      </c>
      <c r="I517" t="str">
        <f t="shared" ca="1" si="82"/>
        <v/>
      </c>
      <c r="J517" t="str">
        <f t="shared" ca="1" si="83"/>
        <v/>
      </c>
      <c r="K517" t="str">
        <f t="shared" ca="1" si="84"/>
        <v/>
      </c>
      <c r="M517">
        <f t="shared" ca="1" si="85"/>
        <v>0</v>
      </c>
      <c r="N517" t="str">
        <f t="shared" ca="1" si="86"/>
        <v/>
      </c>
      <c r="U517">
        <f t="shared" si="87"/>
        <v>0</v>
      </c>
    </row>
    <row r="518" hidden="1">
      <c r="A518" s="12"/>
      <c r="B518">
        <v>51</v>
      </c>
      <c r="C518" t="str">
        <f t="shared" ca="1" si="77"/>
        <v>7.3</v>
      </c>
      <c r="D518" t="str">
        <f t="shared" ca="1" si="78"/>
        <v>c</v>
      </c>
      <c r="E518" t="s">
        <v>20</v>
      </c>
      <c r="F518" s="65" t="str">
        <f t="shared" ca="1" si="79"/>
        <v>https://prre.agglo-larochelle.fr/partenaires</v>
      </c>
      <c r="G518" t="str">
        <f t="shared" ca="1" si="80"/>
        <v>A</v>
      </c>
      <c r="H518" t="str">
        <f t="shared" ca="1" si="81"/>
        <v>x</v>
      </c>
      <c r="I518" t="str">
        <f t="shared" ca="1" si="82"/>
        <v/>
      </c>
      <c r="J518" t="str">
        <f t="shared" ca="1" si="83"/>
        <v/>
      </c>
      <c r="K518" t="str">
        <f t="shared" ca="1" si="84"/>
        <v/>
      </c>
      <c r="M518">
        <f t="shared" ca="1" si="85"/>
        <v>0</v>
      </c>
      <c r="N518" t="str">
        <f t="shared" ca="1" si="86"/>
        <v/>
      </c>
      <c r="U518">
        <f t="shared" si="87"/>
        <v>0</v>
      </c>
    </row>
    <row r="519" hidden="1">
      <c r="A519" s="12"/>
      <c r="B519">
        <v>51</v>
      </c>
      <c r="C519" t="str">
        <f t="shared" ca="1" si="77"/>
        <v>7.3</v>
      </c>
      <c r="D519" t="str">
        <f t="shared" ca="1" si="78"/>
        <v>c</v>
      </c>
      <c r="E519" t="s">
        <v>23</v>
      </c>
      <c r="F519" s="65" t="str">
        <f t="shared" ca="1" si="79"/>
        <v>https://prre.agglo-larochelle.fr/mentions-legales</v>
      </c>
      <c r="G519" t="str">
        <f t="shared" ca="1" si="80"/>
        <v>A</v>
      </c>
      <c r="H519" t="str">
        <f t="shared" ca="1" si="81"/>
        <v>x</v>
      </c>
      <c r="I519" t="str">
        <f t="shared" ca="1" si="82"/>
        <v/>
      </c>
      <c r="J519" t="str">
        <f t="shared" ca="1" si="83"/>
        <v/>
      </c>
      <c r="K519" t="str">
        <f t="shared" ca="1" si="84"/>
        <v/>
      </c>
      <c r="M519">
        <f t="shared" ca="1" si="85"/>
        <v>0</v>
      </c>
      <c r="N519" t="str">
        <f t="shared" ca="1" si="86"/>
        <v/>
      </c>
      <c r="U519">
        <f t="shared" si="87"/>
        <v>0</v>
      </c>
    </row>
    <row r="520" hidden="1">
      <c r="A520" s="12"/>
      <c r="B520">
        <v>51</v>
      </c>
      <c r="C520" t="str">
        <f t="shared" ref="C520:C583" ca="1" si="88">IF(INDIRECT($E520&amp;"!B"&amp;$B520)=0,"",INDIRECT($E520&amp;"!B"&amp;$B520))</f>
        <v>7.3</v>
      </c>
      <c r="D520" t="str">
        <f t="shared" ref="D520:D583" ca="1" si="89">IF(INDIRECT($E520&amp;"!F"&amp;$B520)=0,"",INDIRECT($E520&amp;"!F"&amp;$B520))</f>
        <v>c</v>
      </c>
      <c r="E520" t="s">
        <v>26</v>
      </c>
      <c r="F520" s="65" t="str">
        <f t="shared" ref="F520:F583" ca="1" si="90">HYPERLINK(INDIRECT($E520&amp;"!C3"))</f>
        <v>https://prre.agglo-larochelle.fr/plan-du-site</v>
      </c>
      <c r="G520" t="str">
        <f t="shared" ref="G520:G583" ca="1" si="91">IF(INDIRECT($E520&amp;"!C"&amp;$B520)=0,"",INDIRECT($E520&amp;"!C"&amp;$B520))</f>
        <v>A</v>
      </c>
      <c r="H520" t="str">
        <f t="shared" ref="H520:H583" ca="1" si="92">IF(INDIRECT($E520&amp;"!D"&amp;$B520)=0,"",INDIRECT($E520&amp;"!D"&amp;$B520))</f>
        <v>x</v>
      </c>
      <c r="I520" t="str">
        <f t="shared" ref="I520:I583" ca="1" si="93">IF(INDIRECT($E520&amp;"!H"&amp;$B520)=0,"",INDIRECT($E520&amp;"!H"&amp;$B520))</f>
        <v/>
      </c>
      <c r="J520" t="str">
        <f t="shared" ref="J520:J583" ca="1" si="94">IF(INDIRECT($E520&amp;"!I"&amp;$B520)=0,"",INDIRECT($E520&amp;"!I"&amp;$B520))</f>
        <v/>
      </c>
      <c r="K520" t="str">
        <f t="shared" ref="K520:K583" ca="1" si="95">IFERROR(VLOOKUP($J520,$W$1:$AA$4,(MATCH($I520,$X$5:$AA$5,0))+1,FALSE),"")</f>
        <v/>
      </c>
      <c r="M520">
        <f t="shared" ref="M520:M583" ca="1" si="96">COUNTIFS($C$7:$C$1385,$C520,$D$7:$D$1385,"nc")</f>
        <v>0</v>
      </c>
      <c r="N520" t="str">
        <f t="shared" ref="N520:N583" ca="1" si="97">IF(INDIRECT($E520&amp;"!J"&amp;$B520)=0,"",INDIRECT($E520&amp;"!J"&amp;$B520))</f>
        <v/>
      </c>
      <c r="U520">
        <f t="shared" ref="U520:U583" si="98">SUM($P520:$T520)</f>
        <v>0</v>
      </c>
    </row>
    <row r="521" hidden="1">
      <c r="A521" s="12"/>
      <c r="B521">
        <v>51</v>
      </c>
      <c r="C521" t="str">
        <f t="shared" ca="1" si="88"/>
        <v>7.3</v>
      </c>
      <c r="D521" t="str">
        <f t="shared" ca="1" si="89"/>
        <v>c</v>
      </c>
      <c r="E521" t="s">
        <v>29</v>
      </c>
      <c r="F521" s="65" t="str">
        <f t="shared" ca="1" si="90"/>
        <v>https://prre.agglo-larochelle.fr/module-annuaire-des-pros?</v>
      </c>
      <c r="G521" t="str">
        <f t="shared" ca="1" si="91"/>
        <v>A</v>
      </c>
      <c r="H521" t="str">
        <f t="shared" ca="1" si="92"/>
        <v>x</v>
      </c>
      <c r="I521" t="str">
        <f t="shared" ca="1" si="93"/>
        <v/>
      </c>
      <c r="J521" t="str">
        <f t="shared" ca="1" si="94"/>
        <v/>
      </c>
      <c r="K521" t="str">
        <f t="shared" ca="1" si="95"/>
        <v/>
      </c>
      <c r="M521">
        <f t="shared" ca="1" si="96"/>
        <v>0</v>
      </c>
      <c r="N521" t="str">
        <f t="shared" ca="1" si="97"/>
        <v/>
      </c>
      <c r="U521">
        <f t="shared" si="98"/>
        <v>0</v>
      </c>
    </row>
    <row r="522" hidden="1">
      <c r="A522" s="12"/>
      <c r="B522">
        <v>51</v>
      </c>
      <c r="C522" t="str">
        <f t="shared" ca="1" si="88"/>
        <v>7.3</v>
      </c>
      <c r="D522" t="str">
        <f t="shared" ca="1" si="89"/>
        <v>c</v>
      </c>
      <c r="E522" t="s">
        <v>32</v>
      </c>
      <c r="F522" s="65" t="str">
        <f t="shared" ca="1" si="90"/>
        <v>https://prre.agglo-larochelle.fr/prendre-rendez-vous</v>
      </c>
      <c r="G522" t="str">
        <f t="shared" ca="1" si="91"/>
        <v>A</v>
      </c>
      <c r="H522" t="str">
        <f t="shared" ca="1" si="92"/>
        <v>x</v>
      </c>
      <c r="I522" t="str">
        <f t="shared" ca="1" si="93"/>
        <v/>
      </c>
      <c r="J522" t="str">
        <f t="shared" ca="1" si="94"/>
        <v/>
      </c>
      <c r="K522" t="str">
        <f t="shared" ca="1" si="95"/>
        <v/>
      </c>
      <c r="M522">
        <f t="shared" ca="1" si="96"/>
        <v>0</v>
      </c>
      <c r="N522" t="str">
        <f t="shared" ca="1" si="97"/>
        <v/>
      </c>
      <c r="U522">
        <f t="shared" si="98"/>
        <v>0</v>
      </c>
    </row>
    <row r="523" hidden="1">
      <c r="A523" s="12"/>
      <c r="B523">
        <v>51</v>
      </c>
      <c r="C523" t="str">
        <f t="shared" ca="1" si="88"/>
        <v>7.3</v>
      </c>
      <c r="D523" t="str">
        <f t="shared" ca="1" si="89"/>
        <v>c</v>
      </c>
      <c r="E523" t="s">
        <v>35</v>
      </c>
      <c r="F523" s="65" t="str">
        <f t="shared" ca="1" si="90"/>
        <v>https://prre.agglo-larochelle.fr/aides-financieres</v>
      </c>
      <c r="G523" t="str">
        <f t="shared" ca="1" si="91"/>
        <v>A</v>
      </c>
      <c r="H523" t="str">
        <f t="shared" ca="1" si="92"/>
        <v>x</v>
      </c>
      <c r="I523" t="str">
        <f t="shared" ca="1" si="93"/>
        <v/>
      </c>
      <c r="J523" t="str">
        <f t="shared" ca="1" si="94"/>
        <v/>
      </c>
      <c r="K523" t="str">
        <f t="shared" ca="1" si="95"/>
        <v/>
      </c>
      <c r="M523">
        <f t="shared" ca="1" si="96"/>
        <v>0</v>
      </c>
      <c r="N523" t="str">
        <f t="shared" ca="1" si="97"/>
        <v/>
      </c>
      <c r="U523">
        <f t="shared" si="98"/>
        <v>0</v>
      </c>
    </row>
    <row r="524" hidden="1">
      <c r="A524" s="12"/>
      <c r="B524">
        <v>51</v>
      </c>
      <c r="C524" t="str">
        <f t="shared" ca="1" si="88"/>
        <v>7.3</v>
      </c>
      <c r="D524" t="str">
        <f t="shared" ca="1" si="89"/>
        <v>c</v>
      </c>
      <c r="E524" t="s">
        <v>38</v>
      </c>
      <c r="F524" s="65" t="str">
        <f t="shared" ca="1" si="90"/>
        <v>https://prre.agglo-larochelle.fr/des-outils-pour-mieux-connaitre-mon-logement/mon-toit-est-t-il-bien-isole</v>
      </c>
      <c r="G524" t="str">
        <f t="shared" ca="1" si="91"/>
        <v>A</v>
      </c>
      <c r="H524" t="str">
        <f t="shared" ca="1" si="92"/>
        <v>x</v>
      </c>
      <c r="I524" t="str">
        <f t="shared" ca="1" si="93"/>
        <v/>
      </c>
      <c r="J524" t="str">
        <f t="shared" ca="1" si="94"/>
        <v/>
      </c>
      <c r="K524" t="str">
        <f t="shared" ca="1" si="95"/>
        <v/>
      </c>
      <c r="M524">
        <f t="shared" ca="1" si="96"/>
        <v>0</v>
      </c>
      <c r="N524" t="str">
        <f t="shared" ca="1" si="97"/>
        <v/>
      </c>
      <c r="U524">
        <f t="shared" si="98"/>
        <v>0</v>
      </c>
    </row>
    <row r="525" hidden="1">
      <c r="A525" s="12"/>
      <c r="B525">
        <v>51</v>
      </c>
      <c r="C525" t="str">
        <f t="shared" ca="1" si="88"/>
        <v>7.3</v>
      </c>
      <c r="D525" t="str">
        <f t="shared" ca="1" si="89"/>
        <v>c</v>
      </c>
      <c r="E525" t="s">
        <v>41</v>
      </c>
      <c r="F525" s="65" t="str">
        <f t="shared" ca="1" si="90"/>
        <v>https://prre.agglo-larochelle.fr/prendre-rendez-vous/prendre-rendez-vous-a-la-rochelle-pour-une-renovation-energetique-individuelle</v>
      </c>
      <c r="G525" t="str">
        <f t="shared" ca="1" si="91"/>
        <v>A</v>
      </c>
      <c r="H525" t="str">
        <f t="shared" ca="1" si="92"/>
        <v>x</v>
      </c>
      <c r="I525" t="str">
        <f t="shared" ca="1" si="93"/>
        <v/>
      </c>
      <c r="J525" t="str">
        <f t="shared" ca="1" si="94"/>
        <v/>
      </c>
      <c r="K525" t="str">
        <f t="shared" ca="1" si="95"/>
        <v/>
      </c>
      <c r="M525">
        <f t="shared" ca="1" si="96"/>
        <v>0</v>
      </c>
      <c r="N525" t="str">
        <f t="shared" ca="1" si="97"/>
        <v/>
      </c>
      <c r="U525">
        <f t="shared" si="98"/>
        <v>0</v>
      </c>
    </row>
    <row r="526" hidden="1">
      <c r="A526" s="12"/>
      <c r="B526">
        <v>51</v>
      </c>
      <c r="C526" t="str">
        <f t="shared" ca="1" si="88"/>
        <v>7.3</v>
      </c>
      <c r="D526" t="str">
        <f t="shared" ca="1" si="89"/>
        <v>c</v>
      </c>
      <c r="E526" t="s">
        <v>44</v>
      </c>
      <c r="F526" s="65" t="str">
        <f t="shared" ca="1" si="90"/>
        <v>https://prre.agglo-larochelle.fr/-/gl-batiment-elec</v>
      </c>
      <c r="G526" t="str">
        <f t="shared" ca="1" si="91"/>
        <v>A</v>
      </c>
      <c r="H526" t="str">
        <f t="shared" ca="1" si="92"/>
        <v>x</v>
      </c>
      <c r="I526" t="str">
        <f t="shared" ca="1" si="93"/>
        <v/>
      </c>
      <c r="J526" t="str">
        <f t="shared" ca="1" si="94"/>
        <v/>
      </c>
      <c r="K526" t="str">
        <f t="shared" ca="1" si="95"/>
        <v/>
      </c>
      <c r="M526">
        <f t="shared" ca="1" si="96"/>
        <v>0</v>
      </c>
      <c r="N526" t="str">
        <f t="shared" ca="1" si="97"/>
        <v/>
      </c>
      <c r="U526">
        <f t="shared" si="98"/>
        <v>0</v>
      </c>
    </row>
    <row r="527" hidden="1">
      <c r="A527" s="12"/>
      <c r="B527">
        <v>51</v>
      </c>
      <c r="C527" t="str">
        <f t="shared" ca="1" si="88"/>
        <v>7.3</v>
      </c>
      <c r="D527" t="str">
        <f t="shared" ca="1" si="89"/>
        <v>c</v>
      </c>
      <c r="E527" t="s">
        <v>47</v>
      </c>
      <c r="F527" s="65" t="str">
        <f t="shared" ca="1" si="90"/>
        <v>https://prre.agglo-larochelle.fr/-/1ere-fiche-chantier-de-renovation-performante</v>
      </c>
      <c r="G527" t="str">
        <f t="shared" ca="1" si="91"/>
        <v>A</v>
      </c>
      <c r="H527" t="str">
        <f t="shared" ca="1" si="92"/>
        <v>x</v>
      </c>
      <c r="I527" t="str">
        <f t="shared" ca="1" si="93"/>
        <v/>
      </c>
      <c r="J527" t="str">
        <f t="shared" ca="1" si="94"/>
        <v/>
      </c>
      <c r="K527" t="str">
        <f t="shared" ca="1" si="95"/>
        <v/>
      </c>
      <c r="M527">
        <f t="shared" ca="1" si="96"/>
        <v>0</v>
      </c>
      <c r="N527" t="str">
        <f t="shared" ca="1" si="97"/>
        <v/>
      </c>
      <c r="U527">
        <f t="shared" si="98"/>
        <v>0</v>
      </c>
    </row>
    <row r="528" hidden="1">
      <c r="A528" s="12"/>
      <c r="B528">
        <v>52</v>
      </c>
      <c r="C528" t="str">
        <f t="shared" ca="1" si="88"/>
        <v>7.4</v>
      </c>
      <c r="D528" t="str">
        <f t="shared" ca="1" si="89"/>
        <v>na</v>
      </c>
      <c r="E528" t="s">
        <v>11</v>
      </c>
      <c r="F528" s="65" t="str">
        <f t="shared" ca="1" si="90"/>
        <v>https://prre.agglo-larochelle.fr/</v>
      </c>
      <c r="G528" t="str">
        <f t="shared" ca="1" si="91"/>
        <v>A</v>
      </c>
      <c r="H528" t="str">
        <f t="shared" ca="1" si="92"/>
        <v/>
      </c>
      <c r="I528" t="str">
        <f t="shared" ca="1" si="93"/>
        <v/>
      </c>
      <c r="J528" t="str">
        <f t="shared" ca="1" si="94"/>
        <v/>
      </c>
      <c r="K528" t="str">
        <f t="shared" ca="1" si="95"/>
        <v/>
      </c>
      <c r="M528">
        <f t="shared" ca="1" si="96"/>
        <v>0</v>
      </c>
      <c r="N528" t="str">
        <f t="shared" ca="1" si="97"/>
        <v/>
      </c>
      <c r="U528">
        <f t="shared" si="98"/>
        <v>0</v>
      </c>
    </row>
    <row r="529" hidden="1">
      <c r="A529" s="12"/>
      <c r="B529">
        <v>52</v>
      </c>
      <c r="C529" t="str">
        <f t="shared" ca="1" si="88"/>
        <v>7.4</v>
      </c>
      <c r="D529" t="str">
        <f t="shared" ca="1" si="89"/>
        <v>na</v>
      </c>
      <c r="E529" t="s">
        <v>14</v>
      </c>
      <c r="F529" s="65" t="str">
        <f t="shared" ca="1" si="90"/>
        <v>https://prre.agglo-larochelle.fr/j-adapte-mon-logement-a-une-perte-d-autonomie</v>
      </c>
      <c r="G529" t="str">
        <f t="shared" ca="1" si="91"/>
        <v>A</v>
      </c>
      <c r="H529" t="str">
        <f t="shared" ca="1" si="92"/>
        <v/>
      </c>
      <c r="I529" t="str">
        <f t="shared" ca="1" si="93"/>
        <v/>
      </c>
      <c r="J529" t="str">
        <f t="shared" ca="1" si="94"/>
        <v/>
      </c>
      <c r="K529" t="str">
        <f t="shared" ca="1" si="95"/>
        <v/>
      </c>
      <c r="M529">
        <f t="shared" ca="1" si="96"/>
        <v>0</v>
      </c>
      <c r="N529" t="str">
        <f t="shared" ca="1" si="97"/>
        <v/>
      </c>
      <c r="U529">
        <f t="shared" si="98"/>
        <v>0</v>
      </c>
    </row>
    <row r="530" hidden="1">
      <c r="A530" s="12"/>
      <c r="B530">
        <v>52</v>
      </c>
      <c r="C530" t="str">
        <f t="shared" ca="1" si="88"/>
        <v>7.4</v>
      </c>
      <c r="D530" t="str">
        <f t="shared" ca="1" si="89"/>
        <v>na</v>
      </c>
      <c r="E530" t="s">
        <v>17</v>
      </c>
      <c r="F530" s="65" t="str">
        <f t="shared" ca="1" si="90"/>
        <v>https://prre.agglo-larochelle.fr/contact-professionnels</v>
      </c>
      <c r="G530" t="str">
        <f t="shared" ca="1" si="91"/>
        <v>A</v>
      </c>
      <c r="H530" t="str">
        <f t="shared" ca="1" si="92"/>
        <v/>
      </c>
      <c r="I530" t="str">
        <f t="shared" ca="1" si="93"/>
        <v/>
      </c>
      <c r="J530" t="str">
        <f t="shared" ca="1" si="94"/>
        <v/>
      </c>
      <c r="K530" t="str">
        <f t="shared" ca="1" si="95"/>
        <v/>
      </c>
      <c r="M530">
        <f t="shared" ca="1" si="96"/>
        <v>0</v>
      </c>
      <c r="N530" t="str">
        <f t="shared" ca="1" si="97"/>
        <v/>
      </c>
      <c r="U530">
        <f t="shared" si="98"/>
        <v>0</v>
      </c>
    </row>
    <row r="531" hidden="1">
      <c r="A531" s="12"/>
      <c r="B531">
        <v>52</v>
      </c>
      <c r="C531" t="str">
        <f t="shared" ca="1" si="88"/>
        <v>7.4</v>
      </c>
      <c r="D531" t="str">
        <f t="shared" ca="1" si="89"/>
        <v>na</v>
      </c>
      <c r="E531" t="s">
        <v>20</v>
      </c>
      <c r="F531" s="65" t="str">
        <f t="shared" ca="1" si="90"/>
        <v>https://prre.agglo-larochelle.fr/partenaires</v>
      </c>
      <c r="G531" t="str">
        <f t="shared" ca="1" si="91"/>
        <v>A</v>
      </c>
      <c r="H531" t="str">
        <f t="shared" ca="1" si="92"/>
        <v/>
      </c>
      <c r="I531" t="str">
        <f t="shared" ca="1" si="93"/>
        <v/>
      </c>
      <c r="J531" t="str">
        <f t="shared" ca="1" si="94"/>
        <v/>
      </c>
      <c r="K531" t="str">
        <f t="shared" ca="1" si="95"/>
        <v/>
      </c>
      <c r="M531">
        <f t="shared" ca="1" si="96"/>
        <v>0</v>
      </c>
      <c r="N531" t="str">
        <f t="shared" ca="1" si="97"/>
        <v/>
      </c>
      <c r="U531">
        <f t="shared" si="98"/>
        <v>0</v>
      </c>
    </row>
    <row r="532" hidden="1">
      <c r="A532" s="12"/>
      <c r="B532">
        <v>52</v>
      </c>
      <c r="C532" t="str">
        <f t="shared" ca="1" si="88"/>
        <v>7.4</v>
      </c>
      <c r="D532" t="str">
        <f t="shared" ca="1" si="89"/>
        <v>na</v>
      </c>
      <c r="E532" t="s">
        <v>23</v>
      </c>
      <c r="F532" s="65" t="str">
        <f t="shared" ca="1" si="90"/>
        <v>https://prre.agglo-larochelle.fr/mentions-legales</v>
      </c>
      <c r="G532" t="str">
        <f t="shared" ca="1" si="91"/>
        <v>A</v>
      </c>
      <c r="H532" t="str">
        <f t="shared" ca="1" si="92"/>
        <v/>
      </c>
      <c r="I532" t="str">
        <f t="shared" ca="1" si="93"/>
        <v/>
      </c>
      <c r="J532" t="str">
        <f t="shared" ca="1" si="94"/>
        <v/>
      </c>
      <c r="K532" t="str">
        <f t="shared" ca="1" si="95"/>
        <v/>
      </c>
      <c r="M532">
        <f t="shared" ca="1" si="96"/>
        <v>0</v>
      </c>
      <c r="N532" t="str">
        <f t="shared" ca="1" si="97"/>
        <v/>
      </c>
      <c r="U532">
        <f t="shared" si="98"/>
        <v>0</v>
      </c>
    </row>
    <row r="533" hidden="1">
      <c r="A533" s="12"/>
      <c r="B533">
        <v>52</v>
      </c>
      <c r="C533" t="str">
        <f t="shared" ca="1" si="88"/>
        <v>7.4</v>
      </c>
      <c r="D533" t="str">
        <f t="shared" ca="1" si="89"/>
        <v>na</v>
      </c>
      <c r="E533" t="s">
        <v>26</v>
      </c>
      <c r="F533" s="65" t="str">
        <f t="shared" ca="1" si="90"/>
        <v>https://prre.agglo-larochelle.fr/plan-du-site</v>
      </c>
      <c r="G533" t="str">
        <f t="shared" ca="1" si="91"/>
        <v>A</v>
      </c>
      <c r="H533" t="str">
        <f t="shared" ca="1" si="92"/>
        <v/>
      </c>
      <c r="I533" t="str">
        <f t="shared" ca="1" si="93"/>
        <v/>
      </c>
      <c r="J533" t="str">
        <f t="shared" ca="1" si="94"/>
        <v/>
      </c>
      <c r="K533" t="str">
        <f t="shared" ca="1" si="95"/>
        <v/>
      </c>
      <c r="M533">
        <f t="shared" ca="1" si="96"/>
        <v>0</v>
      </c>
      <c r="N533" t="str">
        <f t="shared" ca="1" si="97"/>
        <v/>
      </c>
      <c r="U533">
        <f t="shared" si="98"/>
        <v>0</v>
      </c>
    </row>
    <row r="534" hidden="1">
      <c r="A534" s="12"/>
      <c r="B534">
        <v>52</v>
      </c>
      <c r="C534" t="str">
        <f t="shared" ca="1" si="88"/>
        <v>7.4</v>
      </c>
      <c r="D534" t="str">
        <f t="shared" ca="1" si="89"/>
        <v>na</v>
      </c>
      <c r="E534" t="s">
        <v>29</v>
      </c>
      <c r="F534" s="65" t="str">
        <f t="shared" ca="1" si="90"/>
        <v>https://prre.agglo-larochelle.fr/module-annuaire-des-pros?</v>
      </c>
      <c r="G534" t="str">
        <f t="shared" ca="1" si="91"/>
        <v>A</v>
      </c>
      <c r="H534" t="str">
        <f t="shared" ca="1" si="92"/>
        <v/>
      </c>
      <c r="I534" t="str">
        <f t="shared" ca="1" si="93"/>
        <v/>
      </c>
      <c r="J534" t="str">
        <f t="shared" ca="1" si="94"/>
        <v/>
      </c>
      <c r="K534" t="str">
        <f t="shared" ca="1" si="95"/>
        <v/>
      </c>
      <c r="M534">
        <f t="shared" ca="1" si="96"/>
        <v>0</v>
      </c>
      <c r="N534" t="str">
        <f t="shared" ca="1" si="97"/>
        <v/>
      </c>
      <c r="U534">
        <f t="shared" si="98"/>
        <v>0</v>
      </c>
    </row>
    <row r="535" hidden="1">
      <c r="A535" s="12"/>
      <c r="B535">
        <v>52</v>
      </c>
      <c r="C535" t="str">
        <f t="shared" ca="1" si="88"/>
        <v>7.4</v>
      </c>
      <c r="D535" t="str">
        <f t="shared" ca="1" si="89"/>
        <v>na</v>
      </c>
      <c r="E535" t="s">
        <v>32</v>
      </c>
      <c r="F535" s="65" t="str">
        <f t="shared" ca="1" si="90"/>
        <v>https://prre.agglo-larochelle.fr/prendre-rendez-vous</v>
      </c>
      <c r="G535" t="str">
        <f t="shared" ca="1" si="91"/>
        <v>A</v>
      </c>
      <c r="H535" t="str">
        <f t="shared" ca="1" si="92"/>
        <v/>
      </c>
      <c r="I535" t="str">
        <f t="shared" ca="1" si="93"/>
        <v/>
      </c>
      <c r="J535" t="str">
        <f t="shared" ca="1" si="94"/>
        <v/>
      </c>
      <c r="K535" t="str">
        <f t="shared" ca="1" si="95"/>
        <v/>
      </c>
      <c r="M535">
        <f t="shared" ca="1" si="96"/>
        <v>0</v>
      </c>
      <c r="N535" t="str">
        <f t="shared" ca="1" si="97"/>
        <v/>
      </c>
      <c r="U535">
        <f t="shared" si="98"/>
        <v>0</v>
      </c>
    </row>
    <row r="536" hidden="1">
      <c r="A536" s="12"/>
      <c r="B536">
        <v>52</v>
      </c>
      <c r="C536" t="str">
        <f t="shared" ca="1" si="88"/>
        <v>7.4</v>
      </c>
      <c r="D536" t="str">
        <f t="shared" ca="1" si="89"/>
        <v>na</v>
      </c>
      <c r="E536" t="s">
        <v>35</v>
      </c>
      <c r="F536" s="65" t="str">
        <f t="shared" ca="1" si="90"/>
        <v>https://prre.agglo-larochelle.fr/aides-financieres</v>
      </c>
      <c r="G536" t="str">
        <f t="shared" ca="1" si="91"/>
        <v>A</v>
      </c>
      <c r="H536" t="str">
        <f t="shared" ca="1" si="92"/>
        <v/>
      </c>
      <c r="I536" t="str">
        <f t="shared" ca="1" si="93"/>
        <v/>
      </c>
      <c r="J536" t="str">
        <f t="shared" ca="1" si="94"/>
        <v/>
      </c>
      <c r="K536" t="str">
        <f t="shared" ca="1" si="95"/>
        <v/>
      </c>
      <c r="M536">
        <f t="shared" ca="1" si="96"/>
        <v>0</v>
      </c>
      <c r="N536" t="str">
        <f t="shared" ca="1" si="97"/>
        <v/>
      </c>
      <c r="U536">
        <f t="shared" si="98"/>
        <v>0</v>
      </c>
    </row>
    <row r="537" hidden="1">
      <c r="A537" s="12"/>
      <c r="B537">
        <v>52</v>
      </c>
      <c r="C537" t="str">
        <f t="shared" ca="1" si="88"/>
        <v>7.4</v>
      </c>
      <c r="D537" t="str">
        <f t="shared" ca="1" si="89"/>
        <v>na</v>
      </c>
      <c r="E537" t="s">
        <v>38</v>
      </c>
      <c r="F537" s="65" t="str">
        <f t="shared" ca="1" si="90"/>
        <v>https://prre.agglo-larochelle.fr/des-outils-pour-mieux-connaitre-mon-logement/mon-toit-est-t-il-bien-isole</v>
      </c>
      <c r="G537" t="str">
        <f t="shared" ca="1" si="91"/>
        <v>A</v>
      </c>
      <c r="H537" t="str">
        <f t="shared" ca="1" si="92"/>
        <v/>
      </c>
      <c r="I537" t="str">
        <f t="shared" ca="1" si="93"/>
        <v/>
      </c>
      <c r="J537" t="str">
        <f t="shared" ca="1" si="94"/>
        <v/>
      </c>
      <c r="K537" t="str">
        <f t="shared" ca="1" si="95"/>
        <v/>
      </c>
      <c r="M537">
        <f t="shared" ca="1" si="96"/>
        <v>0</v>
      </c>
      <c r="N537" t="str">
        <f t="shared" ca="1" si="97"/>
        <v/>
      </c>
      <c r="U537">
        <f t="shared" si="98"/>
        <v>0</v>
      </c>
    </row>
    <row r="538" hidden="1">
      <c r="A538" s="12"/>
      <c r="B538">
        <v>52</v>
      </c>
      <c r="C538" t="str">
        <f t="shared" ca="1" si="88"/>
        <v>7.4</v>
      </c>
      <c r="D538" t="str">
        <f t="shared" ca="1" si="89"/>
        <v>na</v>
      </c>
      <c r="E538" t="s">
        <v>41</v>
      </c>
      <c r="F538" s="65" t="str">
        <f t="shared" ca="1" si="90"/>
        <v>https://prre.agglo-larochelle.fr/prendre-rendez-vous/prendre-rendez-vous-a-la-rochelle-pour-une-renovation-energetique-individuelle</v>
      </c>
      <c r="G538" t="str">
        <f t="shared" ca="1" si="91"/>
        <v>A</v>
      </c>
      <c r="H538" t="str">
        <f t="shared" ca="1" si="92"/>
        <v/>
      </c>
      <c r="I538" t="str">
        <f t="shared" ca="1" si="93"/>
        <v/>
      </c>
      <c r="J538" t="str">
        <f t="shared" ca="1" si="94"/>
        <v/>
      </c>
      <c r="K538" t="str">
        <f t="shared" ca="1" si="95"/>
        <v/>
      </c>
      <c r="M538">
        <f t="shared" ca="1" si="96"/>
        <v>0</v>
      </c>
      <c r="N538" t="str">
        <f t="shared" ca="1" si="97"/>
        <v/>
      </c>
      <c r="U538">
        <f t="shared" si="98"/>
        <v>0</v>
      </c>
    </row>
    <row r="539" hidden="1">
      <c r="A539" s="12"/>
      <c r="B539">
        <v>52</v>
      </c>
      <c r="C539" t="str">
        <f t="shared" ca="1" si="88"/>
        <v>7.4</v>
      </c>
      <c r="D539" t="str">
        <f t="shared" ca="1" si="89"/>
        <v>na</v>
      </c>
      <c r="E539" t="s">
        <v>44</v>
      </c>
      <c r="F539" s="65" t="str">
        <f t="shared" ca="1" si="90"/>
        <v>https://prre.agglo-larochelle.fr/-/gl-batiment-elec</v>
      </c>
      <c r="G539" t="str">
        <f t="shared" ca="1" si="91"/>
        <v>A</v>
      </c>
      <c r="H539" t="str">
        <f t="shared" ca="1" si="92"/>
        <v/>
      </c>
      <c r="I539" t="str">
        <f t="shared" ca="1" si="93"/>
        <v/>
      </c>
      <c r="J539" t="str">
        <f t="shared" ca="1" si="94"/>
        <v/>
      </c>
      <c r="K539" t="str">
        <f t="shared" ca="1" si="95"/>
        <v/>
      </c>
      <c r="M539">
        <f t="shared" ca="1" si="96"/>
        <v>0</v>
      </c>
      <c r="N539" t="str">
        <f t="shared" ca="1" si="97"/>
        <v/>
      </c>
      <c r="U539">
        <f t="shared" si="98"/>
        <v>0</v>
      </c>
    </row>
    <row r="540" hidden="1">
      <c r="A540" s="12"/>
      <c r="B540">
        <v>52</v>
      </c>
      <c r="C540" t="str">
        <f t="shared" ca="1" si="88"/>
        <v>7.4</v>
      </c>
      <c r="D540" t="str">
        <f t="shared" ca="1" si="89"/>
        <v>na</v>
      </c>
      <c r="E540" t="s">
        <v>47</v>
      </c>
      <c r="F540" s="65" t="str">
        <f t="shared" ca="1" si="90"/>
        <v>https://prre.agglo-larochelle.fr/-/1ere-fiche-chantier-de-renovation-performante</v>
      </c>
      <c r="G540" t="str">
        <f t="shared" ca="1" si="91"/>
        <v>A</v>
      </c>
      <c r="H540" t="str">
        <f t="shared" ca="1" si="92"/>
        <v/>
      </c>
      <c r="I540" t="str">
        <f t="shared" ca="1" si="93"/>
        <v/>
      </c>
      <c r="J540" t="str">
        <f t="shared" ca="1" si="94"/>
        <v/>
      </c>
      <c r="K540" t="str">
        <f t="shared" ca="1" si="95"/>
        <v/>
      </c>
      <c r="M540">
        <f t="shared" ca="1" si="96"/>
        <v>0</v>
      </c>
      <c r="N540" t="str">
        <f t="shared" ca="1" si="97"/>
        <v/>
      </c>
      <c r="U540">
        <f t="shared" si="98"/>
        <v>0</v>
      </c>
    </row>
    <row r="541" hidden="1">
      <c r="A541" s="12"/>
      <c r="B541">
        <v>53</v>
      </c>
      <c r="C541" t="str">
        <f t="shared" ca="1" si="88"/>
        <v>7.5</v>
      </c>
      <c r="D541" t="str">
        <f t="shared" ca="1" si="89"/>
        <v>na</v>
      </c>
      <c r="E541" t="s">
        <v>11</v>
      </c>
      <c r="F541" s="65" t="str">
        <f t="shared" ca="1" si="90"/>
        <v>https://prre.agglo-larochelle.fr/</v>
      </c>
      <c r="G541" t="str">
        <f t="shared" ca="1" si="91"/>
        <v>AA</v>
      </c>
      <c r="H541" t="str">
        <f t="shared" ca="1" si="92"/>
        <v/>
      </c>
      <c r="I541" t="str">
        <f t="shared" ca="1" si="93"/>
        <v/>
      </c>
      <c r="J541" t="str">
        <f t="shared" ca="1" si="94"/>
        <v/>
      </c>
      <c r="K541" t="str">
        <f t="shared" ca="1" si="95"/>
        <v/>
      </c>
      <c r="M541">
        <f t="shared" ca="1" si="96"/>
        <v>0</v>
      </c>
      <c r="N541" t="str">
        <f t="shared" ca="1" si="97"/>
        <v/>
      </c>
      <c r="U541">
        <f t="shared" si="98"/>
        <v>0</v>
      </c>
    </row>
    <row r="542" hidden="1">
      <c r="A542" s="12"/>
      <c r="B542">
        <v>53</v>
      </c>
      <c r="C542" t="str">
        <f t="shared" ca="1" si="88"/>
        <v>7.5</v>
      </c>
      <c r="D542" t="str">
        <f t="shared" ca="1" si="89"/>
        <v>na</v>
      </c>
      <c r="E542" t="s">
        <v>14</v>
      </c>
      <c r="F542" s="65" t="str">
        <f t="shared" ca="1" si="90"/>
        <v>https://prre.agglo-larochelle.fr/j-adapte-mon-logement-a-une-perte-d-autonomie</v>
      </c>
      <c r="G542" t="str">
        <f t="shared" ca="1" si="91"/>
        <v>AA</v>
      </c>
      <c r="H542" t="str">
        <f t="shared" ca="1" si="92"/>
        <v/>
      </c>
      <c r="I542" t="str">
        <f t="shared" ca="1" si="93"/>
        <v/>
      </c>
      <c r="J542" t="str">
        <f t="shared" ca="1" si="94"/>
        <v/>
      </c>
      <c r="K542" t="str">
        <f t="shared" ca="1" si="95"/>
        <v/>
      </c>
      <c r="M542">
        <f t="shared" ca="1" si="96"/>
        <v>0</v>
      </c>
      <c r="N542" t="str">
        <f t="shared" ca="1" si="97"/>
        <v/>
      </c>
      <c r="U542">
        <f t="shared" si="98"/>
        <v>0</v>
      </c>
    </row>
    <row r="543" hidden="1">
      <c r="A543" s="12"/>
      <c r="B543">
        <v>53</v>
      </c>
      <c r="C543" t="str">
        <f t="shared" ca="1" si="88"/>
        <v>7.5</v>
      </c>
      <c r="D543" t="str">
        <f t="shared" ca="1" si="89"/>
        <v>na</v>
      </c>
      <c r="E543" t="s">
        <v>17</v>
      </c>
      <c r="F543" s="65" t="str">
        <f t="shared" ca="1" si="90"/>
        <v>https://prre.agglo-larochelle.fr/contact-professionnels</v>
      </c>
      <c r="G543" t="str">
        <f t="shared" ca="1" si="91"/>
        <v>AA</v>
      </c>
      <c r="H543" t="str">
        <f t="shared" ca="1" si="92"/>
        <v/>
      </c>
      <c r="I543" t="str">
        <f t="shared" ca="1" si="93"/>
        <v/>
      </c>
      <c r="J543" t="str">
        <f t="shared" ca="1" si="94"/>
        <v/>
      </c>
      <c r="K543" t="str">
        <f t="shared" ca="1" si="95"/>
        <v/>
      </c>
      <c r="M543">
        <f t="shared" ca="1" si="96"/>
        <v>0</v>
      </c>
      <c r="N543" t="str">
        <f t="shared" ca="1" si="97"/>
        <v/>
      </c>
      <c r="U543">
        <f t="shared" si="98"/>
        <v>0</v>
      </c>
    </row>
    <row r="544" hidden="1">
      <c r="A544" s="12"/>
      <c r="B544">
        <v>53</v>
      </c>
      <c r="C544" t="str">
        <f t="shared" ca="1" si="88"/>
        <v>7.5</v>
      </c>
      <c r="D544" t="str">
        <f t="shared" ca="1" si="89"/>
        <v>na</v>
      </c>
      <c r="E544" t="s">
        <v>20</v>
      </c>
      <c r="F544" s="65" t="str">
        <f t="shared" ca="1" si="90"/>
        <v>https://prre.agglo-larochelle.fr/partenaires</v>
      </c>
      <c r="G544" t="str">
        <f t="shared" ca="1" si="91"/>
        <v>AA</v>
      </c>
      <c r="H544" t="str">
        <f t="shared" ca="1" si="92"/>
        <v/>
      </c>
      <c r="I544" t="str">
        <f t="shared" ca="1" si="93"/>
        <v/>
      </c>
      <c r="J544" t="str">
        <f t="shared" ca="1" si="94"/>
        <v/>
      </c>
      <c r="K544" t="str">
        <f t="shared" ca="1" si="95"/>
        <v/>
      </c>
      <c r="M544">
        <f t="shared" ca="1" si="96"/>
        <v>0</v>
      </c>
      <c r="N544" t="str">
        <f t="shared" ca="1" si="97"/>
        <v/>
      </c>
      <c r="U544">
        <f t="shared" si="98"/>
        <v>0</v>
      </c>
    </row>
    <row r="545" hidden="1">
      <c r="A545" s="12"/>
      <c r="B545">
        <v>53</v>
      </c>
      <c r="C545" t="str">
        <f t="shared" ca="1" si="88"/>
        <v>7.5</v>
      </c>
      <c r="D545" t="str">
        <f t="shared" ca="1" si="89"/>
        <v>na</v>
      </c>
      <c r="E545" t="s">
        <v>23</v>
      </c>
      <c r="F545" s="65" t="str">
        <f t="shared" ca="1" si="90"/>
        <v>https://prre.agglo-larochelle.fr/mentions-legales</v>
      </c>
      <c r="G545" t="str">
        <f t="shared" ca="1" si="91"/>
        <v>AA</v>
      </c>
      <c r="H545" t="str">
        <f t="shared" ca="1" si="92"/>
        <v/>
      </c>
      <c r="I545" t="str">
        <f t="shared" ca="1" si="93"/>
        <v/>
      </c>
      <c r="J545" t="str">
        <f t="shared" ca="1" si="94"/>
        <v/>
      </c>
      <c r="K545" t="str">
        <f t="shared" ca="1" si="95"/>
        <v/>
      </c>
      <c r="M545">
        <f t="shared" ca="1" si="96"/>
        <v>0</v>
      </c>
      <c r="N545" t="str">
        <f t="shared" ca="1" si="97"/>
        <v/>
      </c>
      <c r="U545">
        <f t="shared" si="98"/>
        <v>0</v>
      </c>
    </row>
    <row r="546" hidden="1">
      <c r="A546" s="12"/>
      <c r="B546">
        <v>53</v>
      </c>
      <c r="C546" t="str">
        <f t="shared" ca="1" si="88"/>
        <v>7.5</v>
      </c>
      <c r="D546" t="str">
        <f t="shared" ca="1" si="89"/>
        <v>na</v>
      </c>
      <c r="E546" t="s">
        <v>26</v>
      </c>
      <c r="F546" s="65" t="str">
        <f t="shared" ca="1" si="90"/>
        <v>https://prre.agglo-larochelle.fr/plan-du-site</v>
      </c>
      <c r="G546" t="str">
        <f t="shared" ca="1" si="91"/>
        <v>AA</v>
      </c>
      <c r="H546" t="str">
        <f t="shared" ca="1" si="92"/>
        <v/>
      </c>
      <c r="I546" t="str">
        <f t="shared" ca="1" si="93"/>
        <v/>
      </c>
      <c r="J546" t="str">
        <f t="shared" ca="1" si="94"/>
        <v/>
      </c>
      <c r="K546" t="str">
        <f t="shared" ca="1" si="95"/>
        <v/>
      </c>
      <c r="M546">
        <f t="shared" ca="1" si="96"/>
        <v>0</v>
      </c>
      <c r="N546" t="str">
        <f t="shared" ca="1" si="97"/>
        <v/>
      </c>
      <c r="U546">
        <f t="shared" si="98"/>
        <v>0</v>
      </c>
    </row>
    <row r="547" hidden="1">
      <c r="A547" s="12"/>
      <c r="B547">
        <v>53</v>
      </c>
      <c r="C547" t="str">
        <f t="shared" ca="1" si="88"/>
        <v>7.5</v>
      </c>
      <c r="D547" t="str">
        <f t="shared" ca="1" si="89"/>
        <v>na</v>
      </c>
      <c r="E547" t="s">
        <v>29</v>
      </c>
      <c r="F547" s="65" t="str">
        <f t="shared" ca="1" si="90"/>
        <v>https://prre.agglo-larochelle.fr/module-annuaire-des-pros?</v>
      </c>
      <c r="G547" t="str">
        <f t="shared" ca="1" si="91"/>
        <v>AA</v>
      </c>
      <c r="H547" t="str">
        <f t="shared" ca="1" si="92"/>
        <v/>
      </c>
      <c r="I547" t="str">
        <f t="shared" ca="1" si="93"/>
        <v/>
      </c>
      <c r="J547" t="str">
        <f t="shared" ca="1" si="94"/>
        <v/>
      </c>
      <c r="K547" t="str">
        <f t="shared" ca="1" si="95"/>
        <v/>
      </c>
      <c r="M547">
        <f t="shared" ca="1" si="96"/>
        <v>0</v>
      </c>
      <c r="N547" t="str">
        <f t="shared" ca="1" si="97"/>
        <v/>
      </c>
      <c r="U547">
        <f t="shared" si="98"/>
        <v>0</v>
      </c>
    </row>
    <row r="548" hidden="1">
      <c r="A548" s="12"/>
      <c r="B548">
        <v>53</v>
      </c>
      <c r="C548" t="str">
        <f t="shared" ca="1" si="88"/>
        <v>7.5</v>
      </c>
      <c r="D548" t="str">
        <f t="shared" ca="1" si="89"/>
        <v>na</v>
      </c>
      <c r="E548" t="s">
        <v>32</v>
      </c>
      <c r="F548" s="65" t="str">
        <f t="shared" ca="1" si="90"/>
        <v>https://prre.agglo-larochelle.fr/prendre-rendez-vous</v>
      </c>
      <c r="G548" t="str">
        <f t="shared" ca="1" si="91"/>
        <v>AA</v>
      </c>
      <c r="H548" t="str">
        <f t="shared" ca="1" si="92"/>
        <v/>
      </c>
      <c r="I548" t="str">
        <f t="shared" ca="1" si="93"/>
        <v/>
      </c>
      <c r="J548" t="str">
        <f t="shared" ca="1" si="94"/>
        <v/>
      </c>
      <c r="K548" t="str">
        <f t="shared" ca="1" si="95"/>
        <v/>
      </c>
      <c r="M548">
        <f t="shared" ca="1" si="96"/>
        <v>0</v>
      </c>
      <c r="N548" t="str">
        <f t="shared" ca="1" si="97"/>
        <v/>
      </c>
      <c r="U548">
        <f t="shared" si="98"/>
        <v>0</v>
      </c>
    </row>
    <row r="549" hidden="1">
      <c r="A549" s="12"/>
      <c r="B549">
        <v>53</v>
      </c>
      <c r="C549" t="str">
        <f t="shared" ca="1" si="88"/>
        <v>7.5</v>
      </c>
      <c r="D549" t="str">
        <f t="shared" ca="1" si="89"/>
        <v>na</v>
      </c>
      <c r="E549" t="s">
        <v>35</v>
      </c>
      <c r="F549" s="65" t="str">
        <f t="shared" ca="1" si="90"/>
        <v>https://prre.agglo-larochelle.fr/aides-financieres</v>
      </c>
      <c r="G549" t="str">
        <f t="shared" ca="1" si="91"/>
        <v>AA</v>
      </c>
      <c r="H549" t="str">
        <f t="shared" ca="1" si="92"/>
        <v/>
      </c>
      <c r="I549" t="str">
        <f t="shared" ca="1" si="93"/>
        <v/>
      </c>
      <c r="J549" t="str">
        <f t="shared" ca="1" si="94"/>
        <v/>
      </c>
      <c r="K549" t="str">
        <f t="shared" ca="1" si="95"/>
        <v/>
      </c>
      <c r="M549">
        <f t="shared" ca="1" si="96"/>
        <v>0</v>
      </c>
      <c r="N549" t="str">
        <f t="shared" ca="1" si="97"/>
        <v/>
      </c>
      <c r="U549">
        <f t="shared" si="98"/>
        <v>0</v>
      </c>
    </row>
    <row r="550" hidden="1">
      <c r="A550" s="12"/>
      <c r="B550">
        <v>53</v>
      </c>
      <c r="C550" t="str">
        <f t="shared" ca="1" si="88"/>
        <v>7.5</v>
      </c>
      <c r="D550" t="str">
        <f t="shared" ca="1" si="89"/>
        <v>na</v>
      </c>
      <c r="E550" t="s">
        <v>38</v>
      </c>
      <c r="F550" s="65" t="str">
        <f t="shared" ca="1" si="90"/>
        <v>https://prre.agglo-larochelle.fr/des-outils-pour-mieux-connaitre-mon-logement/mon-toit-est-t-il-bien-isole</v>
      </c>
      <c r="G550" t="str">
        <f t="shared" ca="1" si="91"/>
        <v>AA</v>
      </c>
      <c r="H550" t="str">
        <f t="shared" ca="1" si="92"/>
        <v/>
      </c>
      <c r="I550" t="str">
        <f t="shared" ca="1" si="93"/>
        <v/>
      </c>
      <c r="J550" t="str">
        <f t="shared" ca="1" si="94"/>
        <v/>
      </c>
      <c r="K550" t="str">
        <f t="shared" ca="1" si="95"/>
        <v/>
      </c>
      <c r="M550">
        <f t="shared" ca="1" si="96"/>
        <v>0</v>
      </c>
      <c r="N550" t="str">
        <f t="shared" ca="1" si="97"/>
        <v/>
      </c>
      <c r="U550">
        <f t="shared" si="98"/>
        <v>0</v>
      </c>
    </row>
    <row r="551" hidden="1">
      <c r="A551" s="12"/>
      <c r="B551">
        <v>53</v>
      </c>
      <c r="C551" t="str">
        <f t="shared" ca="1" si="88"/>
        <v>7.5</v>
      </c>
      <c r="D551" t="str">
        <f t="shared" ca="1" si="89"/>
        <v>na</v>
      </c>
      <c r="E551" t="s">
        <v>41</v>
      </c>
      <c r="F551" s="65" t="str">
        <f t="shared" ca="1" si="90"/>
        <v>https://prre.agglo-larochelle.fr/prendre-rendez-vous/prendre-rendez-vous-a-la-rochelle-pour-une-renovation-energetique-individuelle</v>
      </c>
      <c r="G551" t="str">
        <f t="shared" ca="1" si="91"/>
        <v>AA</v>
      </c>
      <c r="H551" t="str">
        <f t="shared" ca="1" si="92"/>
        <v/>
      </c>
      <c r="I551" t="str">
        <f t="shared" ca="1" si="93"/>
        <v/>
      </c>
      <c r="J551" t="str">
        <f t="shared" ca="1" si="94"/>
        <v/>
      </c>
      <c r="K551" t="str">
        <f t="shared" ca="1" si="95"/>
        <v/>
      </c>
      <c r="M551">
        <f t="shared" ca="1" si="96"/>
        <v>0</v>
      </c>
      <c r="N551" t="str">
        <f t="shared" ca="1" si="97"/>
        <v/>
      </c>
      <c r="U551">
        <f t="shared" si="98"/>
        <v>0</v>
      </c>
    </row>
    <row r="552" hidden="1">
      <c r="A552" s="12"/>
      <c r="B552">
        <v>53</v>
      </c>
      <c r="C552" t="str">
        <f t="shared" ca="1" si="88"/>
        <v>7.5</v>
      </c>
      <c r="D552" t="str">
        <f t="shared" ca="1" si="89"/>
        <v>na</v>
      </c>
      <c r="E552" t="s">
        <v>44</v>
      </c>
      <c r="F552" s="65" t="str">
        <f t="shared" ca="1" si="90"/>
        <v>https://prre.agglo-larochelle.fr/-/gl-batiment-elec</v>
      </c>
      <c r="G552" t="str">
        <f t="shared" ca="1" si="91"/>
        <v>AA</v>
      </c>
      <c r="H552" t="str">
        <f t="shared" ca="1" si="92"/>
        <v/>
      </c>
      <c r="I552" t="str">
        <f t="shared" ca="1" si="93"/>
        <v/>
      </c>
      <c r="J552" t="str">
        <f t="shared" ca="1" si="94"/>
        <v/>
      </c>
      <c r="K552" t="str">
        <f t="shared" ca="1" si="95"/>
        <v/>
      </c>
      <c r="M552">
        <f t="shared" ca="1" si="96"/>
        <v>0</v>
      </c>
      <c r="N552" t="str">
        <f t="shared" ca="1" si="97"/>
        <v/>
      </c>
      <c r="U552">
        <f t="shared" si="98"/>
        <v>0</v>
      </c>
    </row>
    <row r="553" hidden="1">
      <c r="A553" s="12"/>
      <c r="B553">
        <v>53</v>
      </c>
      <c r="C553" t="str">
        <f t="shared" ca="1" si="88"/>
        <v>7.5</v>
      </c>
      <c r="D553" t="str">
        <f t="shared" ca="1" si="89"/>
        <v>na</v>
      </c>
      <c r="E553" t="s">
        <v>47</v>
      </c>
      <c r="F553" s="65" t="str">
        <f t="shared" ca="1" si="90"/>
        <v>https://prre.agglo-larochelle.fr/-/1ere-fiche-chantier-de-renovation-performante</v>
      </c>
      <c r="G553" t="str">
        <f t="shared" ca="1" si="91"/>
        <v>AA</v>
      </c>
      <c r="H553" t="str">
        <f t="shared" ca="1" si="92"/>
        <v/>
      </c>
      <c r="I553" t="str">
        <f t="shared" ca="1" si="93"/>
        <v/>
      </c>
      <c r="J553" t="str">
        <f t="shared" ca="1" si="94"/>
        <v/>
      </c>
      <c r="K553" t="str">
        <f t="shared" ca="1" si="95"/>
        <v/>
      </c>
      <c r="M553">
        <f t="shared" ca="1" si="96"/>
        <v>0</v>
      </c>
      <c r="N553" t="str">
        <f t="shared" ca="1" si="97"/>
        <v/>
      </c>
      <c r="U553">
        <f t="shared" si="98"/>
        <v>0</v>
      </c>
    </row>
    <row r="554" hidden="1">
      <c r="A554" s="12" t="s">
        <v>92</v>
      </c>
      <c r="B554">
        <v>54</v>
      </c>
      <c r="C554" t="str">
        <f t="shared" ca="1" si="88"/>
        <v>8.1</v>
      </c>
      <c r="D554" t="str">
        <f t="shared" ca="1" si="89"/>
        <v>c</v>
      </c>
      <c r="E554" t="s">
        <v>11</v>
      </c>
      <c r="F554" s="65" t="str">
        <f t="shared" ca="1" si="90"/>
        <v>https://prre.agglo-larochelle.fr/</v>
      </c>
      <c r="G554" t="str">
        <f t="shared" ca="1" si="91"/>
        <v>A</v>
      </c>
      <c r="H554" t="str">
        <f t="shared" ca="1" si="92"/>
        <v/>
      </c>
      <c r="I554" t="str">
        <f t="shared" ca="1" si="93"/>
        <v/>
      </c>
      <c r="J554" t="str">
        <f t="shared" ca="1" si="94"/>
        <v/>
      </c>
      <c r="K554" t="str">
        <f t="shared" ca="1" si="95"/>
        <v/>
      </c>
      <c r="M554">
        <f t="shared" ca="1" si="96"/>
        <v>0</v>
      </c>
      <c r="N554" t="str">
        <f t="shared" ca="1" si="97"/>
        <v/>
      </c>
      <c r="U554">
        <f t="shared" si="98"/>
        <v>0</v>
      </c>
    </row>
    <row r="555" hidden="1">
      <c r="A555" s="12"/>
      <c r="B555">
        <v>54</v>
      </c>
      <c r="C555" t="str">
        <f t="shared" ca="1" si="88"/>
        <v>8.1</v>
      </c>
      <c r="D555" t="str">
        <f t="shared" ca="1" si="89"/>
        <v>c</v>
      </c>
      <c r="E555" t="s">
        <v>14</v>
      </c>
      <c r="F555" s="65" t="str">
        <f t="shared" ca="1" si="90"/>
        <v>https://prre.agglo-larochelle.fr/j-adapte-mon-logement-a-une-perte-d-autonomie</v>
      </c>
      <c r="G555" t="str">
        <f t="shared" ca="1" si="91"/>
        <v>A</v>
      </c>
      <c r="H555" t="str">
        <f t="shared" ca="1" si="92"/>
        <v/>
      </c>
      <c r="I555" t="str">
        <f t="shared" ca="1" si="93"/>
        <v/>
      </c>
      <c r="J555" t="str">
        <f t="shared" ca="1" si="94"/>
        <v/>
      </c>
      <c r="K555" t="str">
        <f t="shared" ca="1" si="95"/>
        <v/>
      </c>
      <c r="M555">
        <f t="shared" ca="1" si="96"/>
        <v>0</v>
      </c>
      <c r="N555" t="str">
        <f t="shared" ca="1" si="97"/>
        <v/>
      </c>
      <c r="U555">
        <f t="shared" si="98"/>
        <v>0</v>
      </c>
    </row>
    <row r="556" hidden="1">
      <c r="A556" s="12"/>
      <c r="B556">
        <v>54</v>
      </c>
      <c r="C556" t="str">
        <f t="shared" ca="1" si="88"/>
        <v>8.1</v>
      </c>
      <c r="D556" t="str">
        <f t="shared" ca="1" si="89"/>
        <v>c</v>
      </c>
      <c r="E556" t="s">
        <v>17</v>
      </c>
      <c r="F556" s="65" t="str">
        <f t="shared" ca="1" si="90"/>
        <v>https://prre.agglo-larochelle.fr/contact-professionnels</v>
      </c>
      <c r="G556" t="str">
        <f t="shared" ca="1" si="91"/>
        <v>A</v>
      </c>
      <c r="H556" t="str">
        <f t="shared" ca="1" si="92"/>
        <v/>
      </c>
      <c r="I556" t="str">
        <f t="shared" ca="1" si="93"/>
        <v/>
      </c>
      <c r="J556" t="str">
        <f t="shared" ca="1" si="94"/>
        <v/>
      </c>
      <c r="K556" t="str">
        <f t="shared" ca="1" si="95"/>
        <v/>
      </c>
      <c r="M556">
        <f t="shared" ca="1" si="96"/>
        <v>0</v>
      </c>
      <c r="N556" t="str">
        <f t="shared" ca="1" si="97"/>
        <v/>
      </c>
      <c r="U556">
        <f t="shared" si="98"/>
        <v>0</v>
      </c>
    </row>
    <row r="557" hidden="1">
      <c r="A557" s="12"/>
      <c r="B557">
        <v>54</v>
      </c>
      <c r="C557" t="str">
        <f t="shared" ca="1" si="88"/>
        <v>8.1</v>
      </c>
      <c r="D557" t="str">
        <f t="shared" ca="1" si="89"/>
        <v>c</v>
      </c>
      <c r="E557" t="s">
        <v>20</v>
      </c>
      <c r="F557" s="65" t="str">
        <f t="shared" ca="1" si="90"/>
        <v>https://prre.agglo-larochelle.fr/partenaires</v>
      </c>
      <c r="G557" t="str">
        <f t="shared" ca="1" si="91"/>
        <v>A</v>
      </c>
      <c r="H557" t="str">
        <f t="shared" ca="1" si="92"/>
        <v/>
      </c>
      <c r="I557" t="str">
        <f t="shared" ca="1" si="93"/>
        <v/>
      </c>
      <c r="J557" t="str">
        <f t="shared" ca="1" si="94"/>
        <v/>
      </c>
      <c r="K557" t="str">
        <f t="shared" ca="1" si="95"/>
        <v/>
      </c>
      <c r="M557">
        <f t="shared" ca="1" si="96"/>
        <v>0</v>
      </c>
      <c r="N557" t="str">
        <f t="shared" ca="1" si="97"/>
        <v/>
      </c>
      <c r="U557">
        <f t="shared" si="98"/>
        <v>0</v>
      </c>
    </row>
    <row r="558" hidden="1">
      <c r="A558" s="12"/>
      <c r="B558">
        <v>54</v>
      </c>
      <c r="C558" t="str">
        <f t="shared" ca="1" si="88"/>
        <v>8.1</v>
      </c>
      <c r="D558" t="str">
        <f t="shared" ca="1" si="89"/>
        <v>c</v>
      </c>
      <c r="E558" t="s">
        <v>23</v>
      </c>
      <c r="F558" s="65" t="str">
        <f t="shared" ca="1" si="90"/>
        <v>https://prre.agglo-larochelle.fr/mentions-legales</v>
      </c>
      <c r="G558" t="str">
        <f t="shared" ca="1" si="91"/>
        <v>A</v>
      </c>
      <c r="H558" t="str">
        <f t="shared" ca="1" si="92"/>
        <v/>
      </c>
      <c r="I558" t="str">
        <f t="shared" ca="1" si="93"/>
        <v/>
      </c>
      <c r="J558" t="str">
        <f t="shared" ca="1" si="94"/>
        <v/>
      </c>
      <c r="K558" t="str">
        <f t="shared" ca="1" si="95"/>
        <v/>
      </c>
      <c r="M558">
        <f t="shared" ca="1" si="96"/>
        <v>0</v>
      </c>
      <c r="N558" t="str">
        <f t="shared" ca="1" si="97"/>
        <v/>
      </c>
      <c r="U558">
        <f t="shared" si="98"/>
        <v>0</v>
      </c>
    </row>
    <row r="559" hidden="1">
      <c r="A559" s="12"/>
      <c r="B559">
        <v>54</v>
      </c>
      <c r="C559" t="str">
        <f t="shared" ca="1" si="88"/>
        <v>8.1</v>
      </c>
      <c r="D559" t="str">
        <f t="shared" ca="1" si="89"/>
        <v>c</v>
      </c>
      <c r="E559" t="s">
        <v>26</v>
      </c>
      <c r="F559" s="65" t="str">
        <f t="shared" ca="1" si="90"/>
        <v>https://prre.agglo-larochelle.fr/plan-du-site</v>
      </c>
      <c r="G559" t="str">
        <f t="shared" ca="1" si="91"/>
        <v>A</v>
      </c>
      <c r="H559" t="str">
        <f t="shared" ca="1" si="92"/>
        <v/>
      </c>
      <c r="I559" t="str">
        <f t="shared" ca="1" si="93"/>
        <v/>
      </c>
      <c r="J559" t="str">
        <f t="shared" ca="1" si="94"/>
        <v/>
      </c>
      <c r="K559" t="str">
        <f t="shared" ca="1" si="95"/>
        <v/>
      </c>
      <c r="M559">
        <f t="shared" ca="1" si="96"/>
        <v>0</v>
      </c>
      <c r="N559" t="str">
        <f t="shared" ca="1" si="97"/>
        <v/>
      </c>
      <c r="U559">
        <f t="shared" si="98"/>
        <v>0</v>
      </c>
    </row>
    <row r="560" hidden="1">
      <c r="A560" s="12"/>
      <c r="B560">
        <v>54</v>
      </c>
      <c r="C560" t="str">
        <f t="shared" ca="1" si="88"/>
        <v>8.1</v>
      </c>
      <c r="D560" t="str">
        <f t="shared" ca="1" si="89"/>
        <v>c</v>
      </c>
      <c r="E560" t="s">
        <v>29</v>
      </c>
      <c r="F560" s="65" t="str">
        <f t="shared" ca="1" si="90"/>
        <v>https://prre.agglo-larochelle.fr/module-annuaire-des-pros?</v>
      </c>
      <c r="G560" t="str">
        <f t="shared" ca="1" si="91"/>
        <v>A</v>
      </c>
      <c r="H560" t="str">
        <f t="shared" ca="1" si="92"/>
        <v/>
      </c>
      <c r="I560" t="str">
        <f t="shared" ca="1" si="93"/>
        <v/>
      </c>
      <c r="J560" t="str">
        <f t="shared" ca="1" si="94"/>
        <v/>
      </c>
      <c r="K560" t="str">
        <f t="shared" ca="1" si="95"/>
        <v/>
      </c>
      <c r="M560">
        <f t="shared" ca="1" si="96"/>
        <v>0</v>
      </c>
      <c r="N560" t="str">
        <f t="shared" ca="1" si="97"/>
        <v/>
      </c>
      <c r="U560">
        <f t="shared" si="98"/>
        <v>0</v>
      </c>
    </row>
    <row r="561" hidden="1">
      <c r="A561" s="12"/>
      <c r="B561">
        <v>54</v>
      </c>
      <c r="C561" t="str">
        <f t="shared" ca="1" si="88"/>
        <v>8.1</v>
      </c>
      <c r="D561" t="str">
        <f t="shared" ca="1" si="89"/>
        <v>c</v>
      </c>
      <c r="E561" t="s">
        <v>32</v>
      </c>
      <c r="F561" s="65" t="str">
        <f t="shared" ca="1" si="90"/>
        <v>https://prre.agglo-larochelle.fr/prendre-rendez-vous</v>
      </c>
      <c r="G561" t="str">
        <f t="shared" ca="1" si="91"/>
        <v>A</v>
      </c>
      <c r="H561" t="str">
        <f t="shared" ca="1" si="92"/>
        <v/>
      </c>
      <c r="I561" t="str">
        <f t="shared" ca="1" si="93"/>
        <v/>
      </c>
      <c r="J561" t="str">
        <f t="shared" ca="1" si="94"/>
        <v/>
      </c>
      <c r="K561" t="str">
        <f t="shared" ca="1" si="95"/>
        <v/>
      </c>
      <c r="M561">
        <f t="shared" ca="1" si="96"/>
        <v>0</v>
      </c>
      <c r="N561" t="str">
        <f t="shared" ca="1" si="97"/>
        <v/>
      </c>
      <c r="U561">
        <f t="shared" si="98"/>
        <v>0</v>
      </c>
    </row>
    <row r="562" hidden="1">
      <c r="A562" s="12"/>
      <c r="B562">
        <v>54</v>
      </c>
      <c r="C562" t="str">
        <f t="shared" ca="1" si="88"/>
        <v>8.1</v>
      </c>
      <c r="D562" t="str">
        <f t="shared" ca="1" si="89"/>
        <v>c</v>
      </c>
      <c r="E562" t="s">
        <v>35</v>
      </c>
      <c r="F562" s="65" t="str">
        <f t="shared" ca="1" si="90"/>
        <v>https://prre.agglo-larochelle.fr/aides-financieres</v>
      </c>
      <c r="G562" t="str">
        <f t="shared" ca="1" si="91"/>
        <v>A</v>
      </c>
      <c r="H562" t="str">
        <f t="shared" ca="1" si="92"/>
        <v/>
      </c>
      <c r="I562" t="str">
        <f t="shared" ca="1" si="93"/>
        <v/>
      </c>
      <c r="J562" t="str">
        <f t="shared" ca="1" si="94"/>
        <v/>
      </c>
      <c r="K562" t="str">
        <f t="shared" ca="1" si="95"/>
        <v/>
      </c>
      <c r="M562">
        <f t="shared" ca="1" si="96"/>
        <v>0</v>
      </c>
      <c r="N562" t="str">
        <f t="shared" ca="1" si="97"/>
        <v/>
      </c>
      <c r="U562">
        <f t="shared" si="98"/>
        <v>0</v>
      </c>
    </row>
    <row r="563" hidden="1">
      <c r="A563" s="12"/>
      <c r="B563">
        <v>54</v>
      </c>
      <c r="C563" t="str">
        <f t="shared" ca="1" si="88"/>
        <v>8.1</v>
      </c>
      <c r="D563" t="str">
        <f t="shared" ca="1" si="89"/>
        <v>c</v>
      </c>
      <c r="E563" t="s">
        <v>38</v>
      </c>
      <c r="F563" s="65" t="str">
        <f t="shared" ca="1" si="90"/>
        <v>https://prre.agglo-larochelle.fr/des-outils-pour-mieux-connaitre-mon-logement/mon-toit-est-t-il-bien-isole</v>
      </c>
      <c r="G563" t="str">
        <f t="shared" ca="1" si="91"/>
        <v>A</v>
      </c>
      <c r="H563" t="str">
        <f t="shared" ca="1" si="92"/>
        <v/>
      </c>
      <c r="I563" t="str">
        <f t="shared" ca="1" si="93"/>
        <v/>
      </c>
      <c r="J563" t="str">
        <f t="shared" ca="1" si="94"/>
        <v/>
      </c>
      <c r="K563" t="str">
        <f t="shared" ca="1" si="95"/>
        <v/>
      </c>
      <c r="M563">
        <f t="shared" ca="1" si="96"/>
        <v>0</v>
      </c>
      <c r="N563" t="str">
        <f t="shared" ca="1" si="97"/>
        <v/>
      </c>
      <c r="U563">
        <f t="shared" si="98"/>
        <v>0</v>
      </c>
    </row>
    <row r="564" hidden="1">
      <c r="A564" s="12"/>
      <c r="B564">
        <v>54</v>
      </c>
      <c r="C564" t="str">
        <f t="shared" ca="1" si="88"/>
        <v>8.1</v>
      </c>
      <c r="D564" t="str">
        <f t="shared" ca="1" si="89"/>
        <v>c</v>
      </c>
      <c r="E564" t="s">
        <v>41</v>
      </c>
      <c r="F564" s="65" t="str">
        <f t="shared" ca="1" si="90"/>
        <v>https://prre.agglo-larochelle.fr/prendre-rendez-vous/prendre-rendez-vous-a-la-rochelle-pour-une-renovation-energetique-individuelle</v>
      </c>
      <c r="G564" t="str">
        <f t="shared" ca="1" si="91"/>
        <v>A</v>
      </c>
      <c r="H564" t="str">
        <f t="shared" ca="1" si="92"/>
        <v/>
      </c>
      <c r="I564" t="str">
        <f t="shared" ca="1" si="93"/>
        <v/>
      </c>
      <c r="J564" t="str">
        <f t="shared" ca="1" si="94"/>
        <v/>
      </c>
      <c r="K564" t="str">
        <f t="shared" ca="1" si="95"/>
        <v/>
      </c>
      <c r="M564">
        <f t="shared" ca="1" si="96"/>
        <v>0</v>
      </c>
      <c r="N564" t="str">
        <f t="shared" ca="1" si="97"/>
        <v/>
      </c>
      <c r="U564">
        <f t="shared" si="98"/>
        <v>0</v>
      </c>
    </row>
    <row r="565" hidden="1">
      <c r="A565" s="12"/>
      <c r="B565">
        <v>54</v>
      </c>
      <c r="C565" t="str">
        <f t="shared" ca="1" si="88"/>
        <v>8.1</v>
      </c>
      <c r="D565" t="str">
        <f t="shared" ca="1" si="89"/>
        <v>c</v>
      </c>
      <c r="E565" t="s">
        <v>44</v>
      </c>
      <c r="F565" s="65" t="str">
        <f t="shared" ca="1" si="90"/>
        <v>https://prre.agglo-larochelle.fr/-/gl-batiment-elec</v>
      </c>
      <c r="G565" t="str">
        <f t="shared" ca="1" si="91"/>
        <v>A</v>
      </c>
      <c r="H565" t="str">
        <f t="shared" ca="1" si="92"/>
        <v/>
      </c>
      <c r="I565" t="str">
        <f t="shared" ca="1" si="93"/>
        <v/>
      </c>
      <c r="J565" t="str">
        <f t="shared" ca="1" si="94"/>
        <v/>
      </c>
      <c r="K565" t="str">
        <f t="shared" ca="1" si="95"/>
        <v/>
      </c>
      <c r="M565">
        <f t="shared" ca="1" si="96"/>
        <v>0</v>
      </c>
      <c r="N565" t="str">
        <f t="shared" ca="1" si="97"/>
        <v/>
      </c>
      <c r="U565">
        <f t="shared" si="98"/>
        <v>0</v>
      </c>
    </row>
    <row r="566" hidden="1">
      <c r="A566" s="12"/>
      <c r="B566">
        <v>54</v>
      </c>
      <c r="C566" t="str">
        <f t="shared" ca="1" si="88"/>
        <v>8.1</v>
      </c>
      <c r="D566" t="str">
        <f t="shared" ca="1" si="89"/>
        <v>c</v>
      </c>
      <c r="E566" t="s">
        <v>47</v>
      </c>
      <c r="F566" s="65" t="str">
        <f t="shared" ca="1" si="90"/>
        <v>https://prre.agglo-larochelle.fr/-/1ere-fiche-chantier-de-renovation-performante</v>
      </c>
      <c r="G566" t="str">
        <f t="shared" ca="1" si="91"/>
        <v>A</v>
      </c>
      <c r="H566" t="str">
        <f t="shared" ca="1" si="92"/>
        <v/>
      </c>
      <c r="I566" t="str">
        <f t="shared" ca="1" si="93"/>
        <v/>
      </c>
      <c r="J566" t="str">
        <f t="shared" ca="1" si="94"/>
        <v/>
      </c>
      <c r="K566" t="str">
        <f t="shared" ca="1" si="95"/>
        <v/>
      </c>
      <c r="M566">
        <f t="shared" ca="1" si="96"/>
        <v>0</v>
      </c>
      <c r="N566" t="str">
        <f t="shared" ca="1" si="97"/>
        <v/>
      </c>
      <c r="U566">
        <f t="shared" si="98"/>
        <v>0</v>
      </c>
    </row>
    <row r="567" hidden="1">
      <c r="A567" s="12"/>
      <c r="B567">
        <v>55</v>
      </c>
      <c r="C567" t="str">
        <f t="shared" ca="1" si="88"/>
        <v>8.2</v>
      </c>
      <c r="D567" t="str">
        <f t="shared" ca="1" si="89"/>
        <v>na</v>
      </c>
      <c r="E567" t="s">
        <v>11</v>
      </c>
      <c r="F567" s="65" t="str">
        <f t="shared" ca="1" si="90"/>
        <v>https://prre.agglo-larochelle.fr/</v>
      </c>
      <c r="G567" t="str">
        <f t="shared" ca="1" si="91"/>
        <v>A</v>
      </c>
      <c r="H567" t="str">
        <f t="shared" ca="1" si="92"/>
        <v/>
      </c>
      <c r="I567" t="str">
        <f t="shared" ca="1" si="93"/>
        <v/>
      </c>
      <c r="J567" t="str">
        <f t="shared" ca="1" si="94"/>
        <v/>
      </c>
      <c r="K567" t="str">
        <f t="shared" ca="1" si="95"/>
        <v/>
      </c>
      <c r="M567">
        <f t="shared" ca="1" si="96"/>
        <v>0</v>
      </c>
      <c r="N567" t="str">
        <f t="shared" ca="1" si="97"/>
        <v/>
      </c>
      <c r="U567">
        <f t="shared" si="98"/>
        <v>0</v>
      </c>
    </row>
    <row r="568" hidden="1">
      <c r="A568" s="12"/>
      <c r="B568">
        <v>55</v>
      </c>
      <c r="C568" t="str">
        <f t="shared" ca="1" si="88"/>
        <v>8.2</v>
      </c>
      <c r="D568" t="str">
        <f t="shared" ca="1" si="89"/>
        <v>na</v>
      </c>
      <c r="E568" t="s">
        <v>14</v>
      </c>
      <c r="F568" s="65" t="str">
        <f t="shared" ca="1" si="90"/>
        <v>https://prre.agglo-larochelle.fr/j-adapte-mon-logement-a-une-perte-d-autonomie</v>
      </c>
      <c r="G568" t="str">
        <f t="shared" ca="1" si="91"/>
        <v>A</v>
      </c>
      <c r="H568" t="str">
        <f t="shared" ca="1" si="92"/>
        <v/>
      </c>
      <c r="I568" t="str">
        <f t="shared" ca="1" si="93"/>
        <v/>
      </c>
      <c r="J568" t="str">
        <f t="shared" ca="1" si="94"/>
        <v/>
      </c>
      <c r="K568" t="str">
        <f t="shared" ca="1" si="95"/>
        <v/>
      </c>
      <c r="M568">
        <f t="shared" ca="1" si="96"/>
        <v>0</v>
      </c>
      <c r="N568" t="str">
        <f t="shared" ca="1" si="97"/>
        <v/>
      </c>
      <c r="U568">
        <f t="shared" si="98"/>
        <v>0</v>
      </c>
    </row>
    <row r="569" hidden="1">
      <c r="A569" s="12"/>
      <c r="B569">
        <v>55</v>
      </c>
      <c r="C569" t="str">
        <f t="shared" ca="1" si="88"/>
        <v>8.2</v>
      </c>
      <c r="D569" t="str">
        <f t="shared" ca="1" si="89"/>
        <v>na</v>
      </c>
      <c r="E569" t="s">
        <v>17</v>
      </c>
      <c r="F569" s="65" t="str">
        <f t="shared" ca="1" si="90"/>
        <v>https://prre.agglo-larochelle.fr/contact-professionnels</v>
      </c>
      <c r="G569" t="str">
        <f t="shared" ca="1" si="91"/>
        <v>A</v>
      </c>
      <c r="H569" t="str">
        <f t="shared" ca="1" si="92"/>
        <v/>
      </c>
      <c r="I569" t="str">
        <f t="shared" ca="1" si="93"/>
        <v/>
      </c>
      <c r="J569" t="str">
        <f t="shared" ca="1" si="94"/>
        <v/>
      </c>
      <c r="K569" t="str">
        <f t="shared" ca="1" si="95"/>
        <v/>
      </c>
      <c r="M569">
        <f t="shared" ca="1" si="96"/>
        <v>0</v>
      </c>
      <c r="N569" t="str">
        <f t="shared" ca="1" si="97"/>
        <v/>
      </c>
      <c r="U569">
        <f t="shared" si="98"/>
        <v>0</v>
      </c>
    </row>
    <row r="570" hidden="1">
      <c r="A570" s="12"/>
      <c r="B570">
        <v>55</v>
      </c>
      <c r="C570" t="str">
        <f t="shared" ca="1" si="88"/>
        <v>8.2</v>
      </c>
      <c r="D570" t="str">
        <f t="shared" ca="1" si="89"/>
        <v>na</v>
      </c>
      <c r="E570" t="s">
        <v>20</v>
      </c>
      <c r="F570" s="65" t="str">
        <f t="shared" ca="1" si="90"/>
        <v>https://prre.agglo-larochelle.fr/partenaires</v>
      </c>
      <c r="G570" t="str">
        <f t="shared" ca="1" si="91"/>
        <v>A</v>
      </c>
      <c r="H570" t="str">
        <f t="shared" ca="1" si="92"/>
        <v/>
      </c>
      <c r="I570" t="str">
        <f t="shared" ca="1" si="93"/>
        <v/>
      </c>
      <c r="J570" t="str">
        <f t="shared" ca="1" si="94"/>
        <v/>
      </c>
      <c r="K570" t="str">
        <f t="shared" ca="1" si="95"/>
        <v/>
      </c>
      <c r="M570">
        <f t="shared" ca="1" si="96"/>
        <v>0</v>
      </c>
      <c r="N570" t="str">
        <f t="shared" ca="1" si="97"/>
        <v/>
      </c>
      <c r="U570">
        <f t="shared" si="98"/>
        <v>0</v>
      </c>
    </row>
    <row r="571" hidden="1">
      <c r="A571" s="12"/>
      <c r="B571">
        <v>55</v>
      </c>
      <c r="C571" t="str">
        <f t="shared" ca="1" si="88"/>
        <v>8.2</v>
      </c>
      <c r="D571" t="str">
        <f t="shared" ca="1" si="89"/>
        <v>na</v>
      </c>
      <c r="E571" t="s">
        <v>23</v>
      </c>
      <c r="F571" s="65" t="str">
        <f t="shared" ca="1" si="90"/>
        <v>https://prre.agglo-larochelle.fr/mentions-legales</v>
      </c>
      <c r="G571" t="str">
        <f t="shared" ca="1" si="91"/>
        <v>A</v>
      </c>
      <c r="H571" t="str">
        <f t="shared" ca="1" si="92"/>
        <v/>
      </c>
      <c r="I571" t="str">
        <f t="shared" ca="1" si="93"/>
        <v/>
      </c>
      <c r="J571" t="str">
        <f t="shared" ca="1" si="94"/>
        <v/>
      </c>
      <c r="K571" t="str">
        <f t="shared" ca="1" si="95"/>
        <v/>
      </c>
      <c r="M571">
        <f t="shared" ca="1" si="96"/>
        <v>0</v>
      </c>
      <c r="N571" t="str">
        <f t="shared" ca="1" si="97"/>
        <v/>
      </c>
      <c r="U571">
        <f t="shared" si="98"/>
        <v>0</v>
      </c>
    </row>
    <row r="572" hidden="1">
      <c r="A572" s="12"/>
      <c r="B572">
        <v>55</v>
      </c>
      <c r="C572" t="str">
        <f t="shared" ca="1" si="88"/>
        <v>8.2</v>
      </c>
      <c r="D572" t="str">
        <f t="shared" ca="1" si="89"/>
        <v>na</v>
      </c>
      <c r="E572" t="s">
        <v>26</v>
      </c>
      <c r="F572" s="65" t="str">
        <f t="shared" ca="1" si="90"/>
        <v>https://prre.agglo-larochelle.fr/plan-du-site</v>
      </c>
      <c r="G572" t="str">
        <f t="shared" ca="1" si="91"/>
        <v>A</v>
      </c>
      <c r="H572" t="str">
        <f t="shared" ca="1" si="92"/>
        <v/>
      </c>
      <c r="I572" t="str">
        <f t="shared" ca="1" si="93"/>
        <v/>
      </c>
      <c r="J572" t="str">
        <f t="shared" ca="1" si="94"/>
        <v/>
      </c>
      <c r="K572" t="str">
        <f t="shared" ca="1" si="95"/>
        <v/>
      </c>
      <c r="M572">
        <f t="shared" ca="1" si="96"/>
        <v>0</v>
      </c>
      <c r="N572" t="str">
        <f t="shared" ca="1" si="97"/>
        <v/>
      </c>
      <c r="U572">
        <f t="shared" si="98"/>
        <v>0</v>
      </c>
    </row>
    <row r="573" hidden="1">
      <c r="A573" s="12"/>
      <c r="B573">
        <v>55</v>
      </c>
      <c r="C573" t="str">
        <f t="shared" ca="1" si="88"/>
        <v>8.2</v>
      </c>
      <c r="D573" t="str">
        <f t="shared" ca="1" si="89"/>
        <v>na</v>
      </c>
      <c r="E573" t="s">
        <v>29</v>
      </c>
      <c r="F573" s="65" t="str">
        <f t="shared" ca="1" si="90"/>
        <v>https://prre.agglo-larochelle.fr/module-annuaire-des-pros?</v>
      </c>
      <c r="G573" t="str">
        <f t="shared" ca="1" si="91"/>
        <v>A</v>
      </c>
      <c r="H573" t="str">
        <f t="shared" ca="1" si="92"/>
        <v/>
      </c>
      <c r="I573" t="str">
        <f t="shared" ca="1" si="93"/>
        <v/>
      </c>
      <c r="J573" t="str">
        <f t="shared" ca="1" si="94"/>
        <v/>
      </c>
      <c r="K573" t="str">
        <f t="shared" ca="1" si="95"/>
        <v/>
      </c>
      <c r="M573">
        <f t="shared" ca="1" si="96"/>
        <v>0</v>
      </c>
      <c r="N573" t="str">
        <f t="shared" ca="1" si="97"/>
        <v/>
      </c>
      <c r="U573">
        <f t="shared" si="98"/>
        <v>0</v>
      </c>
    </row>
    <row r="574" hidden="1">
      <c r="A574" s="12"/>
      <c r="B574">
        <v>55</v>
      </c>
      <c r="C574" t="str">
        <f t="shared" ca="1" si="88"/>
        <v>8.2</v>
      </c>
      <c r="D574" t="str">
        <f t="shared" ca="1" si="89"/>
        <v>na</v>
      </c>
      <c r="E574" t="s">
        <v>32</v>
      </c>
      <c r="F574" s="65" t="str">
        <f t="shared" ca="1" si="90"/>
        <v>https://prre.agglo-larochelle.fr/prendre-rendez-vous</v>
      </c>
      <c r="G574" t="str">
        <f t="shared" ca="1" si="91"/>
        <v>A</v>
      </c>
      <c r="H574" t="str">
        <f t="shared" ca="1" si="92"/>
        <v/>
      </c>
      <c r="I574" t="str">
        <f t="shared" ca="1" si="93"/>
        <v/>
      </c>
      <c r="J574" t="str">
        <f t="shared" ca="1" si="94"/>
        <v/>
      </c>
      <c r="K574" t="str">
        <f t="shared" ca="1" si="95"/>
        <v/>
      </c>
      <c r="M574">
        <f t="shared" ca="1" si="96"/>
        <v>0</v>
      </c>
      <c r="N574" t="str">
        <f t="shared" ca="1" si="97"/>
        <v/>
      </c>
      <c r="U574">
        <f t="shared" si="98"/>
        <v>0</v>
      </c>
    </row>
    <row r="575" hidden="1">
      <c r="A575" s="12"/>
      <c r="B575">
        <v>55</v>
      </c>
      <c r="C575" t="str">
        <f t="shared" ca="1" si="88"/>
        <v>8.2</v>
      </c>
      <c r="D575" t="str">
        <f t="shared" ca="1" si="89"/>
        <v>na</v>
      </c>
      <c r="E575" t="s">
        <v>35</v>
      </c>
      <c r="F575" s="65" t="str">
        <f t="shared" ca="1" si="90"/>
        <v>https://prre.agglo-larochelle.fr/aides-financieres</v>
      </c>
      <c r="G575" t="str">
        <f t="shared" ca="1" si="91"/>
        <v>A</v>
      </c>
      <c r="H575" t="str">
        <f t="shared" ca="1" si="92"/>
        <v/>
      </c>
      <c r="I575" t="str">
        <f t="shared" ca="1" si="93"/>
        <v/>
      </c>
      <c r="J575" t="str">
        <f t="shared" ca="1" si="94"/>
        <v/>
      </c>
      <c r="K575" t="str">
        <f t="shared" ca="1" si="95"/>
        <v/>
      </c>
      <c r="M575">
        <f t="shared" ca="1" si="96"/>
        <v>0</v>
      </c>
      <c r="N575" t="str">
        <f t="shared" ca="1" si="97"/>
        <v/>
      </c>
      <c r="U575">
        <f t="shared" si="98"/>
        <v>0</v>
      </c>
    </row>
    <row r="576" hidden="1">
      <c r="A576" s="12"/>
      <c r="B576">
        <v>55</v>
      </c>
      <c r="C576" t="str">
        <f t="shared" ca="1" si="88"/>
        <v>8.2</v>
      </c>
      <c r="D576" t="str">
        <f t="shared" ca="1" si="89"/>
        <v>na</v>
      </c>
      <c r="E576" t="s">
        <v>38</v>
      </c>
      <c r="F576" s="65" t="str">
        <f t="shared" ca="1" si="90"/>
        <v>https://prre.agglo-larochelle.fr/des-outils-pour-mieux-connaitre-mon-logement/mon-toit-est-t-il-bien-isole</v>
      </c>
      <c r="G576" t="str">
        <f t="shared" ca="1" si="91"/>
        <v>A</v>
      </c>
      <c r="H576" t="str">
        <f t="shared" ca="1" si="92"/>
        <v/>
      </c>
      <c r="I576" t="str">
        <f t="shared" ca="1" si="93"/>
        <v/>
      </c>
      <c r="J576" t="str">
        <f t="shared" ca="1" si="94"/>
        <v/>
      </c>
      <c r="K576" t="str">
        <f t="shared" ca="1" si="95"/>
        <v/>
      </c>
      <c r="M576">
        <f t="shared" ca="1" si="96"/>
        <v>0</v>
      </c>
      <c r="N576" t="str">
        <f t="shared" ca="1" si="97"/>
        <v/>
      </c>
      <c r="U576">
        <f t="shared" si="98"/>
        <v>0</v>
      </c>
    </row>
    <row r="577" hidden="1">
      <c r="A577" s="12"/>
      <c r="B577">
        <v>55</v>
      </c>
      <c r="C577" t="str">
        <f t="shared" ca="1" si="88"/>
        <v>8.2</v>
      </c>
      <c r="D577" t="str">
        <f t="shared" ca="1" si="89"/>
        <v>na</v>
      </c>
      <c r="E577" t="s">
        <v>41</v>
      </c>
      <c r="F577" s="65" t="str">
        <f t="shared" ca="1" si="90"/>
        <v>https://prre.agglo-larochelle.fr/prendre-rendez-vous/prendre-rendez-vous-a-la-rochelle-pour-une-renovation-energetique-individuelle</v>
      </c>
      <c r="G577" t="str">
        <f t="shared" ca="1" si="91"/>
        <v>A</v>
      </c>
      <c r="H577" t="str">
        <f t="shared" ca="1" si="92"/>
        <v/>
      </c>
      <c r="I577" t="str">
        <f t="shared" ca="1" si="93"/>
        <v/>
      </c>
      <c r="J577" t="str">
        <f t="shared" ca="1" si="94"/>
        <v/>
      </c>
      <c r="K577" t="str">
        <f t="shared" ca="1" si="95"/>
        <v/>
      </c>
      <c r="M577">
        <f t="shared" ca="1" si="96"/>
        <v>0</v>
      </c>
      <c r="N577" t="str">
        <f t="shared" ca="1" si="97"/>
        <v/>
      </c>
      <c r="U577">
        <f t="shared" si="98"/>
        <v>0</v>
      </c>
    </row>
    <row r="578" hidden="1">
      <c r="A578" s="12"/>
      <c r="B578">
        <v>55</v>
      </c>
      <c r="C578" t="str">
        <f t="shared" ca="1" si="88"/>
        <v>8.2</v>
      </c>
      <c r="D578" t="str">
        <f t="shared" ca="1" si="89"/>
        <v>na</v>
      </c>
      <c r="E578" t="s">
        <v>44</v>
      </c>
      <c r="F578" s="65" t="str">
        <f t="shared" ca="1" si="90"/>
        <v>https://prre.agglo-larochelle.fr/-/gl-batiment-elec</v>
      </c>
      <c r="G578" t="str">
        <f t="shared" ca="1" si="91"/>
        <v>A</v>
      </c>
      <c r="H578" t="str">
        <f t="shared" ca="1" si="92"/>
        <v/>
      </c>
      <c r="I578" t="str">
        <f t="shared" ca="1" si="93"/>
        <v/>
      </c>
      <c r="J578" t="str">
        <f t="shared" ca="1" si="94"/>
        <v/>
      </c>
      <c r="K578" t="str">
        <f t="shared" ca="1" si="95"/>
        <v/>
      </c>
      <c r="M578">
        <f t="shared" ca="1" si="96"/>
        <v>0</v>
      </c>
      <c r="N578" t="str">
        <f t="shared" ca="1" si="97"/>
        <v/>
      </c>
      <c r="U578">
        <f t="shared" si="98"/>
        <v>0</v>
      </c>
    </row>
    <row r="579" hidden="1">
      <c r="A579" s="12"/>
      <c r="B579">
        <v>55</v>
      </c>
      <c r="C579" t="str">
        <f t="shared" ca="1" si="88"/>
        <v>8.2</v>
      </c>
      <c r="D579" t="str">
        <f t="shared" ca="1" si="89"/>
        <v>na</v>
      </c>
      <c r="E579" t="s">
        <v>47</v>
      </c>
      <c r="F579" s="65" t="str">
        <f t="shared" ca="1" si="90"/>
        <v>https://prre.agglo-larochelle.fr/-/1ere-fiche-chantier-de-renovation-performante</v>
      </c>
      <c r="G579" t="str">
        <f t="shared" ca="1" si="91"/>
        <v>A</v>
      </c>
      <c r="H579" t="str">
        <f t="shared" ca="1" si="92"/>
        <v/>
      </c>
      <c r="I579" t="str">
        <f t="shared" ca="1" si="93"/>
        <v/>
      </c>
      <c r="J579" t="str">
        <f t="shared" ca="1" si="94"/>
        <v/>
      </c>
      <c r="K579" t="str">
        <f t="shared" ca="1" si="95"/>
        <v/>
      </c>
      <c r="M579">
        <f t="shared" ca="1" si="96"/>
        <v>0</v>
      </c>
      <c r="N579" t="str">
        <f t="shared" ca="1" si="97"/>
        <v/>
      </c>
      <c r="U579">
        <f t="shared" si="98"/>
        <v>0</v>
      </c>
    </row>
    <row r="580" hidden="1">
      <c r="A580" s="12"/>
      <c r="B580">
        <v>56</v>
      </c>
      <c r="C580" t="str">
        <f t="shared" ca="1" si="88"/>
        <v>8.3</v>
      </c>
      <c r="D580" t="str">
        <f t="shared" ca="1" si="89"/>
        <v>c</v>
      </c>
      <c r="E580" t="s">
        <v>11</v>
      </c>
      <c r="F580" s="65" t="str">
        <f t="shared" ca="1" si="90"/>
        <v>https://prre.agglo-larochelle.fr/</v>
      </c>
      <c r="G580" t="str">
        <f t="shared" ca="1" si="91"/>
        <v>A</v>
      </c>
      <c r="H580" t="str">
        <f t="shared" ca="1" si="92"/>
        <v>x</v>
      </c>
      <c r="I580" t="str">
        <f t="shared" ca="1" si="93"/>
        <v/>
      </c>
      <c r="J580" t="str">
        <f t="shared" ca="1" si="94"/>
        <v/>
      </c>
      <c r="K580" t="str">
        <f t="shared" ca="1" si="95"/>
        <v/>
      </c>
      <c r="M580">
        <f t="shared" ca="1" si="96"/>
        <v>0</v>
      </c>
      <c r="N580" t="str">
        <f t="shared" ca="1" si="97"/>
        <v/>
      </c>
      <c r="U580">
        <f t="shared" si="98"/>
        <v>0</v>
      </c>
    </row>
    <row r="581" hidden="1">
      <c r="A581" s="12"/>
      <c r="B581">
        <v>56</v>
      </c>
      <c r="C581" t="str">
        <f t="shared" ca="1" si="88"/>
        <v>8.3</v>
      </c>
      <c r="D581" t="str">
        <f t="shared" ca="1" si="89"/>
        <v>c</v>
      </c>
      <c r="E581" t="s">
        <v>14</v>
      </c>
      <c r="F581" s="65" t="str">
        <f t="shared" ca="1" si="90"/>
        <v>https://prre.agglo-larochelle.fr/j-adapte-mon-logement-a-une-perte-d-autonomie</v>
      </c>
      <c r="G581" t="str">
        <f t="shared" ca="1" si="91"/>
        <v>A</v>
      </c>
      <c r="H581" t="str">
        <f t="shared" ca="1" si="92"/>
        <v>x</v>
      </c>
      <c r="I581" t="str">
        <f t="shared" ca="1" si="93"/>
        <v/>
      </c>
      <c r="J581" t="str">
        <f t="shared" ca="1" si="94"/>
        <v/>
      </c>
      <c r="K581" t="str">
        <f t="shared" ca="1" si="95"/>
        <v/>
      </c>
      <c r="M581">
        <f t="shared" ca="1" si="96"/>
        <v>0</v>
      </c>
      <c r="N581" t="str">
        <f t="shared" ca="1" si="97"/>
        <v/>
      </c>
      <c r="U581">
        <f t="shared" si="98"/>
        <v>0</v>
      </c>
    </row>
    <row r="582" hidden="1">
      <c r="A582" s="12"/>
      <c r="B582">
        <v>56</v>
      </c>
      <c r="C582" t="str">
        <f t="shared" ca="1" si="88"/>
        <v>8.3</v>
      </c>
      <c r="D582" t="str">
        <f t="shared" ca="1" si="89"/>
        <v>c</v>
      </c>
      <c r="E582" t="s">
        <v>17</v>
      </c>
      <c r="F582" s="65" t="str">
        <f t="shared" ca="1" si="90"/>
        <v>https://prre.agglo-larochelle.fr/contact-professionnels</v>
      </c>
      <c r="G582" t="str">
        <f t="shared" ca="1" si="91"/>
        <v>A</v>
      </c>
      <c r="H582" t="str">
        <f t="shared" ca="1" si="92"/>
        <v>x</v>
      </c>
      <c r="I582" t="str">
        <f t="shared" ca="1" si="93"/>
        <v/>
      </c>
      <c r="J582" t="str">
        <f t="shared" ca="1" si="94"/>
        <v/>
      </c>
      <c r="K582" t="str">
        <f t="shared" ca="1" si="95"/>
        <v/>
      </c>
      <c r="M582">
        <f t="shared" ca="1" si="96"/>
        <v>0</v>
      </c>
      <c r="N582" t="str">
        <f t="shared" ca="1" si="97"/>
        <v/>
      </c>
      <c r="U582">
        <f t="shared" si="98"/>
        <v>0</v>
      </c>
    </row>
    <row r="583" hidden="1">
      <c r="A583" s="12"/>
      <c r="B583">
        <v>56</v>
      </c>
      <c r="C583" t="str">
        <f t="shared" ca="1" si="88"/>
        <v>8.3</v>
      </c>
      <c r="D583" t="str">
        <f t="shared" ca="1" si="89"/>
        <v>c</v>
      </c>
      <c r="E583" t="s">
        <v>20</v>
      </c>
      <c r="F583" s="65" t="str">
        <f t="shared" ca="1" si="90"/>
        <v>https://prre.agglo-larochelle.fr/partenaires</v>
      </c>
      <c r="G583" t="str">
        <f t="shared" ca="1" si="91"/>
        <v>A</v>
      </c>
      <c r="H583" t="str">
        <f t="shared" ca="1" si="92"/>
        <v>x</v>
      </c>
      <c r="I583" t="str">
        <f t="shared" ca="1" si="93"/>
        <v/>
      </c>
      <c r="J583" t="str">
        <f t="shared" ca="1" si="94"/>
        <v/>
      </c>
      <c r="K583" t="str">
        <f t="shared" ca="1" si="95"/>
        <v/>
      </c>
      <c r="M583">
        <f t="shared" ca="1" si="96"/>
        <v>0</v>
      </c>
      <c r="N583" t="str">
        <f t="shared" ca="1" si="97"/>
        <v/>
      </c>
      <c r="U583">
        <f t="shared" si="98"/>
        <v>0</v>
      </c>
    </row>
    <row r="584" hidden="1">
      <c r="A584" s="12"/>
      <c r="B584">
        <v>56</v>
      </c>
      <c r="C584" t="str">
        <f t="shared" ref="C584:C647" ca="1" si="99">IF(INDIRECT($E584&amp;"!B"&amp;$B584)=0,"",INDIRECT($E584&amp;"!B"&amp;$B584))</f>
        <v>8.3</v>
      </c>
      <c r="D584" t="str">
        <f t="shared" ref="D584:D647" ca="1" si="100">IF(INDIRECT($E584&amp;"!F"&amp;$B584)=0,"",INDIRECT($E584&amp;"!F"&amp;$B584))</f>
        <v>c</v>
      </c>
      <c r="E584" t="s">
        <v>23</v>
      </c>
      <c r="F584" s="65" t="str">
        <f t="shared" ref="F584:F647" ca="1" si="101">HYPERLINK(INDIRECT($E584&amp;"!C3"))</f>
        <v>https://prre.agglo-larochelle.fr/mentions-legales</v>
      </c>
      <c r="G584" t="str">
        <f t="shared" ref="G584:G647" ca="1" si="102">IF(INDIRECT($E584&amp;"!C"&amp;$B584)=0,"",INDIRECT($E584&amp;"!C"&amp;$B584))</f>
        <v>A</v>
      </c>
      <c r="H584" t="str">
        <f t="shared" ref="H584:H647" ca="1" si="103">IF(INDIRECT($E584&amp;"!D"&amp;$B584)=0,"",INDIRECT($E584&amp;"!D"&amp;$B584))</f>
        <v>x</v>
      </c>
      <c r="I584" t="str">
        <f t="shared" ref="I584:I647" ca="1" si="104">IF(INDIRECT($E584&amp;"!H"&amp;$B584)=0,"",INDIRECT($E584&amp;"!H"&amp;$B584))</f>
        <v/>
      </c>
      <c r="J584" t="str">
        <f t="shared" ref="J584:J647" ca="1" si="105">IF(INDIRECT($E584&amp;"!I"&amp;$B584)=0,"",INDIRECT($E584&amp;"!I"&amp;$B584))</f>
        <v/>
      </c>
      <c r="K584" t="str">
        <f t="shared" ref="K584:K647" ca="1" si="106">IFERROR(VLOOKUP($J584,$W$1:$AA$4,(MATCH($I584,$X$5:$AA$5,0))+1,FALSE),"")</f>
        <v/>
      </c>
      <c r="M584">
        <f t="shared" ref="M584:M647" ca="1" si="107">COUNTIFS($C$7:$C$1385,$C584,$D$7:$D$1385,"nc")</f>
        <v>0</v>
      </c>
      <c r="N584" t="str">
        <f t="shared" ref="N584:N647" ca="1" si="108">IF(INDIRECT($E584&amp;"!J"&amp;$B584)=0,"",INDIRECT($E584&amp;"!J"&amp;$B584))</f>
        <v/>
      </c>
      <c r="U584">
        <f t="shared" ref="U584:U647" si="109">SUM($P584:$T584)</f>
        <v>0</v>
      </c>
    </row>
    <row r="585" hidden="1">
      <c r="A585" s="12"/>
      <c r="B585">
        <v>56</v>
      </c>
      <c r="C585" t="str">
        <f t="shared" ca="1" si="99"/>
        <v>8.3</v>
      </c>
      <c r="D585" t="str">
        <f t="shared" ca="1" si="100"/>
        <v>c</v>
      </c>
      <c r="E585" t="s">
        <v>26</v>
      </c>
      <c r="F585" s="65" t="str">
        <f t="shared" ca="1" si="101"/>
        <v>https://prre.agglo-larochelle.fr/plan-du-site</v>
      </c>
      <c r="G585" t="str">
        <f t="shared" ca="1" si="102"/>
        <v>A</v>
      </c>
      <c r="H585" t="str">
        <f t="shared" ca="1" si="103"/>
        <v>x</v>
      </c>
      <c r="I585" t="str">
        <f t="shared" ca="1" si="104"/>
        <v/>
      </c>
      <c r="J585" t="str">
        <f t="shared" ca="1" si="105"/>
        <v/>
      </c>
      <c r="K585" t="str">
        <f t="shared" ca="1" si="106"/>
        <v/>
      </c>
      <c r="M585">
        <f t="shared" ca="1" si="107"/>
        <v>0</v>
      </c>
      <c r="N585" t="str">
        <f t="shared" ca="1" si="108"/>
        <v/>
      </c>
      <c r="U585">
        <f t="shared" si="109"/>
        <v>0</v>
      </c>
    </row>
    <row r="586" hidden="1">
      <c r="A586" s="12"/>
      <c r="B586">
        <v>56</v>
      </c>
      <c r="C586" t="str">
        <f t="shared" ca="1" si="99"/>
        <v>8.3</v>
      </c>
      <c r="D586" t="str">
        <f t="shared" ca="1" si="100"/>
        <v>c</v>
      </c>
      <c r="E586" t="s">
        <v>29</v>
      </c>
      <c r="F586" s="65" t="str">
        <f t="shared" ca="1" si="101"/>
        <v>https://prre.agglo-larochelle.fr/module-annuaire-des-pros?</v>
      </c>
      <c r="G586" t="str">
        <f t="shared" ca="1" si="102"/>
        <v>A</v>
      </c>
      <c r="H586" t="str">
        <f t="shared" ca="1" si="103"/>
        <v>x</v>
      </c>
      <c r="I586" t="str">
        <f t="shared" ca="1" si="104"/>
        <v/>
      </c>
      <c r="J586" t="str">
        <f t="shared" ca="1" si="105"/>
        <v/>
      </c>
      <c r="K586" t="str">
        <f t="shared" ca="1" si="106"/>
        <v/>
      </c>
      <c r="M586">
        <f t="shared" ca="1" si="107"/>
        <v>0</v>
      </c>
      <c r="N586" t="str">
        <f t="shared" ca="1" si="108"/>
        <v/>
      </c>
      <c r="U586">
        <f t="shared" si="109"/>
        <v>0</v>
      </c>
    </row>
    <row r="587" hidden="1">
      <c r="A587" s="12"/>
      <c r="B587">
        <v>56</v>
      </c>
      <c r="C587" t="str">
        <f t="shared" ca="1" si="99"/>
        <v>8.3</v>
      </c>
      <c r="D587" t="str">
        <f t="shared" ca="1" si="100"/>
        <v>c</v>
      </c>
      <c r="E587" t="s">
        <v>32</v>
      </c>
      <c r="F587" s="65" t="str">
        <f t="shared" ca="1" si="101"/>
        <v>https://prre.agglo-larochelle.fr/prendre-rendez-vous</v>
      </c>
      <c r="G587" t="str">
        <f t="shared" ca="1" si="102"/>
        <v>A</v>
      </c>
      <c r="H587" t="str">
        <f t="shared" ca="1" si="103"/>
        <v>x</v>
      </c>
      <c r="I587" t="str">
        <f t="shared" ca="1" si="104"/>
        <v/>
      </c>
      <c r="J587" t="str">
        <f t="shared" ca="1" si="105"/>
        <v/>
      </c>
      <c r="K587" t="str">
        <f t="shared" ca="1" si="106"/>
        <v/>
      </c>
      <c r="M587">
        <f t="shared" ca="1" si="107"/>
        <v>0</v>
      </c>
      <c r="N587" t="str">
        <f t="shared" ca="1" si="108"/>
        <v/>
      </c>
      <c r="U587">
        <f t="shared" si="109"/>
        <v>0</v>
      </c>
    </row>
    <row r="588" hidden="1">
      <c r="A588" s="12"/>
      <c r="B588">
        <v>56</v>
      </c>
      <c r="C588" t="str">
        <f t="shared" ca="1" si="99"/>
        <v>8.3</v>
      </c>
      <c r="D588" t="str">
        <f t="shared" ca="1" si="100"/>
        <v>c</v>
      </c>
      <c r="E588" t="s">
        <v>35</v>
      </c>
      <c r="F588" s="65" t="str">
        <f t="shared" ca="1" si="101"/>
        <v>https://prre.agglo-larochelle.fr/aides-financieres</v>
      </c>
      <c r="G588" t="str">
        <f t="shared" ca="1" si="102"/>
        <v>A</v>
      </c>
      <c r="H588" t="str">
        <f t="shared" ca="1" si="103"/>
        <v>x</v>
      </c>
      <c r="I588" t="str">
        <f t="shared" ca="1" si="104"/>
        <v/>
      </c>
      <c r="J588" t="str">
        <f t="shared" ca="1" si="105"/>
        <v/>
      </c>
      <c r="K588" t="str">
        <f t="shared" ca="1" si="106"/>
        <v/>
      </c>
      <c r="M588">
        <f t="shared" ca="1" si="107"/>
        <v>0</v>
      </c>
      <c r="N588" t="str">
        <f t="shared" ca="1" si="108"/>
        <v/>
      </c>
      <c r="U588">
        <f t="shared" si="109"/>
        <v>0</v>
      </c>
    </row>
    <row r="589" hidden="1">
      <c r="A589" s="12"/>
      <c r="B589">
        <v>56</v>
      </c>
      <c r="C589" t="str">
        <f t="shared" ca="1" si="99"/>
        <v>8.3</v>
      </c>
      <c r="D589" t="str">
        <f t="shared" ca="1" si="100"/>
        <v>c</v>
      </c>
      <c r="E589" t="s">
        <v>38</v>
      </c>
      <c r="F589" s="65" t="str">
        <f t="shared" ca="1" si="101"/>
        <v>https://prre.agglo-larochelle.fr/des-outils-pour-mieux-connaitre-mon-logement/mon-toit-est-t-il-bien-isole</v>
      </c>
      <c r="G589" t="str">
        <f t="shared" ca="1" si="102"/>
        <v>A</v>
      </c>
      <c r="H589" t="str">
        <f t="shared" ca="1" si="103"/>
        <v>x</v>
      </c>
      <c r="I589" t="str">
        <f t="shared" ca="1" si="104"/>
        <v/>
      </c>
      <c r="J589" t="str">
        <f t="shared" ca="1" si="105"/>
        <v/>
      </c>
      <c r="K589" t="str">
        <f t="shared" ca="1" si="106"/>
        <v/>
      </c>
      <c r="M589">
        <f t="shared" ca="1" si="107"/>
        <v>0</v>
      </c>
      <c r="N589" t="str">
        <f t="shared" ca="1" si="108"/>
        <v/>
      </c>
      <c r="U589">
        <f t="shared" si="109"/>
        <v>0</v>
      </c>
    </row>
    <row r="590" hidden="1">
      <c r="A590" s="12"/>
      <c r="B590">
        <v>56</v>
      </c>
      <c r="C590" t="str">
        <f t="shared" ca="1" si="99"/>
        <v>8.3</v>
      </c>
      <c r="D590" t="str">
        <f t="shared" ca="1" si="100"/>
        <v>c</v>
      </c>
      <c r="E590" t="s">
        <v>41</v>
      </c>
      <c r="F590" s="65" t="str">
        <f t="shared" ca="1" si="101"/>
        <v>https://prre.agglo-larochelle.fr/prendre-rendez-vous/prendre-rendez-vous-a-la-rochelle-pour-une-renovation-energetique-individuelle</v>
      </c>
      <c r="G590" t="str">
        <f t="shared" ca="1" si="102"/>
        <v>A</v>
      </c>
      <c r="H590" t="str">
        <f t="shared" ca="1" si="103"/>
        <v>x</v>
      </c>
      <c r="I590" t="str">
        <f t="shared" ca="1" si="104"/>
        <v/>
      </c>
      <c r="J590" t="str">
        <f t="shared" ca="1" si="105"/>
        <v/>
      </c>
      <c r="K590" t="str">
        <f t="shared" ca="1" si="106"/>
        <v/>
      </c>
      <c r="M590">
        <f t="shared" ca="1" si="107"/>
        <v>0</v>
      </c>
      <c r="N590" t="str">
        <f t="shared" ca="1" si="108"/>
        <v/>
      </c>
      <c r="U590">
        <f t="shared" si="109"/>
        <v>0</v>
      </c>
    </row>
    <row r="591" hidden="1">
      <c r="A591" s="12"/>
      <c r="B591">
        <v>56</v>
      </c>
      <c r="C591" t="str">
        <f t="shared" ca="1" si="99"/>
        <v>8.3</v>
      </c>
      <c r="D591" t="str">
        <f t="shared" ca="1" si="100"/>
        <v>c</v>
      </c>
      <c r="E591" t="s">
        <v>44</v>
      </c>
      <c r="F591" s="65" t="str">
        <f t="shared" ca="1" si="101"/>
        <v>https://prre.agglo-larochelle.fr/-/gl-batiment-elec</v>
      </c>
      <c r="G591" t="str">
        <f t="shared" ca="1" si="102"/>
        <v>A</v>
      </c>
      <c r="H591" t="str">
        <f t="shared" ca="1" si="103"/>
        <v>x</v>
      </c>
      <c r="I591" t="str">
        <f t="shared" ca="1" si="104"/>
        <v/>
      </c>
      <c r="J591" t="str">
        <f t="shared" ca="1" si="105"/>
        <v/>
      </c>
      <c r="K591" t="str">
        <f t="shared" ca="1" si="106"/>
        <v/>
      </c>
      <c r="M591">
        <f t="shared" ca="1" si="107"/>
        <v>0</v>
      </c>
      <c r="N591" t="str">
        <f t="shared" ca="1" si="108"/>
        <v/>
      </c>
      <c r="U591">
        <f t="shared" si="109"/>
        <v>0</v>
      </c>
    </row>
    <row r="592" hidden="1">
      <c r="A592" s="12"/>
      <c r="B592">
        <v>56</v>
      </c>
      <c r="C592" t="str">
        <f t="shared" ca="1" si="99"/>
        <v>8.3</v>
      </c>
      <c r="D592" t="str">
        <f t="shared" ca="1" si="100"/>
        <v>c</v>
      </c>
      <c r="E592" t="s">
        <v>47</v>
      </c>
      <c r="F592" s="65" t="str">
        <f t="shared" ca="1" si="101"/>
        <v>https://prre.agglo-larochelle.fr/-/1ere-fiche-chantier-de-renovation-performante</v>
      </c>
      <c r="G592" t="str">
        <f t="shared" ca="1" si="102"/>
        <v>A</v>
      </c>
      <c r="H592" t="str">
        <f t="shared" ca="1" si="103"/>
        <v>x</v>
      </c>
      <c r="I592" t="str">
        <f t="shared" ca="1" si="104"/>
        <v/>
      </c>
      <c r="J592" t="str">
        <f t="shared" ca="1" si="105"/>
        <v/>
      </c>
      <c r="K592" t="str">
        <f t="shared" ca="1" si="106"/>
        <v/>
      </c>
      <c r="M592">
        <f t="shared" ca="1" si="107"/>
        <v>0</v>
      </c>
      <c r="N592" t="str">
        <f t="shared" ca="1" si="108"/>
        <v/>
      </c>
      <c r="U592">
        <f t="shared" si="109"/>
        <v>0</v>
      </c>
    </row>
    <row r="593" hidden="1">
      <c r="A593" s="12"/>
      <c r="B593">
        <v>57</v>
      </c>
      <c r="C593" t="str">
        <f t="shared" ca="1" si="99"/>
        <v>8.4</v>
      </c>
      <c r="D593" t="str">
        <f t="shared" ca="1" si="100"/>
        <v>c</v>
      </c>
      <c r="E593" t="s">
        <v>11</v>
      </c>
      <c r="F593" s="65" t="str">
        <f t="shared" ca="1" si="101"/>
        <v>https://prre.agglo-larochelle.fr/</v>
      </c>
      <c r="G593" t="str">
        <f t="shared" ca="1" si="102"/>
        <v>A</v>
      </c>
      <c r="H593" t="str">
        <f t="shared" ca="1" si="103"/>
        <v>x</v>
      </c>
      <c r="I593" t="str">
        <f t="shared" ca="1" si="104"/>
        <v/>
      </c>
      <c r="J593" t="str">
        <f t="shared" ca="1" si="105"/>
        <v/>
      </c>
      <c r="K593" t="str">
        <f t="shared" ca="1" si="106"/>
        <v/>
      </c>
      <c r="M593">
        <f t="shared" ca="1" si="107"/>
        <v>0</v>
      </c>
      <c r="N593" t="str">
        <f t="shared" ca="1" si="108"/>
        <v/>
      </c>
      <c r="U593">
        <f t="shared" si="109"/>
        <v>0</v>
      </c>
    </row>
    <row r="594" hidden="1">
      <c r="A594" s="12"/>
      <c r="B594">
        <v>57</v>
      </c>
      <c r="C594" t="str">
        <f t="shared" ca="1" si="99"/>
        <v>8.4</v>
      </c>
      <c r="D594" t="str">
        <f t="shared" ca="1" si="100"/>
        <v>c</v>
      </c>
      <c r="E594" t="s">
        <v>14</v>
      </c>
      <c r="F594" s="65" t="str">
        <f t="shared" ca="1" si="101"/>
        <v>https://prre.agglo-larochelle.fr/j-adapte-mon-logement-a-une-perte-d-autonomie</v>
      </c>
      <c r="G594" t="str">
        <f t="shared" ca="1" si="102"/>
        <v>A</v>
      </c>
      <c r="H594" t="str">
        <f t="shared" ca="1" si="103"/>
        <v>x</v>
      </c>
      <c r="I594" t="str">
        <f t="shared" ca="1" si="104"/>
        <v/>
      </c>
      <c r="J594" t="str">
        <f t="shared" ca="1" si="105"/>
        <v/>
      </c>
      <c r="K594" t="str">
        <f t="shared" ca="1" si="106"/>
        <v/>
      </c>
      <c r="M594">
        <f t="shared" ca="1" si="107"/>
        <v>0</v>
      </c>
      <c r="N594" t="str">
        <f t="shared" ca="1" si="108"/>
        <v/>
      </c>
      <c r="U594">
        <f t="shared" si="109"/>
        <v>0</v>
      </c>
    </row>
    <row r="595" hidden="1">
      <c r="A595" s="12"/>
      <c r="B595">
        <v>57</v>
      </c>
      <c r="C595" t="str">
        <f t="shared" ca="1" si="99"/>
        <v>8.4</v>
      </c>
      <c r="D595" t="str">
        <f t="shared" ca="1" si="100"/>
        <v>c</v>
      </c>
      <c r="E595" t="s">
        <v>17</v>
      </c>
      <c r="F595" s="65" t="str">
        <f t="shared" ca="1" si="101"/>
        <v>https://prre.agglo-larochelle.fr/contact-professionnels</v>
      </c>
      <c r="G595" t="str">
        <f t="shared" ca="1" si="102"/>
        <v>A</v>
      </c>
      <c r="H595" t="str">
        <f t="shared" ca="1" si="103"/>
        <v>x</v>
      </c>
      <c r="I595" t="str">
        <f t="shared" ca="1" si="104"/>
        <v/>
      </c>
      <c r="J595" t="str">
        <f t="shared" ca="1" si="105"/>
        <v/>
      </c>
      <c r="K595" t="str">
        <f t="shared" ca="1" si="106"/>
        <v/>
      </c>
      <c r="M595">
        <f t="shared" ca="1" si="107"/>
        <v>0</v>
      </c>
      <c r="N595" t="str">
        <f t="shared" ca="1" si="108"/>
        <v/>
      </c>
      <c r="U595">
        <f t="shared" si="109"/>
        <v>0</v>
      </c>
    </row>
    <row r="596" hidden="1">
      <c r="A596" s="12"/>
      <c r="B596">
        <v>57</v>
      </c>
      <c r="C596" t="str">
        <f t="shared" ca="1" si="99"/>
        <v>8.4</v>
      </c>
      <c r="D596" t="str">
        <f t="shared" ca="1" si="100"/>
        <v>c</v>
      </c>
      <c r="E596" t="s">
        <v>20</v>
      </c>
      <c r="F596" s="65" t="str">
        <f t="shared" ca="1" si="101"/>
        <v>https://prre.agglo-larochelle.fr/partenaires</v>
      </c>
      <c r="G596" t="str">
        <f t="shared" ca="1" si="102"/>
        <v>A</v>
      </c>
      <c r="H596" t="str">
        <f t="shared" ca="1" si="103"/>
        <v>x</v>
      </c>
      <c r="I596" t="str">
        <f t="shared" ca="1" si="104"/>
        <v/>
      </c>
      <c r="J596" t="str">
        <f t="shared" ca="1" si="105"/>
        <v/>
      </c>
      <c r="K596" t="str">
        <f t="shared" ca="1" si="106"/>
        <v/>
      </c>
      <c r="M596">
        <f t="shared" ca="1" si="107"/>
        <v>0</v>
      </c>
      <c r="N596" t="str">
        <f t="shared" ca="1" si="108"/>
        <v/>
      </c>
      <c r="U596">
        <f t="shared" si="109"/>
        <v>0</v>
      </c>
    </row>
    <row r="597" hidden="1">
      <c r="A597" s="12"/>
      <c r="B597">
        <v>57</v>
      </c>
      <c r="C597" t="str">
        <f t="shared" ca="1" si="99"/>
        <v>8.4</v>
      </c>
      <c r="D597" t="str">
        <f t="shared" ca="1" si="100"/>
        <v>c</v>
      </c>
      <c r="E597" t="s">
        <v>23</v>
      </c>
      <c r="F597" s="65" t="str">
        <f t="shared" ca="1" si="101"/>
        <v>https://prre.agglo-larochelle.fr/mentions-legales</v>
      </c>
      <c r="G597" t="str">
        <f t="shared" ca="1" si="102"/>
        <v>A</v>
      </c>
      <c r="H597" t="str">
        <f t="shared" ca="1" si="103"/>
        <v>x</v>
      </c>
      <c r="I597" t="str">
        <f t="shared" ca="1" si="104"/>
        <v/>
      </c>
      <c r="J597" t="str">
        <f t="shared" ca="1" si="105"/>
        <v/>
      </c>
      <c r="K597" t="str">
        <f t="shared" ca="1" si="106"/>
        <v/>
      </c>
      <c r="M597">
        <f t="shared" ca="1" si="107"/>
        <v>0</v>
      </c>
      <c r="N597" t="str">
        <f t="shared" ca="1" si="108"/>
        <v/>
      </c>
      <c r="U597">
        <f t="shared" si="109"/>
        <v>0</v>
      </c>
    </row>
    <row r="598" hidden="1">
      <c r="A598" s="12"/>
      <c r="B598">
        <v>57</v>
      </c>
      <c r="C598" t="str">
        <f t="shared" ca="1" si="99"/>
        <v>8.4</v>
      </c>
      <c r="D598" t="str">
        <f t="shared" ca="1" si="100"/>
        <v>c</v>
      </c>
      <c r="E598" t="s">
        <v>26</v>
      </c>
      <c r="F598" s="65" t="str">
        <f t="shared" ca="1" si="101"/>
        <v>https://prre.agglo-larochelle.fr/plan-du-site</v>
      </c>
      <c r="G598" t="str">
        <f t="shared" ca="1" si="102"/>
        <v>A</v>
      </c>
      <c r="H598" t="str">
        <f t="shared" ca="1" si="103"/>
        <v>x</v>
      </c>
      <c r="I598" t="str">
        <f t="shared" ca="1" si="104"/>
        <v/>
      </c>
      <c r="J598" t="str">
        <f t="shared" ca="1" si="105"/>
        <v/>
      </c>
      <c r="K598" t="str">
        <f t="shared" ca="1" si="106"/>
        <v/>
      </c>
      <c r="M598">
        <f t="shared" ca="1" si="107"/>
        <v>0</v>
      </c>
      <c r="N598" t="str">
        <f t="shared" ca="1" si="108"/>
        <v/>
      </c>
      <c r="U598">
        <f t="shared" si="109"/>
        <v>0</v>
      </c>
    </row>
    <row r="599" hidden="1">
      <c r="A599" s="12"/>
      <c r="B599">
        <v>57</v>
      </c>
      <c r="C599" t="str">
        <f t="shared" ca="1" si="99"/>
        <v>8.4</v>
      </c>
      <c r="D599" t="str">
        <f t="shared" ca="1" si="100"/>
        <v>c</v>
      </c>
      <c r="E599" t="s">
        <v>29</v>
      </c>
      <c r="F599" s="65" t="str">
        <f t="shared" ca="1" si="101"/>
        <v>https://prre.agglo-larochelle.fr/module-annuaire-des-pros?</v>
      </c>
      <c r="G599" t="str">
        <f t="shared" ca="1" si="102"/>
        <v>A</v>
      </c>
      <c r="H599" t="str">
        <f t="shared" ca="1" si="103"/>
        <v>x</v>
      </c>
      <c r="I599" t="str">
        <f t="shared" ca="1" si="104"/>
        <v/>
      </c>
      <c r="J599" t="str">
        <f t="shared" ca="1" si="105"/>
        <v/>
      </c>
      <c r="K599" t="str">
        <f t="shared" ca="1" si="106"/>
        <v/>
      </c>
      <c r="M599">
        <f t="shared" ca="1" si="107"/>
        <v>0</v>
      </c>
      <c r="N599" t="str">
        <f t="shared" ca="1" si="108"/>
        <v/>
      </c>
      <c r="U599">
        <f t="shared" si="109"/>
        <v>0</v>
      </c>
    </row>
    <row r="600" hidden="1">
      <c r="A600" s="12"/>
      <c r="B600">
        <v>57</v>
      </c>
      <c r="C600" t="str">
        <f t="shared" ca="1" si="99"/>
        <v>8.4</v>
      </c>
      <c r="D600" t="str">
        <f t="shared" ca="1" si="100"/>
        <v>c</v>
      </c>
      <c r="E600" t="s">
        <v>32</v>
      </c>
      <c r="F600" s="65" t="str">
        <f t="shared" ca="1" si="101"/>
        <v>https://prre.agglo-larochelle.fr/prendre-rendez-vous</v>
      </c>
      <c r="G600" t="str">
        <f t="shared" ca="1" si="102"/>
        <v>A</v>
      </c>
      <c r="H600" t="str">
        <f t="shared" ca="1" si="103"/>
        <v>x</v>
      </c>
      <c r="I600" t="str">
        <f t="shared" ca="1" si="104"/>
        <v/>
      </c>
      <c r="J600" t="str">
        <f t="shared" ca="1" si="105"/>
        <v/>
      </c>
      <c r="K600" t="str">
        <f t="shared" ca="1" si="106"/>
        <v/>
      </c>
      <c r="M600">
        <f t="shared" ca="1" si="107"/>
        <v>0</v>
      </c>
      <c r="N600" t="str">
        <f t="shared" ca="1" si="108"/>
        <v/>
      </c>
      <c r="U600">
        <f t="shared" si="109"/>
        <v>0</v>
      </c>
    </row>
    <row r="601" hidden="1">
      <c r="A601" s="12"/>
      <c r="B601">
        <v>57</v>
      </c>
      <c r="C601" t="str">
        <f t="shared" ca="1" si="99"/>
        <v>8.4</v>
      </c>
      <c r="D601" t="str">
        <f t="shared" ca="1" si="100"/>
        <v>c</v>
      </c>
      <c r="E601" t="s">
        <v>35</v>
      </c>
      <c r="F601" s="65" t="str">
        <f t="shared" ca="1" si="101"/>
        <v>https://prre.agglo-larochelle.fr/aides-financieres</v>
      </c>
      <c r="G601" t="str">
        <f t="shared" ca="1" si="102"/>
        <v>A</v>
      </c>
      <c r="H601" t="str">
        <f t="shared" ca="1" si="103"/>
        <v>x</v>
      </c>
      <c r="I601" t="str">
        <f t="shared" ca="1" si="104"/>
        <v/>
      </c>
      <c r="J601" t="str">
        <f t="shared" ca="1" si="105"/>
        <v/>
      </c>
      <c r="K601" t="str">
        <f t="shared" ca="1" si="106"/>
        <v/>
      </c>
      <c r="M601">
        <f t="shared" ca="1" si="107"/>
        <v>0</v>
      </c>
      <c r="N601" t="str">
        <f t="shared" ca="1" si="108"/>
        <v/>
      </c>
      <c r="U601">
        <f t="shared" si="109"/>
        <v>0</v>
      </c>
    </row>
    <row r="602" hidden="1">
      <c r="A602" s="12"/>
      <c r="B602">
        <v>57</v>
      </c>
      <c r="C602" t="str">
        <f t="shared" ca="1" si="99"/>
        <v>8.4</v>
      </c>
      <c r="D602" t="str">
        <f t="shared" ca="1" si="100"/>
        <v>c</v>
      </c>
      <c r="E602" t="s">
        <v>38</v>
      </c>
      <c r="F602" s="65" t="str">
        <f t="shared" ca="1" si="101"/>
        <v>https://prre.agglo-larochelle.fr/des-outils-pour-mieux-connaitre-mon-logement/mon-toit-est-t-il-bien-isole</v>
      </c>
      <c r="G602" t="str">
        <f t="shared" ca="1" si="102"/>
        <v>A</v>
      </c>
      <c r="H602" t="str">
        <f t="shared" ca="1" si="103"/>
        <v>x</v>
      </c>
      <c r="I602" t="str">
        <f t="shared" ca="1" si="104"/>
        <v/>
      </c>
      <c r="J602" t="str">
        <f t="shared" ca="1" si="105"/>
        <v/>
      </c>
      <c r="K602" t="str">
        <f t="shared" ca="1" si="106"/>
        <v/>
      </c>
      <c r="M602">
        <f t="shared" ca="1" si="107"/>
        <v>0</v>
      </c>
      <c r="N602" t="str">
        <f t="shared" ca="1" si="108"/>
        <v/>
      </c>
      <c r="U602">
        <f t="shared" si="109"/>
        <v>0</v>
      </c>
    </row>
    <row r="603" hidden="1">
      <c r="A603" s="12"/>
      <c r="B603">
        <v>57</v>
      </c>
      <c r="C603" t="str">
        <f t="shared" ca="1" si="99"/>
        <v>8.4</v>
      </c>
      <c r="D603" t="str">
        <f t="shared" ca="1" si="100"/>
        <v>c</v>
      </c>
      <c r="E603" t="s">
        <v>41</v>
      </c>
      <c r="F603" s="65" t="str">
        <f t="shared" ca="1" si="101"/>
        <v>https://prre.agglo-larochelle.fr/prendre-rendez-vous/prendre-rendez-vous-a-la-rochelle-pour-une-renovation-energetique-individuelle</v>
      </c>
      <c r="G603" t="str">
        <f t="shared" ca="1" si="102"/>
        <v>A</v>
      </c>
      <c r="H603" t="str">
        <f t="shared" ca="1" si="103"/>
        <v>x</v>
      </c>
      <c r="I603" t="str">
        <f t="shared" ca="1" si="104"/>
        <v/>
      </c>
      <c r="J603" t="str">
        <f t="shared" ca="1" si="105"/>
        <v/>
      </c>
      <c r="K603" t="str">
        <f t="shared" ca="1" si="106"/>
        <v/>
      </c>
      <c r="M603">
        <f t="shared" ca="1" si="107"/>
        <v>0</v>
      </c>
      <c r="N603" t="str">
        <f t="shared" ca="1" si="108"/>
        <v/>
      </c>
      <c r="U603">
        <f t="shared" si="109"/>
        <v>0</v>
      </c>
    </row>
    <row r="604" hidden="1">
      <c r="A604" s="12"/>
      <c r="B604">
        <v>57</v>
      </c>
      <c r="C604" t="str">
        <f t="shared" ca="1" si="99"/>
        <v>8.4</v>
      </c>
      <c r="D604" t="str">
        <f t="shared" ca="1" si="100"/>
        <v>c</v>
      </c>
      <c r="E604" t="s">
        <v>44</v>
      </c>
      <c r="F604" s="65" t="str">
        <f t="shared" ca="1" si="101"/>
        <v>https://prre.agglo-larochelle.fr/-/gl-batiment-elec</v>
      </c>
      <c r="G604" t="str">
        <f t="shared" ca="1" si="102"/>
        <v>A</v>
      </c>
      <c r="H604" t="str">
        <f t="shared" ca="1" si="103"/>
        <v>x</v>
      </c>
      <c r="I604" t="str">
        <f t="shared" ca="1" si="104"/>
        <v/>
      </c>
      <c r="J604" t="str">
        <f t="shared" ca="1" si="105"/>
        <v/>
      </c>
      <c r="K604" t="str">
        <f t="shared" ca="1" si="106"/>
        <v/>
      </c>
      <c r="M604">
        <f t="shared" ca="1" si="107"/>
        <v>0</v>
      </c>
      <c r="N604" t="str">
        <f t="shared" ca="1" si="108"/>
        <v/>
      </c>
      <c r="U604">
        <f t="shared" si="109"/>
        <v>0</v>
      </c>
    </row>
    <row r="605" hidden="1">
      <c r="A605" s="12"/>
      <c r="B605">
        <v>57</v>
      </c>
      <c r="C605" t="str">
        <f t="shared" ca="1" si="99"/>
        <v>8.4</v>
      </c>
      <c r="D605" t="str">
        <f t="shared" ca="1" si="100"/>
        <v>c</v>
      </c>
      <c r="E605" t="s">
        <v>47</v>
      </c>
      <c r="F605" s="65" t="str">
        <f t="shared" ca="1" si="101"/>
        <v>https://prre.agglo-larochelle.fr/-/1ere-fiche-chantier-de-renovation-performante</v>
      </c>
      <c r="G605" t="str">
        <f t="shared" ca="1" si="102"/>
        <v>A</v>
      </c>
      <c r="H605" t="str">
        <f t="shared" ca="1" si="103"/>
        <v>x</v>
      </c>
      <c r="I605" t="str">
        <f t="shared" ca="1" si="104"/>
        <v/>
      </c>
      <c r="J605" t="str">
        <f t="shared" ca="1" si="105"/>
        <v/>
      </c>
      <c r="K605" t="str">
        <f t="shared" ca="1" si="106"/>
        <v/>
      </c>
      <c r="M605">
        <f t="shared" ca="1" si="107"/>
        <v>0</v>
      </c>
      <c r="N605" t="str">
        <f t="shared" ca="1" si="108"/>
        <v/>
      </c>
      <c r="U605">
        <f t="shared" si="109"/>
        <v>0</v>
      </c>
    </row>
    <row r="606" hidden="1">
      <c r="A606" s="12"/>
      <c r="B606">
        <v>58</v>
      </c>
      <c r="C606" t="str">
        <f t="shared" ca="1" si="99"/>
        <v>8.5</v>
      </c>
      <c r="D606" t="str">
        <f t="shared" ca="1" si="100"/>
        <v>c</v>
      </c>
      <c r="E606" t="s">
        <v>11</v>
      </c>
      <c r="F606" s="65" t="str">
        <f t="shared" ca="1" si="101"/>
        <v>https://prre.agglo-larochelle.fr/</v>
      </c>
      <c r="G606" t="str">
        <f t="shared" ca="1" si="102"/>
        <v>A</v>
      </c>
      <c r="H606" t="str">
        <f t="shared" ca="1" si="103"/>
        <v>x</v>
      </c>
      <c r="I606" t="str">
        <f t="shared" ca="1" si="104"/>
        <v/>
      </c>
      <c r="J606" t="str">
        <f t="shared" ca="1" si="105"/>
        <v/>
      </c>
      <c r="K606" t="str">
        <f t="shared" ca="1" si="106"/>
        <v/>
      </c>
      <c r="M606">
        <f t="shared" ca="1" si="107"/>
        <v>0</v>
      </c>
      <c r="N606" t="str">
        <f t="shared" ca="1" si="108"/>
        <v/>
      </c>
      <c r="U606">
        <f t="shared" si="109"/>
        <v>0</v>
      </c>
    </row>
    <row r="607" hidden="1">
      <c r="A607" s="12"/>
      <c r="B607">
        <v>58</v>
      </c>
      <c r="C607" t="str">
        <f t="shared" ca="1" si="99"/>
        <v>8.5</v>
      </c>
      <c r="D607" t="str">
        <f t="shared" ca="1" si="100"/>
        <v>c</v>
      </c>
      <c r="E607" t="s">
        <v>14</v>
      </c>
      <c r="F607" s="65" t="str">
        <f t="shared" ca="1" si="101"/>
        <v>https://prre.agglo-larochelle.fr/j-adapte-mon-logement-a-une-perte-d-autonomie</v>
      </c>
      <c r="G607" t="str">
        <f t="shared" ca="1" si="102"/>
        <v>A</v>
      </c>
      <c r="H607" t="str">
        <f t="shared" ca="1" si="103"/>
        <v>x</v>
      </c>
      <c r="I607" t="str">
        <f t="shared" ca="1" si="104"/>
        <v/>
      </c>
      <c r="J607" t="str">
        <f t="shared" ca="1" si="105"/>
        <v/>
      </c>
      <c r="K607" t="str">
        <f t="shared" ca="1" si="106"/>
        <v/>
      </c>
      <c r="M607">
        <f t="shared" ca="1" si="107"/>
        <v>0</v>
      </c>
      <c r="N607" t="str">
        <f t="shared" ca="1" si="108"/>
        <v/>
      </c>
      <c r="U607">
        <f t="shared" si="109"/>
        <v>0</v>
      </c>
    </row>
    <row r="608" hidden="1">
      <c r="A608" s="12"/>
      <c r="B608">
        <v>58</v>
      </c>
      <c r="C608" t="str">
        <f t="shared" ca="1" si="99"/>
        <v>8.5</v>
      </c>
      <c r="D608" t="str">
        <f t="shared" ca="1" si="100"/>
        <v>c</v>
      </c>
      <c r="E608" t="s">
        <v>17</v>
      </c>
      <c r="F608" s="65" t="str">
        <f t="shared" ca="1" si="101"/>
        <v>https://prre.agglo-larochelle.fr/contact-professionnels</v>
      </c>
      <c r="G608" t="str">
        <f t="shared" ca="1" si="102"/>
        <v>A</v>
      </c>
      <c r="H608" t="str">
        <f t="shared" ca="1" si="103"/>
        <v>x</v>
      </c>
      <c r="I608" t="str">
        <f t="shared" ca="1" si="104"/>
        <v/>
      </c>
      <c r="J608" t="str">
        <f t="shared" ca="1" si="105"/>
        <v/>
      </c>
      <c r="K608" t="str">
        <f t="shared" ca="1" si="106"/>
        <v/>
      </c>
      <c r="M608">
        <f t="shared" ca="1" si="107"/>
        <v>0</v>
      </c>
      <c r="N608" t="str">
        <f t="shared" ca="1" si="108"/>
        <v/>
      </c>
      <c r="U608">
        <f t="shared" si="109"/>
        <v>0</v>
      </c>
    </row>
    <row r="609" hidden="1">
      <c r="A609" s="12"/>
      <c r="B609">
        <v>58</v>
      </c>
      <c r="C609" t="str">
        <f t="shared" ca="1" si="99"/>
        <v>8.5</v>
      </c>
      <c r="D609" t="str">
        <f t="shared" ca="1" si="100"/>
        <v>c</v>
      </c>
      <c r="E609" t="s">
        <v>20</v>
      </c>
      <c r="F609" s="65" t="str">
        <f t="shared" ca="1" si="101"/>
        <v>https://prre.agglo-larochelle.fr/partenaires</v>
      </c>
      <c r="G609" t="str">
        <f t="shared" ca="1" si="102"/>
        <v>A</v>
      </c>
      <c r="H609" t="str">
        <f t="shared" ca="1" si="103"/>
        <v>x</v>
      </c>
      <c r="I609" t="str">
        <f t="shared" ca="1" si="104"/>
        <v/>
      </c>
      <c r="J609" t="str">
        <f t="shared" ca="1" si="105"/>
        <v/>
      </c>
      <c r="K609" t="str">
        <f t="shared" ca="1" si="106"/>
        <v/>
      </c>
      <c r="M609">
        <f t="shared" ca="1" si="107"/>
        <v>0</v>
      </c>
      <c r="N609" t="str">
        <f t="shared" ca="1" si="108"/>
        <v/>
      </c>
      <c r="U609">
        <f t="shared" si="109"/>
        <v>0</v>
      </c>
    </row>
    <row r="610" hidden="1">
      <c r="A610" s="12"/>
      <c r="B610">
        <v>58</v>
      </c>
      <c r="C610" t="str">
        <f t="shared" ca="1" si="99"/>
        <v>8.5</v>
      </c>
      <c r="D610" t="str">
        <f t="shared" ca="1" si="100"/>
        <v>c</v>
      </c>
      <c r="E610" t="s">
        <v>23</v>
      </c>
      <c r="F610" s="65" t="str">
        <f t="shared" ca="1" si="101"/>
        <v>https://prre.agglo-larochelle.fr/mentions-legales</v>
      </c>
      <c r="G610" t="str">
        <f t="shared" ca="1" si="102"/>
        <v>A</v>
      </c>
      <c r="H610" t="str">
        <f t="shared" ca="1" si="103"/>
        <v>x</v>
      </c>
      <c r="I610" t="str">
        <f t="shared" ca="1" si="104"/>
        <v/>
      </c>
      <c r="J610" t="str">
        <f t="shared" ca="1" si="105"/>
        <v/>
      </c>
      <c r="K610" t="str">
        <f t="shared" ca="1" si="106"/>
        <v/>
      </c>
      <c r="M610">
        <f t="shared" ca="1" si="107"/>
        <v>0</v>
      </c>
      <c r="N610" t="str">
        <f t="shared" ca="1" si="108"/>
        <v/>
      </c>
      <c r="U610">
        <f t="shared" si="109"/>
        <v>0</v>
      </c>
    </row>
    <row r="611" hidden="1">
      <c r="A611" s="12"/>
      <c r="B611">
        <v>58</v>
      </c>
      <c r="C611" t="str">
        <f t="shared" ca="1" si="99"/>
        <v>8.5</v>
      </c>
      <c r="D611" t="str">
        <f t="shared" ca="1" si="100"/>
        <v>c</v>
      </c>
      <c r="E611" t="s">
        <v>26</v>
      </c>
      <c r="F611" s="65" t="str">
        <f t="shared" ca="1" si="101"/>
        <v>https://prre.agglo-larochelle.fr/plan-du-site</v>
      </c>
      <c r="G611" t="str">
        <f t="shared" ca="1" si="102"/>
        <v>A</v>
      </c>
      <c r="H611" t="str">
        <f t="shared" ca="1" si="103"/>
        <v>x</v>
      </c>
      <c r="I611" t="str">
        <f t="shared" ca="1" si="104"/>
        <v/>
      </c>
      <c r="J611" t="str">
        <f t="shared" ca="1" si="105"/>
        <v/>
      </c>
      <c r="K611" t="str">
        <f t="shared" ca="1" si="106"/>
        <v/>
      </c>
      <c r="M611">
        <f t="shared" ca="1" si="107"/>
        <v>0</v>
      </c>
      <c r="N611" t="str">
        <f t="shared" ca="1" si="108"/>
        <v/>
      </c>
      <c r="U611">
        <f t="shared" si="109"/>
        <v>0</v>
      </c>
    </row>
    <row r="612" hidden="1">
      <c r="A612" s="12"/>
      <c r="B612">
        <v>58</v>
      </c>
      <c r="C612" t="str">
        <f t="shared" ca="1" si="99"/>
        <v>8.5</v>
      </c>
      <c r="D612" t="str">
        <f t="shared" ca="1" si="100"/>
        <v>c</v>
      </c>
      <c r="E612" t="s">
        <v>29</v>
      </c>
      <c r="F612" s="65" t="str">
        <f t="shared" ca="1" si="101"/>
        <v>https://prre.agglo-larochelle.fr/module-annuaire-des-pros?</v>
      </c>
      <c r="G612" t="str">
        <f t="shared" ca="1" si="102"/>
        <v>A</v>
      </c>
      <c r="H612" t="str">
        <f t="shared" ca="1" si="103"/>
        <v>x</v>
      </c>
      <c r="I612" t="str">
        <f t="shared" ca="1" si="104"/>
        <v/>
      </c>
      <c r="J612" t="str">
        <f t="shared" ca="1" si="105"/>
        <v/>
      </c>
      <c r="K612" t="str">
        <f t="shared" ca="1" si="106"/>
        <v/>
      </c>
      <c r="M612">
        <f t="shared" ca="1" si="107"/>
        <v>0</v>
      </c>
      <c r="N612" t="str">
        <f t="shared" ca="1" si="108"/>
        <v/>
      </c>
      <c r="U612">
        <f t="shared" si="109"/>
        <v>0</v>
      </c>
    </row>
    <row r="613" hidden="1">
      <c r="A613" s="12"/>
      <c r="B613">
        <v>58</v>
      </c>
      <c r="C613" t="str">
        <f t="shared" ca="1" si="99"/>
        <v>8.5</v>
      </c>
      <c r="D613" t="str">
        <f t="shared" ca="1" si="100"/>
        <v>c</v>
      </c>
      <c r="E613" t="s">
        <v>32</v>
      </c>
      <c r="F613" s="65" t="str">
        <f t="shared" ca="1" si="101"/>
        <v>https://prre.agglo-larochelle.fr/prendre-rendez-vous</v>
      </c>
      <c r="G613" t="str">
        <f t="shared" ca="1" si="102"/>
        <v>A</v>
      </c>
      <c r="H613" t="str">
        <f t="shared" ca="1" si="103"/>
        <v>x</v>
      </c>
      <c r="I613" t="str">
        <f t="shared" ca="1" si="104"/>
        <v/>
      </c>
      <c r="J613" t="str">
        <f t="shared" ca="1" si="105"/>
        <v/>
      </c>
      <c r="K613" t="str">
        <f t="shared" ca="1" si="106"/>
        <v/>
      </c>
      <c r="M613">
        <f t="shared" ca="1" si="107"/>
        <v>0</v>
      </c>
      <c r="N613" t="str">
        <f t="shared" ca="1" si="108"/>
        <v/>
      </c>
      <c r="U613">
        <f t="shared" si="109"/>
        <v>0</v>
      </c>
    </row>
    <row r="614" hidden="1">
      <c r="A614" s="12"/>
      <c r="B614">
        <v>58</v>
      </c>
      <c r="C614" t="str">
        <f t="shared" ca="1" si="99"/>
        <v>8.5</v>
      </c>
      <c r="D614" t="str">
        <f t="shared" ca="1" si="100"/>
        <v>c</v>
      </c>
      <c r="E614" t="s">
        <v>35</v>
      </c>
      <c r="F614" s="65" t="str">
        <f t="shared" ca="1" si="101"/>
        <v>https://prre.agglo-larochelle.fr/aides-financieres</v>
      </c>
      <c r="G614" t="str">
        <f t="shared" ca="1" si="102"/>
        <v>A</v>
      </c>
      <c r="H614" t="str">
        <f t="shared" ca="1" si="103"/>
        <v>x</v>
      </c>
      <c r="I614" t="str">
        <f t="shared" ca="1" si="104"/>
        <v/>
      </c>
      <c r="J614" t="str">
        <f t="shared" ca="1" si="105"/>
        <v/>
      </c>
      <c r="K614" t="str">
        <f t="shared" ca="1" si="106"/>
        <v/>
      </c>
      <c r="M614">
        <f t="shared" ca="1" si="107"/>
        <v>0</v>
      </c>
      <c r="N614" t="str">
        <f t="shared" ca="1" si="108"/>
        <v/>
      </c>
      <c r="U614">
        <f t="shared" si="109"/>
        <v>0</v>
      </c>
    </row>
    <row r="615" hidden="1">
      <c r="A615" s="12"/>
      <c r="B615">
        <v>58</v>
      </c>
      <c r="C615" t="str">
        <f t="shared" ca="1" si="99"/>
        <v>8.5</v>
      </c>
      <c r="D615" t="str">
        <f t="shared" ca="1" si="100"/>
        <v>c</v>
      </c>
      <c r="E615" t="s">
        <v>38</v>
      </c>
      <c r="F615" s="65" t="str">
        <f t="shared" ca="1" si="101"/>
        <v>https://prre.agglo-larochelle.fr/des-outils-pour-mieux-connaitre-mon-logement/mon-toit-est-t-il-bien-isole</v>
      </c>
      <c r="G615" t="str">
        <f t="shared" ca="1" si="102"/>
        <v>A</v>
      </c>
      <c r="H615" t="str">
        <f t="shared" ca="1" si="103"/>
        <v>x</v>
      </c>
      <c r="I615" t="str">
        <f t="shared" ca="1" si="104"/>
        <v/>
      </c>
      <c r="J615" t="str">
        <f t="shared" ca="1" si="105"/>
        <v/>
      </c>
      <c r="K615" t="str">
        <f t="shared" ca="1" si="106"/>
        <v/>
      </c>
      <c r="M615">
        <f t="shared" ca="1" si="107"/>
        <v>0</v>
      </c>
      <c r="N615" t="str">
        <f t="shared" ca="1" si="108"/>
        <v/>
      </c>
      <c r="U615">
        <f t="shared" si="109"/>
        <v>0</v>
      </c>
    </row>
    <row r="616" hidden="1">
      <c r="A616" s="12"/>
      <c r="B616">
        <v>58</v>
      </c>
      <c r="C616" t="str">
        <f t="shared" ca="1" si="99"/>
        <v>8.5</v>
      </c>
      <c r="D616" t="str">
        <f t="shared" ca="1" si="100"/>
        <v>c</v>
      </c>
      <c r="E616" t="s">
        <v>41</v>
      </c>
      <c r="F616" s="65" t="str">
        <f t="shared" ca="1" si="101"/>
        <v>https://prre.agglo-larochelle.fr/prendre-rendez-vous/prendre-rendez-vous-a-la-rochelle-pour-une-renovation-energetique-individuelle</v>
      </c>
      <c r="G616" t="str">
        <f t="shared" ca="1" si="102"/>
        <v>A</v>
      </c>
      <c r="H616" t="str">
        <f t="shared" ca="1" si="103"/>
        <v>x</v>
      </c>
      <c r="I616" t="str">
        <f t="shared" ca="1" si="104"/>
        <v/>
      </c>
      <c r="J616" t="str">
        <f t="shared" ca="1" si="105"/>
        <v/>
      </c>
      <c r="K616" t="str">
        <f t="shared" ca="1" si="106"/>
        <v/>
      </c>
      <c r="M616">
        <f t="shared" ca="1" si="107"/>
        <v>0</v>
      </c>
      <c r="N616" t="str">
        <f t="shared" ca="1" si="108"/>
        <v/>
      </c>
      <c r="U616">
        <f t="shared" si="109"/>
        <v>0</v>
      </c>
    </row>
    <row r="617" hidden="1">
      <c r="A617" s="12"/>
      <c r="B617">
        <v>58</v>
      </c>
      <c r="C617" t="str">
        <f t="shared" ca="1" si="99"/>
        <v>8.5</v>
      </c>
      <c r="D617" t="str">
        <f t="shared" ca="1" si="100"/>
        <v>c</v>
      </c>
      <c r="E617" t="s">
        <v>44</v>
      </c>
      <c r="F617" s="65" t="str">
        <f t="shared" ca="1" si="101"/>
        <v>https://prre.agglo-larochelle.fr/-/gl-batiment-elec</v>
      </c>
      <c r="G617" t="str">
        <f t="shared" ca="1" si="102"/>
        <v>A</v>
      </c>
      <c r="H617" t="str">
        <f t="shared" ca="1" si="103"/>
        <v>x</v>
      </c>
      <c r="I617" t="str">
        <f t="shared" ca="1" si="104"/>
        <v/>
      </c>
      <c r="J617" t="str">
        <f t="shared" ca="1" si="105"/>
        <v/>
      </c>
      <c r="K617" t="str">
        <f t="shared" ca="1" si="106"/>
        <v/>
      </c>
      <c r="M617">
        <f t="shared" ca="1" si="107"/>
        <v>0</v>
      </c>
      <c r="N617" t="str">
        <f t="shared" ca="1" si="108"/>
        <v/>
      </c>
      <c r="U617">
        <f t="shared" si="109"/>
        <v>0</v>
      </c>
    </row>
    <row r="618" hidden="1">
      <c r="A618" s="12"/>
      <c r="B618">
        <v>58</v>
      </c>
      <c r="C618" t="str">
        <f t="shared" ca="1" si="99"/>
        <v>8.5</v>
      </c>
      <c r="D618" t="str">
        <f t="shared" ca="1" si="100"/>
        <v>c</v>
      </c>
      <c r="E618" t="s">
        <v>47</v>
      </c>
      <c r="F618" s="65" t="str">
        <f t="shared" ca="1" si="101"/>
        <v>https://prre.agglo-larochelle.fr/-/1ere-fiche-chantier-de-renovation-performante</v>
      </c>
      <c r="G618" t="str">
        <f t="shared" ca="1" si="102"/>
        <v>A</v>
      </c>
      <c r="H618" t="str">
        <f t="shared" ca="1" si="103"/>
        <v>x</v>
      </c>
      <c r="I618" t="str">
        <f t="shared" ca="1" si="104"/>
        <v/>
      </c>
      <c r="J618" t="str">
        <f t="shared" ca="1" si="105"/>
        <v/>
      </c>
      <c r="K618" t="str">
        <f t="shared" ca="1" si="106"/>
        <v/>
      </c>
      <c r="M618">
        <f t="shared" ca="1" si="107"/>
        <v>0</v>
      </c>
      <c r="N618" t="str">
        <f t="shared" ca="1" si="108"/>
        <v/>
      </c>
      <c r="U618">
        <f t="shared" si="109"/>
        <v>0</v>
      </c>
    </row>
    <row r="619" hidden="1">
      <c r="A619" s="12"/>
      <c r="B619">
        <v>59</v>
      </c>
      <c r="C619" t="str">
        <f t="shared" ca="1" si="99"/>
        <v>8.6</v>
      </c>
      <c r="D619" t="str">
        <f t="shared" ca="1" si="100"/>
        <v>c</v>
      </c>
      <c r="E619" t="s">
        <v>11</v>
      </c>
      <c r="F619" s="65" t="str">
        <f t="shared" ca="1" si="101"/>
        <v>https://prre.agglo-larochelle.fr/</v>
      </c>
      <c r="G619" t="str">
        <f t="shared" ca="1" si="102"/>
        <v>A</v>
      </c>
      <c r="H619" t="str">
        <f t="shared" ca="1" si="103"/>
        <v/>
      </c>
      <c r="I619" t="str">
        <f t="shared" ca="1" si="104"/>
        <v/>
      </c>
      <c r="J619" t="str">
        <f t="shared" ca="1" si="105"/>
        <v/>
      </c>
      <c r="K619" t="str">
        <f t="shared" ca="1" si="106"/>
        <v/>
      </c>
      <c r="M619">
        <f t="shared" ca="1" si="107"/>
        <v>0</v>
      </c>
      <c r="N619" t="str">
        <f t="shared" ca="1" si="108"/>
        <v/>
      </c>
      <c r="U619">
        <f t="shared" si="109"/>
        <v>0</v>
      </c>
    </row>
    <row r="620" hidden="1">
      <c r="A620" s="12"/>
      <c r="B620">
        <v>59</v>
      </c>
      <c r="C620" t="str">
        <f t="shared" ca="1" si="99"/>
        <v>8.6</v>
      </c>
      <c r="D620" t="str">
        <f t="shared" ca="1" si="100"/>
        <v>c</v>
      </c>
      <c r="E620" t="s">
        <v>14</v>
      </c>
      <c r="F620" s="65" t="str">
        <f t="shared" ca="1" si="101"/>
        <v>https://prre.agglo-larochelle.fr/j-adapte-mon-logement-a-une-perte-d-autonomie</v>
      </c>
      <c r="G620" t="str">
        <f t="shared" ca="1" si="102"/>
        <v>A</v>
      </c>
      <c r="H620" t="str">
        <f t="shared" ca="1" si="103"/>
        <v/>
      </c>
      <c r="I620" t="str">
        <f t="shared" ca="1" si="104"/>
        <v/>
      </c>
      <c r="J620" t="str">
        <f t="shared" ca="1" si="105"/>
        <v/>
      </c>
      <c r="K620" t="str">
        <f t="shared" ca="1" si="106"/>
        <v/>
      </c>
      <c r="M620">
        <f t="shared" ca="1" si="107"/>
        <v>0</v>
      </c>
      <c r="N620" t="str">
        <f t="shared" ca="1" si="108"/>
        <v/>
      </c>
      <c r="U620">
        <f t="shared" si="109"/>
        <v>0</v>
      </c>
    </row>
    <row r="621" hidden="1">
      <c r="A621" s="12"/>
      <c r="B621">
        <v>59</v>
      </c>
      <c r="C621" t="str">
        <f t="shared" ca="1" si="99"/>
        <v>8.6</v>
      </c>
      <c r="D621" t="str">
        <f t="shared" ca="1" si="100"/>
        <v>c</v>
      </c>
      <c r="E621" t="s">
        <v>17</v>
      </c>
      <c r="F621" s="65" t="str">
        <f t="shared" ca="1" si="101"/>
        <v>https://prre.agglo-larochelle.fr/contact-professionnels</v>
      </c>
      <c r="G621" t="str">
        <f t="shared" ca="1" si="102"/>
        <v>A</v>
      </c>
      <c r="H621" t="str">
        <f t="shared" ca="1" si="103"/>
        <v/>
      </c>
      <c r="I621" t="str">
        <f t="shared" ca="1" si="104"/>
        <v/>
      </c>
      <c r="J621" t="str">
        <f t="shared" ca="1" si="105"/>
        <v/>
      </c>
      <c r="K621" t="str">
        <f t="shared" ca="1" si="106"/>
        <v/>
      </c>
      <c r="M621">
        <f t="shared" ca="1" si="107"/>
        <v>0</v>
      </c>
      <c r="N621" t="str">
        <f t="shared" ca="1" si="108"/>
        <v/>
      </c>
      <c r="U621">
        <f t="shared" si="109"/>
        <v>0</v>
      </c>
    </row>
    <row r="622" hidden="1">
      <c r="A622" s="12"/>
      <c r="B622">
        <v>59</v>
      </c>
      <c r="C622" t="str">
        <f t="shared" ca="1" si="99"/>
        <v>8.6</v>
      </c>
      <c r="D622" t="str">
        <f t="shared" ca="1" si="100"/>
        <v>c</v>
      </c>
      <c r="E622" t="s">
        <v>20</v>
      </c>
      <c r="F622" s="65" t="str">
        <f t="shared" ca="1" si="101"/>
        <v>https://prre.agglo-larochelle.fr/partenaires</v>
      </c>
      <c r="G622" t="str">
        <f t="shared" ca="1" si="102"/>
        <v>A</v>
      </c>
      <c r="H622" t="str">
        <f t="shared" ca="1" si="103"/>
        <v/>
      </c>
      <c r="I622" t="str">
        <f t="shared" ca="1" si="104"/>
        <v/>
      </c>
      <c r="J622" t="str">
        <f t="shared" ca="1" si="105"/>
        <v/>
      </c>
      <c r="K622" t="str">
        <f t="shared" ca="1" si="106"/>
        <v/>
      </c>
      <c r="M622">
        <f t="shared" ca="1" si="107"/>
        <v>0</v>
      </c>
      <c r="N622" t="str">
        <f t="shared" ca="1" si="108"/>
        <v/>
      </c>
      <c r="U622">
        <f t="shared" si="109"/>
        <v>0</v>
      </c>
    </row>
    <row r="623" hidden="1">
      <c r="A623" s="12"/>
      <c r="B623">
        <v>59</v>
      </c>
      <c r="C623" t="str">
        <f t="shared" ca="1" si="99"/>
        <v>8.6</v>
      </c>
      <c r="D623" t="str">
        <f t="shared" ca="1" si="100"/>
        <v>c</v>
      </c>
      <c r="E623" t="s">
        <v>23</v>
      </c>
      <c r="F623" s="65" t="str">
        <f t="shared" ca="1" si="101"/>
        <v>https://prre.agglo-larochelle.fr/mentions-legales</v>
      </c>
      <c r="G623" t="str">
        <f t="shared" ca="1" si="102"/>
        <v>A</v>
      </c>
      <c r="H623" t="str">
        <f t="shared" ca="1" si="103"/>
        <v/>
      </c>
      <c r="I623" t="str">
        <f t="shared" ca="1" si="104"/>
        <v/>
      </c>
      <c r="J623" t="str">
        <f t="shared" ca="1" si="105"/>
        <v/>
      </c>
      <c r="K623" t="str">
        <f t="shared" ca="1" si="106"/>
        <v/>
      </c>
      <c r="M623">
        <f t="shared" ca="1" si="107"/>
        <v>0</v>
      </c>
      <c r="N623" t="str">
        <f t="shared" ca="1" si="108"/>
        <v/>
      </c>
      <c r="U623">
        <f t="shared" si="109"/>
        <v>0</v>
      </c>
    </row>
    <row r="624" hidden="1">
      <c r="A624" s="12"/>
      <c r="B624">
        <v>59</v>
      </c>
      <c r="C624" t="str">
        <f t="shared" ca="1" si="99"/>
        <v>8.6</v>
      </c>
      <c r="D624" t="str">
        <f t="shared" ca="1" si="100"/>
        <v>c</v>
      </c>
      <c r="E624" t="s">
        <v>26</v>
      </c>
      <c r="F624" s="65" t="str">
        <f t="shared" ca="1" si="101"/>
        <v>https://prre.agglo-larochelle.fr/plan-du-site</v>
      </c>
      <c r="G624" t="str">
        <f t="shared" ca="1" si="102"/>
        <v>A</v>
      </c>
      <c r="H624" t="str">
        <f t="shared" ca="1" si="103"/>
        <v/>
      </c>
      <c r="I624" t="str">
        <f t="shared" ca="1" si="104"/>
        <v/>
      </c>
      <c r="J624" t="str">
        <f t="shared" ca="1" si="105"/>
        <v/>
      </c>
      <c r="K624" t="str">
        <f t="shared" ca="1" si="106"/>
        <v/>
      </c>
      <c r="M624">
        <f t="shared" ca="1" si="107"/>
        <v>0</v>
      </c>
      <c r="N624" t="str">
        <f t="shared" ca="1" si="108"/>
        <v/>
      </c>
      <c r="U624">
        <f t="shared" si="109"/>
        <v>0</v>
      </c>
    </row>
    <row r="625" hidden="1">
      <c r="A625" s="12"/>
      <c r="B625">
        <v>59</v>
      </c>
      <c r="C625" t="str">
        <f t="shared" ca="1" si="99"/>
        <v>8.6</v>
      </c>
      <c r="D625" t="str">
        <f t="shared" ca="1" si="100"/>
        <v>c</v>
      </c>
      <c r="E625" t="s">
        <v>29</v>
      </c>
      <c r="F625" s="65" t="str">
        <f t="shared" ca="1" si="101"/>
        <v>https://prre.agglo-larochelle.fr/module-annuaire-des-pros?</v>
      </c>
      <c r="G625" t="str">
        <f t="shared" ca="1" si="102"/>
        <v>A</v>
      </c>
      <c r="H625" t="str">
        <f t="shared" ca="1" si="103"/>
        <v/>
      </c>
      <c r="I625" t="str">
        <f t="shared" ca="1" si="104"/>
        <v/>
      </c>
      <c r="J625" t="str">
        <f t="shared" ca="1" si="105"/>
        <v/>
      </c>
      <c r="K625" t="str">
        <f t="shared" ca="1" si="106"/>
        <v/>
      </c>
      <c r="M625">
        <f t="shared" ca="1" si="107"/>
        <v>0</v>
      </c>
      <c r="N625" t="str">
        <f t="shared" ca="1" si="108"/>
        <v/>
      </c>
      <c r="U625">
        <f t="shared" si="109"/>
        <v>0</v>
      </c>
    </row>
    <row r="626" hidden="1">
      <c r="A626" s="12"/>
      <c r="B626">
        <v>59</v>
      </c>
      <c r="C626" t="str">
        <f t="shared" ca="1" si="99"/>
        <v>8.6</v>
      </c>
      <c r="D626" t="str">
        <f t="shared" ca="1" si="100"/>
        <v>c</v>
      </c>
      <c r="E626" t="s">
        <v>32</v>
      </c>
      <c r="F626" s="65" t="str">
        <f t="shared" ca="1" si="101"/>
        <v>https://prre.agglo-larochelle.fr/prendre-rendez-vous</v>
      </c>
      <c r="G626" t="str">
        <f t="shared" ca="1" si="102"/>
        <v>A</v>
      </c>
      <c r="H626" t="str">
        <f t="shared" ca="1" si="103"/>
        <v/>
      </c>
      <c r="I626" t="str">
        <f t="shared" ca="1" si="104"/>
        <v/>
      </c>
      <c r="J626" t="str">
        <f t="shared" ca="1" si="105"/>
        <v/>
      </c>
      <c r="K626" t="str">
        <f t="shared" ca="1" si="106"/>
        <v/>
      </c>
      <c r="M626">
        <f t="shared" ca="1" si="107"/>
        <v>0</v>
      </c>
      <c r="N626" t="str">
        <f t="shared" ca="1" si="108"/>
        <v/>
      </c>
      <c r="U626">
        <f t="shared" si="109"/>
        <v>0</v>
      </c>
    </row>
    <row r="627" hidden="1">
      <c r="A627" s="12"/>
      <c r="B627">
        <v>59</v>
      </c>
      <c r="C627" t="str">
        <f t="shared" ca="1" si="99"/>
        <v>8.6</v>
      </c>
      <c r="D627" t="str">
        <f t="shared" ca="1" si="100"/>
        <v>c</v>
      </c>
      <c r="E627" t="s">
        <v>35</v>
      </c>
      <c r="F627" s="65" t="str">
        <f t="shared" ca="1" si="101"/>
        <v>https://prre.agglo-larochelle.fr/aides-financieres</v>
      </c>
      <c r="G627" t="str">
        <f t="shared" ca="1" si="102"/>
        <v>A</v>
      </c>
      <c r="H627" t="str">
        <f t="shared" ca="1" si="103"/>
        <v/>
      </c>
      <c r="I627" t="str">
        <f t="shared" ca="1" si="104"/>
        <v/>
      </c>
      <c r="J627" t="str">
        <f t="shared" ca="1" si="105"/>
        <v/>
      </c>
      <c r="K627" t="str">
        <f t="shared" ca="1" si="106"/>
        <v/>
      </c>
      <c r="M627">
        <f t="shared" ca="1" si="107"/>
        <v>0</v>
      </c>
      <c r="N627" t="str">
        <f t="shared" ca="1" si="108"/>
        <v/>
      </c>
      <c r="U627">
        <f t="shared" si="109"/>
        <v>0</v>
      </c>
    </row>
    <row r="628" hidden="1">
      <c r="A628" s="12"/>
      <c r="B628">
        <v>59</v>
      </c>
      <c r="C628" t="str">
        <f t="shared" ca="1" si="99"/>
        <v>8.6</v>
      </c>
      <c r="D628" t="str">
        <f t="shared" ca="1" si="100"/>
        <v>c</v>
      </c>
      <c r="E628" t="s">
        <v>38</v>
      </c>
      <c r="F628" s="65" t="str">
        <f t="shared" ca="1" si="101"/>
        <v>https://prre.agglo-larochelle.fr/des-outils-pour-mieux-connaitre-mon-logement/mon-toit-est-t-il-bien-isole</v>
      </c>
      <c r="G628" t="str">
        <f t="shared" ca="1" si="102"/>
        <v>A</v>
      </c>
      <c r="H628" t="str">
        <f t="shared" ca="1" si="103"/>
        <v/>
      </c>
      <c r="I628" t="str">
        <f t="shared" ca="1" si="104"/>
        <v/>
      </c>
      <c r="J628" t="str">
        <f t="shared" ca="1" si="105"/>
        <v/>
      </c>
      <c r="K628" t="str">
        <f t="shared" ca="1" si="106"/>
        <v/>
      </c>
      <c r="M628">
        <f t="shared" ca="1" si="107"/>
        <v>0</v>
      </c>
      <c r="N628" t="str">
        <f t="shared" ca="1" si="108"/>
        <v/>
      </c>
      <c r="U628">
        <f t="shared" si="109"/>
        <v>0</v>
      </c>
    </row>
    <row r="629" hidden="1">
      <c r="A629" s="12"/>
      <c r="B629">
        <v>59</v>
      </c>
      <c r="C629" t="str">
        <f t="shared" ca="1" si="99"/>
        <v>8.6</v>
      </c>
      <c r="D629" t="str">
        <f t="shared" ca="1" si="100"/>
        <v>c</v>
      </c>
      <c r="E629" t="s">
        <v>41</v>
      </c>
      <c r="F629" s="65" t="str">
        <f t="shared" ca="1" si="101"/>
        <v>https://prre.agglo-larochelle.fr/prendre-rendez-vous/prendre-rendez-vous-a-la-rochelle-pour-une-renovation-energetique-individuelle</v>
      </c>
      <c r="G629" t="str">
        <f t="shared" ca="1" si="102"/>
        <v>A</v>
      </c>
      <c r="H629" t="str">
        <f t="shared" ca="1" si="103"/>
        <v/>
      </c>
      <c r="I629" t="str">
        <f t="shared" ca="1" si="104"/>
        <v/>
      </c>
      <c r="J629" t="str">
        <f t="shared" ca="1" si="105"/>
        <v/>
      </c>
      <c r="K629" t="str">
        <f t="shared" ca="1" si="106"/>
        <v/>
      </c>
      <c r="M629">
        <f t="shared" ca="1" si="107"/>
        <v>0</v>
      </c>
      <c r="N629" t="str">
        <f t="shared" ca="1" si="108"/>
        <v/>
      </c>
      <c r="U629">
        <f t="shared" si="109"/>
        <v>0</v>
      </c>
    </row>
    <row r="630" hidden="1">
      <c r="A630" s="12"/>
      <c r="B630">
        <v>59</v>
      </c>
      <c r="C630" t="str">
        <f t="shared" ca="1" si="99"/>
        <v>8.6</v>
      </c>
      <c r="D630" t="str">
        <f t="shared" ca="1" si="100"/>
        <v>c</v>
      </c>
      <c r="E630" t="s">
        <v>44</v>
      </c>
      <c r="F630" s="65" t="str">
        <f t="shared" ca="1" si="101"/>
        <v>https://prre.agglo-larochelle.fr/-/gl-batiment-elec</v>
      </c>
      <c r="G630" t="str">
        <f t="shared" ca="1" si="102"/>
        <v>A</v>
      </c>
      <c r="H630" t="str">
        <f t="shared" ca="1" si="103"/>
        <v/>
      </c>
      <c r="I630" t="str">
        <f t="shared" ca="1" si="104"/>
        <v/>
      </c>
      <c r="J630" t="str">
        <f t="shared" ca="1" si="105"/>
        <v/>
      </c>
      <c r="K630" t="str">
        <f t="shared" ca="1" si="106"/>
        <v/>
      </c>
      <c r="M630">
        <f t="shared" ca="1" si="107"/>
        <v>0</v>
      </c>
      <c r="N630" t="str">
        <f t="shared" ca="1" si="108"/>
        <v/>
      </c>
      <c r="U630">
        <f t="shared" si="109"/>
        <v>0</v>
      </c>
    </row>
    <row r="631" hidden="1">
      <c r="A631" s="12"/>
      <c r="B631">
        <v>59</v>
      </c>
      <c r="C631" t="str">
        <f t="shared" ca="1" si="99"/>
        <v>8.6</v>
      </c>
      <c r="D631" t="str">
        <f t="shared" ca="1" si="100"/>
        <v>c</v>
      </c>
      <c r="E631" t="s">
        <v>47</v>
      </c>
      <c r="F631" s="65" t="str">
        <f t="shared" ca="1" si="101"/>
        <v>https://prre.agglo-larochelle.fr/-/1ere-fiche-chantier-de-renovation-performante</v>
      </c>
      <c r="G631" t="str">
        <f t="shared" ca="1" si="102"/>
        <v>A</v>
      </c>
      <c r="H631" t="str">
        <f t="shared" ca="1" si="103"/>
        <v/>
      </c>
      <c r="I631" t="str">
        <f t="shared" ca="1" si="104"/>
        <v/>
      </c>
      <c r="J631" t="str">
        <f t="shared" ca="1" si="105"/>
        <v/>
      </c>
      <c r="K631" t="str">
        <f t="shared" ca="1" si="106"/>
        <v/>
      </c>
      <c r="M631">
        <f t="shared" ca="1" si="107"/>
        <v>0</v>
      </c>
      <c r="N631" t="str">
        <f t="shared" ca="1" si="108"/>
        <v/>
      </c>
      <c r="U631">
        <f t="shared" si="109"/>
        <v>0</v>
      </c>
    </row>
    <row r="632" hidden="1">
      <c r="A632" s="12"/>
      <c r="B632">
        <v>60</v>
      </c>
      <c r="C632" t="str">
        <f t="shared" ca="1" si="99"/>
        <v>8.7</v>
      </c>
      <c r="D632" t="str">
        <f t="shared" ca="1" si="100"/>
        <v>na</v>
      </c>
      <c r="E632" t="s">
        <v>11</v>
      </c>
      <c r="F632" s="65" t="str">
        <f t="shared" ca="1" si="101"/>
        <v>https://prre.agglo-larochelle.fr/</v>
      </c>
      <c r="G632" t="str">
        <f t="shared" ca="1" si="102"/>
        <v>AA</v>
      </c>
      <c r="H632" t="str">
        <f t="shared" ca="1" si="103"/>
        <v/>
      </c>
      <c r="I632" t="str">
        <f t="shared" ca="1" si="104"/>
        <v/>
      </c>
      <c r="J632" t="str">
        <f t="shared" ca="1" si="105"/>
        <v/>
      </c>
      <c r="K632" t="str">
        <f t="shared" ca="1" si="106"/>
        <v/>
      </c>
      <c r="M632">
        <f t="shared" ca="1" si="107"/>
        <v>0</v>
      </c>
      <c r="N632" t="str">
        <f t="shared" ca="1" si="108"/>
        <v/>
      </c>
      <c r="U632">
        <f t="shared" si="109"/>
        <v>0</v>
      </c>
    </row>
    <row r="633" hidden="1">
      <c r="A633" s="12"/>
      <c r="B633">
        <v>60</v>
      </c>
      <c r="C633" t="str">
        <f t="shared" ca="1" si="99"/>
        <v>8.7</v>
      </c>
      <c r="D633" t="str">
        <f t="shared" ca="1" si="100"/>
        <v>na</v>
      </c>
      <c r="E633" t="s">
        <v>14</v>
      </c>
      <c r="F633" s="65" t="str">
        <f t="shared" ca="1" si="101"/>
        <v>https://prre.agglo-larochelle.fr/j-adapte-mon-logement-a-une-perte-d-autonomie</v>
      </c>
      <c r="G633" t="str">
        <f t="shared" ca="1" si="102"/>
        <v>AA</v>
      </c>
      <c r="H633" t="str">
        <f t="shared" ca="1" si="103"/>
        <v/>
      </c>
      <c r="I633" t="str">
        <f t="shared" ca="1" si="104"/>
        <v/>
      </c>
      <c r="J633" t="str">
        <f t="shared" ca="1" si="105"/>
        <v/>
      </c>
      <c r="K633" t="str">
        <f t="shared" ca="1" si="106"/>
        <v/>
      </c>
      <c r="M633">
        <f t="shared" ca="1" si="107"/>
        <v>0</v>
      </c>
      <c r="N633" t="str">
        <f t="shared" ca="1" si="108"/>
        <v/>
      </c>
      <c r="U633">
        <f t="shared" si="109"/>
        <v>0</v>
      </c>
    </row>
    <row r="634" hidden="1">
      <c r="A634" s="12"/>
      <c r="B634">
        <v>60</v>
      </c>
      <c r="C634" t="str">
        <f t="shared" ca="1" si="99"/>
        <v>8.7</v>
      </c>
      <c r="D634" t="str">
        <f t="shared" ca="1" si="100"/>
        <v>na</v>
      </c>
      <c r="E634" t="s">
        <v>17</v>
      </c>
      <c r="F634" s="65" t="str">
        <f t="shared" ca="1" si="101"/>
        <v>https://prre.agglo-larochelle.fr/contact-professionnels</v>
      </c>
      <c r="G634" t="str">
        <f t="shared" ca="1" si="102"/>
        <v>AA</v>
      </c>
      <c r="H634" t="str">
        <f t="shared" ca="1" si="103"/>
        <v/>
      </c>
      <c r="I634" t="str">
        <f t="shared" ca="1" si="104"/>
        <v/>
      </c>
      <c r="J634" t="str">
        <f t="shared" ca="1" si="105"/>
        <v/>
      </c>
      <c r="K634" t="str">
        <f t="shared" ca="1" si="106"/>
        <v/>
      </c>
      <c r="M634">
        <f t="shared" ca="1" si="107"/>
        <v>0</v>
      </c>
      <c r="N634" t="str">
        <f t="shared" ca="1" si="108"/>
        <v/>
      </c>
      <c r="U634">
        <f t="shared" si="109"/>
        <v>0</v>
      </c>
    </row>
    <row r="635" hidden="1">
      <c r="A635" s="12"/>
      <c r="B635">
        <v>60</v>
      </c>
      <c r="C635" t="str">
        <f t="shared" ca="1" si="99"/>
        <v>8.7</v>
      </c>
      <c r="D635" t="str">
        <f t="shared" ca="1" si="100"/>
        <v>na</v>
      </c>
      <c r="E635" t="s">
        <v>20</v>
      </c>
      <c r="F635" s="65" t="str">
        <f t="shared" ca="1" si="101"/>
        <v>https://prre.agglo-larochelle.fr/partenaires</v>
      </c>
      <c r="G635" t="str">
        <f t="shared" ca="1" si="102"/>
        <v>AA</v>
      </c>
      <c r="H635" t="str">
        <f t="shared" ca="1" si="103"/>
        <v/>
      </c>
      <c r="I635" t="str">
        <f t="shared" ca="1" si="104"/>
        <v/>
      </c>
      <c r="J635" t="str">
        <f t="shared" ca="1" si="105"/>
        <v/>
      </c>
      <c r="K635" t="str">
        <f t="shared" ca="1" si="106"/>
        <v/>
      </c>
      <c r="M635">
        <f t="shared" ca="1" si="107"/>
        <v>0</v>
      </c>
      <c r="N635" t="str">
        <f t="shared" ca="1" si="108"/>
        <v/>
      </c>
      <c r="U635">
        <f t="shared" si="109"/>
        <v>0</v>
      </c>
    </row>
    <row r="636" hidden="1">
      <c r="A636" s="12"/>
      <c r="B636">
        <v>60</v>
      </c>
      <c r="C636" t="str">
        <f t="shared" ca="1" si="99"/>
        <v>8.7</v>
      </c>
      <c r="D636" t="str">
        <f t="shared" ca="1" si="100"/>
        <v>na</v>
      </c>
      <c r="E636" t="s">
        <v>23</v>
      </c>
      <c r="F636" s="65" t="str">
        <f t="shared" ca="1" si="101"/>
        <v>https://prre.agglo-larochelle.fr/mentions-legales</v>
      </c>
      <c r="G636" t="str">
        <f t="shared" ca="1" si="102"/>
        <v>AA</v>
      </c>
      <c r="H636" t="str">
        <f t="shared" ca="1" si="103"/>
        <v/>
      </c>
      <c r="I636" t="str">
        <f t="shared" ca="1" si="104"/>
        <v/>
      </c>
      <c r="J636" t="str">
        <f t="shared" ca="1" si="105"/>
        <v/>
      </c>
      <c r="K636" t="str">
        <f t="shared" ca="1" si="106"/>
        <v/>
      </c>
      <c r="M636">
        <f t="shared" ca="1" si="107"/>
        <v>0</v>
      </c>
      <c r="N636" t="str">
        <f t="shared" ca="1" si="108"/>
        <v/>
      </c>
      <c r="U636">
        <f t="shared" si="109"/>
        <v>0</v>
      </c>
    </row>
    <row r="637" hidden="1">
      <c r="A637" s="12"/>
      <c r="B637">
        <v>60</v>
      </c>
      <c r="C637" t="str">
        <f t="shared" ca="1" si="99"/>
        <v>8.7</v>
      </c>
      <c r="D637" t="str">
        <f t="shared" ca="1" si="100"/>
        <v>na</v>
      </c>
      <c r="E637" t="s">
        <v>26</v>
      </c>
      <c r="F637" s="65" t="str">
        <f t="shared" ca="1" si="101"/>
        <v>https://prre.agglo-larochelle.fr/plan-du-site</v>
      </c>
      <c r="G637" t="str">
        <f t="shared" ca="1" si="102"/>
        <v>AA</v>
      </c>
      <c r="H637" t="str">
        <f t="shared" ca="1" si="103"/>
        <v/>
      </c>
      <c r="I637" t="str">
        <f t="shared" ca="1" si="104"/>
        <v/>
      </c>
      <c r="J637" t="str">
        <f t="shared" ca="1" si="105"/>
        <v/>
      </c>
      <c r="K637" t="str">
        <f t="shared" ca="1" si="106"/>
        <v/>
      </c>
      <c r="M637">
        <f t="shared" ca="1" si="107"/>
        <v>0</v>
      </c>
      <c r="N637" t="str">
        <f t="shared" ca="1" si="108"/>
        <v/>
      </c>
      <c r="U637">
        <f t="shared" si="109"/>
        <v>0</v>
      </c>
    </row>
    <row r="638" hidden="1">
      <c r="A638" s="12"/>
      <c r="B638">
        <v>60</v>
      </c>
      <c r="C638" t="str">
        <f t="shared" ca="1" si="99"/>
        <v>8.7</v>
      </c>
      <c r="D638" t="str">
        <f t="shared" ca="1" si="100"/>
        <v>na</v>
      </c>
      <c r="E638" t="s">
        <v>29</v>
      </c>
      <c r="F638" s="65" t="str">
        <f t="shared" ca="1" si="101"/>
        <v>https://prre.agglo-larochelle.fr/module-annuaire-des-pros?</v>
      </c>
      <c r="G638" t="str">
        <f t="shared" ca="1" si="102"/>
        <v>AA</v>
      </c>
      <c r="H638" t="str">
        <f t="shared" ca="1" si="103"/>
        <v/>
      </c>
      <c r="I638" t="str">
        <f t="shared" ca="1" si="104"/>
        <v/>
      </c>
      <c r="J638" t="str">
        <f t="shared" ca="1" si="105"/>
        <v/>
      </c>
      <c r="K638" t="str">
        <f t="shared" ca="1" si="106"/>
        <v/>
      </c>
      <c r="M638">
        <f t="shared" ca="1" si="107"/>
        <v>0</v>
      </c>
      <c r="N638" t="str">
        <f t="shared" ca="1" si="108"/>
        <v/>
      </c>
      <c r="U638">
        <f t="shared" si="109"/>
        <v>0</v>
      </c>
    </row>
    <row r="639" hidden="1">
      <c r="A639" s="12"/>
      <c r="B639">
        <v>60</v>
      </c>
      <c r="C639" t="str">
        <f t="shared" ca="1" si="99"/>
        <v>8.7</v>
      </c>
      <c r="D639" t="str">
        <f t="shared" ca="1" si="100"/>
        <v>na</v>
      </c>
      <c r="E639" t="s">
        <v>32</v>
      </c>
      <c r="F639" s="65" t="str">
        <f t="shared" ca="1" si="101"/>
        <v>https://prre.agglo-larochelle.fr/prendre-rendez-vous</v>
      </c>
      <c r="G639" t="str">
        <f t="shared" ca="1" si="102"/>
        <v>AA</v>
      </c>
      <c r="H639" t="str">
        <f t="shared" ca="1" si="103"/>
        <v/>
      </c>
      <c r="I639" t="str">
        <f t="shared" ca="1" si="104"/>
        <v/>
      </c>
      <c r="J639" t="str">
        <f t="shared" ca="1" si="105"/>
        <v/>
      </c>
      <c r="K639" t="str">
        <f t="shared" ca="1" si="106"/>
        <v/>
      </c>
      <c r="M639">
        <f t="shared" ca="1" si="107"/>
        <v>0</v>
      </c>
      <c r="N639" t="str">
        <f t="shared" ca="1" si="108"/>
        <v/>
      </c>
      <c r="U639">
        <f t="shared" si="109"/>
        <v>0</v>
      </c>
    </row>
    <row r="640" hidden="1">
      <c r="A640" s="12"/>
      <c r="B640">
        <v>60</v>
      </c>
      <c r="C640" t="str">
        <f t="shared" ca="1" si="99"/>
        <v>8.7</v>
      </c>
      <c r="D640" t="str">
        <f t="shared" ca="1" si="100"/>
        <v>na</v>
      </c>
      <c r="E640" t="s">
        <v>35</v>
      </c>
      <c r="F640" s="65" t="str">
        <f t="shared" ca="1" si="101"/>
        <v>https://prre.agglo-larochelle.fr/aides-financieres</v>
      </c>
      <c r="G640" t="str">
        <f t="shared" ca="1" si="102"/>
        <v>AA</v>
      </c>
      <c r="H640" t="str">
        <f t="shared" ca="1" si="103"/>
        <v/>
      </c>
      <c r="I640" t="str">
        <f t="shared" ca="1" si="104"/>
        <v/>
      </c>
      <c r="J640" t="str">
        <f t="shared" ca="1" si="105"/>
        <v/>
      </c>
      <c r="K640" t="str">
        <f t="shared" ca="1" si="106"/>
        <v/>
      </c>
      <c r="M640">
        <f t="shared" ca="1" si="107"/>
        <v>0</v>
      </c>
      <c r="N640" t="str">
        <f t="shared" ca="1" si="108"/>
        <v/>
      </c>
      <c r="U640">
        <f t="shared" si="109"/>
        <v>0</v>
      </c>
    </row>
    <row r="641" hidden="1">
      <c r="A641" s="12"/>
      <c r="B641">
        <v>60</v>
      </c>
      <c r="C641" t="str">
        <f t="shared" ca="1" si="99"/>
        <v>8.7</v>
      </c>
      <c r="D641" t="str">
        <f t="shared" ca="1" si="100"/>
        <v>na</v>
      </c>
      <c r="E641" t="s">
        <v>38</v>
      </c>
      <c r="F641" s="65" t="str">
        <f t="shared" ca="1" si="101"/>
        <v>https://prre.agglo-larochelle.fr/des-outils-pour-mieux-connaitre-mon-logement/mon-toit-est-t-il-bien-isole</v>
      </c>
      <c r="G641" t="str">
        <f t="shared" ca="1" si="102"/>
        <v>AA</v>
      </c>
      <c r="H641" t="str">
        <f t="shared" ca="1" si="103"/>
        <v/>
      </c>
      <c r="I641" t="str">
        <f t="shared" ca="1" si="104"/>
        <v/>
      </c>
      <c r="J641" t="str">
        <f t="shared" ca="1" si="105"/>
        <v/>
      </c>
      <c r="K641" t="str">
        <f t="shared" ca="1" si="106"/>
        <v/>
      </c>
      <c r="M641">
        <f t="shared" ca="1" si="107"/>
        <v>0</v>
      </c>
      <c r="N641" t="str">
        <f t="shared" ca="1" si="108"/>
        <v/>
      </c>
      <c r="U641">
        <f t="shared" si="109"/>
        <v>0</v>
      </c>
    </row>
    <row r="642" hidden="1">
      <c r="A642" s="12"/>
      <c r="B642">
        <v>60</v>
      </c>
      <c r="C642" t="str">
        <f t="shared" ca="1" si="99"/>
        <v>8.7</v>
      </c>
      <c r="D642" t="str">
        <f t="shared" ca="1" si="100"/>
        <v>na</v>
      </c>
      <c r="E642" t="s">
        <v>41</v>
      </c>
      <c r="F642" s="65" t="str">
        <f t="shared" ca="1" si="101"/>
        <v>https://prre.agglo-larochelle.fr/prendre-rendez-vous/prendre-rendez-vous-a-la-rochelle-pour-une-renovation-energetique-individuelle</v>
      </c>
      <c r="G642" t="str">
        <f t="shared" ca="1" si="102"/>
        <v>AA</v>
      </c>
      <c r="H642" t="str">
        <f t="shared" ca="1" si="103"/>
        <v/>
      </c>
      <c r="I642" t="str">
        <f t="shared" ca="1" si="104"/>
        <v/>
      </c>
      <c r="J642" t="str">
        <f t="shared" ca="1" si="105"/>
        <v/>
      </c>
      <c r="K642" t="str">
        <f t="shared" ca="1" si="106"/>
        <v/>
      </c>
      <c r="M642">
        <f t="shared" ca="1" si="107"/>
        <v>0</v>
      </c>
      <c r="N642" t="str">
        <f t="shared" ca="1" si="108"/>
        <v/>
      </c>
      <c r="U642">
        <f t="shared" si="109"/>
        <v>0</v>
      </c>
    </row>
    <row r="643" hidden="1">
      <c r="A643" s="12"/>
      <c r="B643">
        <v>60</v>
      </c>
      <c r="C643" t="str">
        <f t="shared" ca="1" si="99"/>
        <v>8.7</v>
      </c>
      <c r="D643" t="str">
        <f t="shared" ca="1" si="100"/>
        <v>na</v>
      </c>
      <c r="E643" t="s">
        <v>44</v>
      </c>
      <c r="F643" s="65" t="str">
        <f t="shared" ca="1" si="101"/>
        <v>https://prre.agglo-larochelle.fr/-/gl-batiment-elec</v>
      </c>
      <c r="G643" t="str">
        <f t="shared" ca="1" si="102"/>
        <v>AA</v>
      </c>
      <c r="H643" t="str">
        <f t="shared" ca="1" si="103"/>
        <v/>
      </c>
      <c r="I643" t="str">
        <f t="shared" ca="1" si="104"/>
        <v/>
      </c>
      <c r="J643" t="str">
        <f t="shared" ca="1" si="105"/>
        <v/>
      </c>
      <c r="K643" t="str">
        <f t="shared" ca="1" si="106"/>
        <v/>
      </c>
      <c r="M643">
        <f t="shared" ca="1" si="107"/>
        <v>0</v>
      </c>
      <c r="N643" t="str">
        <f t="shared" ca="1" si="108"/>
        <v/>
      </c>
      <c r="U643">
        <f t="shared" si="109"/>
        <v>0</v>
      </c>
    </row>
    <row r="644" hidden="1">
      <c r="A644" s="12"/>
      <c r="B644">
        <v>60</v>
      </c>
      <c r="C644" t="str">
        <f t="shared" ca="1" si="99"/>
        <v>8.7</v>
      </c>
      <c r="D644" t="str">
        <f t="shared" ca="1" si="100"/>
        <v>na</v>
      </c>
      <c r="E644" t="s">
        <v>47</v>
      </c>
      <c r="F644" s="65" t="str">
        <f t="shared" ca="1" si="101"/>
        <v>https://prre.agglo-larochelle.fr/-/1ere-fiche-chantier-de-renovation-performante</v>
      </c>
      <c r="G644" t="str">
        <f t="shared" ca="1" si="102"/>
        <v>AA</v>
      </c>
      <c r="H644" t="str">
        <f t="shared" ca="1" si="103"/>
        <v/>
      </c>
      <c r="I644" t="str">
        <f t="shared" ca="1" si="104"/>
        <v/>
      </c>
      <c r="J644" t="str">
        <f t="shared" ca="1" si="105"/>
        <v/>
      </c>
      <c r="K644" t="str">
        <f t="shared" ca="1" si="106"/>
        <v/>
      </c>
      <c r="M644">
        <f t="shared" ca="1" si="107"/>
        <v>0</v>
      </c>
      <c r="N644" t="str">
        <f t="shared" ca="1" si="108"/>
        <v/>
      </c>
      <c r="U644">
        <f t="shared" si="109"/>
        <v>0</v>
      </c>
    </row>
    <row r="645" hidden="1">
      <c r="A645" s="12"/>
      <c r="B645">
        <v>61</v>
      </c>
      <c r="C645" t="str">
        <f t="shared" ca="1" si="99"/>
        <v>8.8</v>
      </c>
      <c r="D645" t="str">
        <f t="shared" ca="1" si="100"/>
        <v>na</v>
      </c>
      <c r="E645" t="s">
        <v>11</v>
      </c>
      <c r="F645" s="65" t="str">
        <f t="shared" ca="1" si="101"/>
        <v>https://prre.agglo-larochelle.fr/</v>
      </c>
      <c r="G645" t="str">
        <f t="shared" ca="1" si="102"/>
        <v>AA</v>
      </c>
      <c r="H645" t="str">
        <f t="shared" ca="1" si="103"/>
        <v/>
      </c>
      <c r="I645" t="str">
        <f t="shared" ca="1" si="104"/>
        <v/>
      </c>
      <c r="J645" t="str">
        <f t="shared" ca="1" si="105"/>
        <v/>
      </c>
      <c r="K645" t="str">
        <f t="shared" ca="1" si="106"/>
        <v/>
      </c>
      <c r="M645">
        <f t="shared" ca="1" si="107"/>
        <v>0</v>
      </c>
      <c r="N645" t="str">
        <f t="shared" ca="1" si="108"/>
        <v/>
      </c>
      <c r="U645">
        <f t="shared" si="109"/>
        <v>0</v>
      </c>
    </row>
    <row r="646" hidden="1">
      <c r="A646" s="12"/>
      <c r="B646">
        <v>61</v>
      </c>
      <c r="C646" t="str">
        <f t="shared" ca="1" si="99"/>
        <v>8.8</v>
      </c>
      <c r="D646" t="str">
        <f t="shared" ca="1" si="100"/>
        <v>na</v>
      </c>
      <c r="E646" t="s">
        <v>14</v>
      </c>
      <c r="F646" s="65" t="str">
        <f t="shared" ca="1" si="101"/>
        <v>https://prre.agglo-larochelle.fr/j-adapte-mon-logement-a-une-perte-d-autonomie</v>
      </c>
      <c r="G646" t="str">
        <f t="shared" ca="1" si="102"/>
        <v>AA</v>
      </c>
      <c r="H646" t="str">
        <f t="shared" ca="1" si="103"/>
        <v/>
      </c>
      <c r="I646" t="str">
        <f t="shared" ca="1" si="104"/>
        <v/>
      </c>
      <c r="J646" t="str">
        <f t="shared" ca="1" si="105"/>
        <v/>
      </c>
      <c r="K646" t="str">
        <f t="shared" ca="1" si="106"/>
        <v/>
      </c>
      <c r="M646">
        <f t="shared" ca="1" si="107"/>
        <v>0</v>
      </c>
      <c r="N646" t="str">
        <f t="shared" ca="1" si="108"/>
        <v/>
      </c>
      <c r="U646">
        <f t="shared" si="109"/>
        <v>0</v>
      </c>
    </row>
    <row r="647" hidden="1">
      <c r="A647" s="12"/>
      <c r="B647">
        <v>61</v>
      </c>
      <c r="C647" t="str">
        <f t="shared" ca="1" si="99"/>
        <v>8.8</v>
      </c>
      <c r="D647" t="str">
        <f t="shared" ca="1" si="100"/>
        <v>na</v>
      </c>
      <c r="E647" t="s">
        <v>17</v>
      </c>
      <c r="F647" s="65" t="str">
        <f t="shared" ca="1" si="101"/>
        <v>https://prre.agglo-larochelle.fr/contact-professionnels</v>
      </c>
      <c r="G647" t="str">
        <f t="shared" ca="1" si="102"/>
        <v>AA</v>
      </c>
      <c r="H647" t="str">
        <f t="shared" ca="1" si="103"/>
        <v/>
      </c>
      <c r="I647" t="str">
        <f t="shared" ca="1" si="104"/>
        <v/>
      </c>
      <c r="J647" t="str">
        <f t="shared" ca="1" si="105"/>
        <v/>
      </c>
      <c r="K647" t="str">
        <f t="shared" ca="1" si="106"/>
        <v/>
      </c>
      <c r="M647">
        <f t="shared" ca="1" si="107"/>
        <v>0</v>
      </c>
      <c r="N647" t="str">
        <f t="shared" ca="1" si="108"/>
        <v/>
      </c>
      <c r="U647">
        <f t="shared" si="109"/>
        <v>0</v>
      </c>
    </row>
    <row r="648" hidden="1">
      <c r="A648" s="12"/>
      <c r="B648">
        <v>61</v>
      </c>
      <c r="C648" t="str">
        <f t="shared" ref="C648:C711" ca="1" si="110">IF(INDIRECT($E648&amp;"!B"&amp;$B648)=0,"",INDIRECT($E648&amp;"!B"&amp;$B648))</f>
        <v>8.8</v>
      </c>
      <c r="D648" t="str">
        <f t="shared" ref="D648:D711" ca="1" si="111">IF(INDIRECT($E648&amp;"!F"&amp;$B648)=0,"",INDIRECT($E648&amp;"!F"&amp;$B648))</f>
        <v>na</v>
      </c>
      <c r="E648" t="s">
        <v>20</v>
      </c>
      <c r="F648" s="65" t="str">
        <f t="shared" ref="F648:F711" ca="1" si="112">HYPERLINK(INDIRECT($E648&amp;"!C3"))</f>
        <v>https://prre.agglo-larochelle.fr/partenaires</v>
      </c>
      <c r="G648" t="str">
        <f t="shared" ref="G648:G711" ca="1" si="113">IF(INDIRECT($E648&amp;"!C"&amp;$B648)=0,"",INDIRECT($E648&amp;"!C"&amp;$B648))</f>
        <v>AA</v>
      </c>
      <c r="H648" t="str">
        <f t="shared" ref="H648:H711" ca="1" si="114">IF(INDIRECT($E648&amp;"!D"&amp;$B648)=0,"",INDIRECT($E648&amp;"!D"&amp;$B648))</f>
        <v/>
      </c>
      <c r="I648" t="str">
        <f t="shared" ref="I648:I711" ca="1" si="115">IF(INDIRECT($E648&amp;"!H"&amp;$B648)=0,"",INDIRECT($E648&amp;"!H"&amp;$B648))</f>
        <v/>
      </c>
      <c r="J648" t="str">
        <f t="shared" ref="J648:J711" ca="1" si="116">IF(INDIRECT($E648&amp;"!I"&amp;$B648)=0,"",INDIRECT($E648&amp;"!I"&amp;$B648))</f>
        <v/>
      </c>
      <c r="K648" t="str">
        <f t="shared" ref="K648:K711" ca="1" si="117">IFERROR(VLOOKUP($J648,$W$1:$AA$4,(MATCH($I648,$X$5:$AA$5,0))+1,FALSE),"")</f>
        <v/>
      </c>
      <c r="M648">
        <f t="shared" ref="M648:M711" ca="1" si="118">COUNTIFS($C$7:$C$1385,$C648,$D$7:$D$1385,"nc")</f>
        <v>0</v>
      </c>
      <c r="N648" t="str">
        <f t="shared" ref="N648:N711" ca="1" si="119">IF(INDIRECT($E648&amp;"!J"&amp;$B648)=0,"",INDIRECT($E648&amp;"!J"&amp;$B648))</f>
        <v/>
      </c>
      <c r="U648">
        <f t="shared" ref="U648:U711" si="120">SUM($P648:$T648)</f>
        <v>0</v>
      </c>
    </row>
    <row r="649" hidden="1">
      <c r="A649" s="12"/>
      <c r="B649">
        <v>61</v>
      </c>
      <c r="C649" t="str">
        <f t="shared" ca="1" si="110"/>
        <v>8.8</v>
      </c>
      <c r="D649" t="str">
        <f t="shared" ca="1" si="111"/>
        <v>na</v>
      </c>
      <c r="E649" t="s">
        <v>23</v>
      </c>
      <c r="F649" s="65" t="str">
        <f t="shared" ca="1" si="112"/>
        <v>https://prre.agglo-larochelle.fr/mentions-legales</v>
      </c>
      <c r="G649" t="str">
        <f t="shared" ca="1" si="113"/>
        <v>AA</v>
      </c>
      <c r="H649" t="str">
        <f t="shared" ca="1" si="114"/>
        <v/>
      </c>
      <c r="I649" t="str">
        <f t="shared" ca="1" si="115"/>
        <v/>
      </c>
      <c r="J649" t="str">
        <f t="shared" ca="1" si="116"/>
        <v/>
      </c>
      <c r="K649" t="str">
        <f t="shared" ca="1" si="117"/>
        <v/>
      </c>
      <c r="M649">
        <f t="shared" ca="1" si="118"/>
        <v>0</v>
      </c>
      <c r="N649" t="str">
        <f t="shared" ca="1" si="119"/>
        <v/>
      </c>
      <c r="U649">
        <f t="shared" si="120"/>
        <v>0</v>
      </c>
    </row>
    <row r="650" hidden="1">
      <c r="A650" s="12"/>
      <c r="B650">
        <v>61</v>
      </c>
      <c r="C650" t="str">
        <f t="shared" ca="1" si="110"/>
        <v>8.8</v>
      </c>
      <c r="D650" t="str">
        <f t="shared" ca="1" si="111"/>
        <v>na</v>
      </c>
      <c r="E650" t="s">
        <v>26</v>
      </c>
      <c r="F650" s="65" t="str">
        <f t="shared" ca="1" si="112"/>
        <v>https://prre.agglo-larochelle.fr/plan-du-site</v>
      </c>
      <c r="G650" t="str">
        <f t="shared" ca="1" si="113"/>
        <v>AA</v>
      </c>
      <c r="H650" t="str">
        <f t="shared" ca="1" si="114"/>
        <v/>
      </c>
      <c r="I650" t="str">
        <f t="shared" ca="1" si="115"/>
        <v/>
      </c>
      <c r="J650" t="str">
        <f t="shared" ca="1" si="116"/>
        <v/>
      </c>
      <c r="K650" t="str">
        <f t="shared" ca="1" si="117"/>
        <v/>
      </c>
      <c r="M650">
        <f t="shared" ca="1" si="118"/>
        <v>0</v>
      </c>
      <c r="N650" t="str">
        <f t="shared" ca="1" si="119"/>
        <v/>
      </c>
      <c r="U650">
        <f t="shared" si="120"/>
        <v>0</v>
      </c>
    </row>
    <row r="651" hidden="1">
      <c r="A651" s="12"/>
      <c r="B651">
        <v>61</v>
      </c>
      <c r="C651" t="str">
        <f t="shared" ca="1" si="110"/>
        <v>8.8</v>
      </c>
      <c r="D651" t="str">
        <f t="shared" ca="1" si="111"/>
        <v>na</v>
      </c>
      <c r="E651" t="s">
        <v>29</v>
      </c>
      <c r="F651" s="65" t="str">
        <f t="shared" ca="1" si="112"/>
        <v>https://prre.agglo-larochelle.fr/module-annuaire-des-pros?</v>
      </c>
      <c r="G651" t="str">
        <f t="shared" ca="1" si="113"/>
        <v>AA</v>
      </c>
      <c r="H651" t="str">
        <f t="shared" ca="1" si="114"/>
        <v/>
      </c>
      <c r="I651" t="str">
        <f t="shared" ca="1" si="115"/>
        <v/>
      </c>
      <c r="J651" t="str">
        <f t="shared" ca="1" si="116"/>
        <v/>
      </c>
      <c r="K651" t="str">
        <f t="shared" ca="1" si="117"/>
        <v/>
      </c>
      <c r="M651">
        <f t="shared" ca="1" si="118"/>
        <v>0</v>
      </c>
      <c r="N651" t="str">
        <f t="shared" ca="1" si="119"/>
        <v/>
      </c>
      <c r="U651">
        <f t="shared" si="120"/>
        <v>0</v>
      </c>
    </row>
    <row r="652" hidden="1">
      <c r="A652" s="12"/>
      <c r="B652">
        <v>61</v>
      </c>
      <c r="C652" t="str">
        <f t="shared" ca="1" si="110"/>
        <v>8.8</v>
      </c>
      <c r="D652" t="str">
        <f t="shared" ca="1" si="111"/>
        <v>na</v>
      </c>
      <c r="E652" t="s">
        <v>32</v>
      </c>
      <c r="F652" s="65" t="str">
        <f t="shared" ca="1" si="112"/>
        <v>https://prre.agglo-larochelle.fr/prendre-rendez-vous</v>
      </c>
      <c r="G652" t="str">
        <f t="shared" ca="1" si="113"/>
        <v>AA</v>
      </c>
      <c r="H652" t="str">
        <f t="shared" ca="1" si="114"/>
        <v/>
      </c>
      <c r="I652" t="str">
        <f t="shared" ca="1" si="115"/>
        <v/>
      </c>
      <c r="J652" t="str">
        <f t="shared" ca="1" si="116"/>
        <v/>
      </c>
      <c r="K652" t="str">
        <f t="shared" ca="1" si="117"/>
        <v/>
      </c>
      <c r="M652">
        <f t="shared" ca="1" si="118"/>
        <v>0</v>
      </c>
      <c r="N652" t="str">
        <f t="shared" ca="1" si="119"/>
        <v/>
      </c>
      <c r="U652">
        <f t="shared" si="120"/>
        <v>0</v>
      </c>
    </row>
    <row r="653" hidden="1">
      <c r="A653" s="12"/>
      <c r="B653">
        <v>61</v>
      </c>
      <c r="C653" t="str">
        <f t="shared" ca="1" si="110"/>
        <v>8.8</v>
      </c>
      <c r="D653" t="str">
        <f t="shared" ca="1" si="111"/>
        <v>na</v>
      </c>
      <c r="E653" t="s">
        <v>35</v>
      </c>
      <c r="F653" s="65" t="str">
        <f t="shared" ca="1" si="112"/>
        <v>https://prre.agglo-larochelle.fr/aides-financieres</v>
      </c>
      <c r="G653" t="str">
        <f t="shared" ca="1" si="113"/>
        <v>AA</v>
      </c>
      <c r="H653" t="str">
        <f t="shared" ca="1" si="114"/>
        <v/>
      </c>
      <c r="I653" t="str">
        <f t="shared" ca="1" si="115"/>
        <v/>
      </c>
      <c r="J653" t="str">
        <f t="shared" ca="1" si="116"/>
        <v/>
      </c>
      <c r="K653" t="str">
        <f t="shared" ca="1" si="117"/>
        <v/>
      </c>
      <c r="M653">
        <f t="shared" ca="1" si="118"/>
        <v>0</v>
      </c>
      <c r="N653" t="str">
        <f t="shared" ca="1" si="119"/>
        <v/>
      </c>
      <c r="U653">
        <f t="shared" si="120"/>
        <v>0</v>
      </c>
    </row>
    <row r="654" hidden="1">
      <c r="A654" s="12"/>
      <c r="B654">
        <v>61</v>
      </c>
      <c r="C654" t="str">
        <f t="shared" ca="1" si="110"/>
        <v>8.8</v>
      </c>
      <c r="D654" t="str">
        <f t="shared" ca="1" si="111"/>
        <v>na</v>
      </c>
      <c r="E654" t="s">
        <v>38</v>
      </c>
      <c r="F654" s="65" t="str">
        <f t="shared" ca="1" si="112"/>
        <v>https://prre.agglo-larochelle.fr/des-outils-pour-mieux-connaitre-mon-logement/mon-toit-est-t-il-bien-isole</v>
      </c>
      <c r="G654" t="str">
        <f t="shared" ca="1" si="113"/>
        <v>AA</v>
      </c>
      <c r="H654" t="str">
        <f t="shared" ca="1" si="114"/>
        <v/>
      </c>
      <c r="I654" t="str">
        <f t="shared" ca="1" si="115"/>
        <v/>
      </c>
      <c r="J654" t="str">
        <f t="shared" ca="1" si="116"/>
        <v/>
      </c>
      <c r="K654" t="str">
        <f t="shared" ca="1" si="117"/>
        <v/>
      </c>
      <c r="M654">
        <f t="shared" ca="1" si="118"/>
        <v>0</v>
      </c>
      <c r="N654" t="str">
        <f t="shared" ca="1" si="119"/>
        <v/>
      </c>
      <c r="U654">
        <f t="shared" si="120"/>
        <v>0</v>
      </c>
    </row>
    <row r="655" hidden="1">
      <c r="A655" s="12"/>
      <c r="B655">
        <v>61</v>
      </c>
      <c r="C655" t="str">
        <f t="shared" ca="1" si="110"/>
        <v>8.8</v>
      </c>
      <c r="D655" t="str">
        <f t="shared" ca="1" si="111"/>
        <v>na</v>
      </c>
      <c r="E655" t="s">
        <v>41</v>
      </c>
      <c r="F655" s="65" t="str">
        <f t="shared" ca="1" si="112"/>
        <v>https://prre.agglo-larochelle.fr/prendre-rendez-vous/prendre-rendez-vous-a-la-rochelle-pour-une-renovation-energetique-individuelle</v>
      </c>
      <c r="G655" t="str">
        <f t="shared" ca="1" si="113"/>
        <v>AA</v>
      </c>
      <c r="H655" t="str">
        <f t="shared" ca="1" si="114"/>
        <v/>
      </c>
      <c r="I655" t="str">
        <f t="shared" ca="1" si="115"/>
        <v/>
      </c>
      <c r="J655" t="str">
        <f t="shared" ca="1" si="116"/>
        <v/>
      </c>
      <c r="K655" t="str">
        <f t="shared" ca="1" si="117"/>
        <v/>
      </c>
      <c r="M655">
        <f t="shared" ca="1" si="118"/>
        <v>0</v>
      </c>
      <c r="N655" t="str">
        <f t="shared" ca="1" si="119"/>
        <v/>
      </c>
      <c r="U655">
        <f t="shared" si="120"/>
        <v>0</v>
      </c>
    </row>
    <row r="656" hidden="1">
      <c r="A656" s="12"/>
      <c r="B656">
        <v>61</v>
      </c>
      <c r="C656" t="str">
        <f t="shared" ca="1" si="110"/>
        <v>8.8</v>
      </c>
      <c r="D656" t="str">
        <f t="shared" ca="1" si="111"/>
        <v>na</v>
      </c>
      <c r="E656" t="s">
        <v>44</v>
      </c>
      <c r="F656" s="65" t="str">
        <f t="shared" ca="1" si="112"/>
        <v>https://prre.agglo-larochelle.fr/-/gl-batiment-elec</v>
      </c>
      <c r="G656" t="str">
        <f t="shared" ca="1" si="113"/>
        <v>AA</v>
      </c>
      <c r="H656" t="str">
        <f t="shared" ca="1" si="114"/>
        <v/>
      </c>
      <c r="I656" t="str">
        <f t="shared" ca="1" si="115"/>
        <v/>
      </c>
      <c r="J656" t="str">
        <f t="shared" ca="1" si="116"/>
        <v/>
      </c>
      <c r="K656" t="str">
        <f t="shared" ca="1" si="117"/>
        <v/>
      </c>
      <c r="M656">
        <f t="shared" ca="1" si="118"/>
        <v>0</v>
      </c>
      <c r="N656" t="str">
        <f t="shared" ca="1" si="119"/>
        <v/>
      </c>
      <c r="U656">
        <f t="shared" si="120"/>
        <v>0</v>
      </c>
    </row>
    <row r="657" hidden="1">
      <c r="A657" s="12"/>
      <c r="B657">
        <v>61</v>
      </c>
      <c r="C657" t="str">
        <f t="shared" ca="1" si="110"/>
        <v>8.8</v>
      </c>
      <c r="D657" t="str">
        <f t="shared" ca="1" si="111"/>
        <v>na</v>
      </c>
      <c r="E657" t="s">
        <v>47</v>
      </c>
      <c r="F657" s="65" t="str">
        <f t="shared" ca="1" si="112"/>
        <v>https://prre.agglo-larochelle.fr/-/1ere-fiche-chantier-de-renovation-performante</v>
      </c>
      <c r="G657" t="str">
        <f t="shared" ca="1" si="113"/>
        <v>AA</v>
      </c>
      <c r="H657" t="str">
        <f t="shared" ca="1" si="114"/>
        <v/>
      </c>
      <c r="I657" t="str">
        <f t="shared" ca="1" si="115"/>
        <v/>
      </c>
      <c r="J657" t="str">
        <f t="shared" ca="1" si="116"/>
        <v/>
      </c>
      <c r="K657" t="str">
        <f t="shared" ca="1" si="117"/>
        <v/>
      </c>
      <c r="M657">
        <f t="shared" ca="1" si="118"/>
        <v>0</v>
      </c>
      <c r="N657" t="str">
        <f t="shared" ca="1" si="119"/>
        <v/>
      </c>
      <c r="U657">
        <f t="shared" si="120"/>
        <v>0</v>
      </c>
    </row>
    <row r="658">
      <c r="A658" s="12"/>
      <c r="B658">
        <v>62</v>
      </c>
      <c r="C658" t="str">
        <f t="shared" ca="1" si="110"/>
        <v>8.9</v>
      </c>
      <c r="D658" t="str">
        <f t="shared" ca="1" si="111"/>
        <v>c</v>
      </c>
      <c r="E658" t="s">
        <v>11</v>
      </c>
      <c r="F658" s="65" t="str">
        <f t="shared" ca="1" si="112"/>
        <v>https://prre.agglo-larochelle.fr/</v>
      </c>
      <c r="G658" t="str">
        <f t="shared" ca="1" si="113"/>
        <v>A</v>
      </c>
      <c r="H658" t="str">
        <f t="shared" ca="1" si="114"/>
        <v/>
      </c>
      <c r="I658" t="str">
        <f t="shared" ca="1" si="115"/>
        <v>Mineure</v>
      </c>
      <c r="J658" t="str">
        <f t="shared" ca="1" si="116"/>
        <v xml:space="preserve">Plusieurs fois sur cette page uniquement</v>
      </c>
      <c r="K658" t="str">
        <f t="shared" ca="1" si="117"/>
        <v/>
      </c>
      <c r="M658">
        <f t="shared" ca="1" si="118"/>
        <v>0</v>
      </c>
      <c r="N658" t="str">
        <f t="shared" ca="1" si="119"/>
        <v xml:space="preserve">on trouve un paragraphe vide dans chaque actualité </v>
      </c>
      <c r="U658">
        <f t="shared" si="120"/>
        <v>0</v>
      </c>
    </row>
    <row r="659" hidden="1">
      <c r="A659" s="12"/>
      <c r="B659">
        <v>62</v>
      </c>
      <c r="C659" t="str">
        <f t="shared" ca="1" si="110"/>
        <v>8.9</v>
      </c>
      <c r="D659" t="str">
        <f t="shared" ca="1" si="111"/>
        <v>c</v>
      </c>
      <c r="E659" t="s">
        <v>14</v>
      </c>
      <c r="F659" s="65" t="str">
        <f t="shared" ca="1" si="112"/>
        <v>https://prre.agglo-larochelle.fr/j-adapte-mon-logement-a-une-perte-d-autonomie</v>
      </c>
      <c r="G659" t="str">
        <f t="shared" ca="1" si="113"/>
        <v>A</v>
      </c>
      <c r="H659" t="str">
        <f t="shared" ca="1" si="114"/>
        <v/>
      </c>
      <c r="I659" t="str">
        <f t="shared" ca="1" si="115"/>
        <v/>
      </c>
      <c r="J659" t="str">
        <f t="shared" ca="1" si="116"/>
        <v/>
      </c>
      <c r="K659" t="str">
        <f t="shared" ca="1" si="117"/>
        <v/>
      </c>
      <c r="M659">
        <f t="shared" ca="1" si="118"/>
        <v>0</v>
      </c>
      <c r="N659" t="str">
        <f t="shared" ca="1" si="119"/>
        <v/>
      </c>
      <c r="U659">
        <f t="shared" si="120"/>
        <v>0</v>
      </c>
    </row>
    <row r="660" hidden="1">
      <c r="A660" s="12"/>
      <c r="B660">
        <v>62</v>
      </c>
      <c r="C660" t="str">
        <f t="shared" ca="1" si="110"/>
        <v>8.9</v>
      </c>
      <c r="D660" t="str">
        <f t="shared" ca="1" si="111"/>
        <v>c</v>
      </c>
      <c r="E660" t="s">
        <v>17</v>
      </c>
      <c r="F660" s="65" t="str">
        <f t="shared" ca="1" si="112"/>
        <v>https://prre.agglo-larochelle.fr/contact-professionnels</v>
      </c>
      <c r="G660" t="str">
        <f t="shared" ca="1" si="113"/>
        <v>A</v>
      </c>
      <c r="H660" t="str">
        <f t="shared" ca="1" si="114"/>
        <v/>
      </c>
      <c r="I660" t="str">
        <f t="shared" ca="1" si="115"/>
        <v/>
      </c>
      <c r="J660" t="str">
        <f t="shared" ca="1" si="116"/>
        <v/>
      </c>
      <c r="K660" t="str">
        <f t="shared" ca="1" si="117"/>
        <v/>
      </c>
      <c r="M660">
        <f t="shared" ca="1" si="118"/>
        <v>0</v>
      </c>
      <c r="N660" t="str">
        <f t="shared" ca="1" si="119"/>
        <v/>
      </c>
      <c r="U660">
        <f t="shared" si="120"/>
        <v>0</v>
      </c>
    </row>
    <row r="661" hidden="1">
      <c r="A661" s="12"/>
      <c r="B661">
        <v>62</v>
      </c>
      <c r="C661" t="str">
        <f t="shared" ca="1" si="110"/>
        <v>8.9</v>
      </c>
      <c r="D661" t="str">
        <f t="shared" ca="1" si="111"/>
        <v>c</v>
      </c>
      <c r="E661" t="s">
        <v>20</v>
      </c>
      <c r="F661" s="65" t="str">
        <f t="shared" ca="1" si="112"/>
        <v>https://prre.agglo-larochelle.fr/partenaires</v>
      </c>
      <c r="G661" t="str">
        <f t="shared" ca="1" si="113"/>
        <v>A</v>
      </c>
      <c r="H661" t="str">
        <f t="shared" ca="1" si="114"/>
        <v/>
      </c>
      <c r="I661" t="str">
        <f t="shared" ca="1" si="115"/>
        <v/>
      </c>
      <c r="J661" t="str">
        <f t="shared" ca="1" si="116"/>
        <v/>
      </c>
      <c r="K661" t="str">
        <f t="shared" ca="1" si="117"/>
        <v/>
      </c>
      <c r="M661">
        <f t="shared" ca="1" si="118"/>
        <v>0</v>
      </c>
      <c r="N661" t="str">
        <f t="shared" ca="1" si="119"/>
        <v/>
      </c>
      <c r="U661">
        <f t="shared" si="120"/>
        <v>0</v>
      </c>
    </row>
    <row r="662" hidden="1">
      <c r="A662" s="12"/>
      <c r="B662">
        <v>62</v>
      </c>
      <c r="C662" t="str">
        <f t="shared" ca="1" si="110"/>
        <v>8.9</v>
      </c>
      <c r="D662" t="str">
        <f t="shared" ca="1" si="111"/>
        <v>c</v>
      </c>
      <c r="E662" t="s">
        <v>23</v>
      </c>
      <c r="F662" s="65" t="str">
        <f t="shared" ca="1" si="112"/>
        <v>https://prre.agglo-larochelle.fr/mentions-legales</v>
      </c>
      <c r="G662" t="str">
        <f t="shared" ca="1" si="113"/>
        <v>A</v>
      </c>
      <c r="H662" t="str">
        <f t="shared" ca="1" si="114"/>
        <v/>
      </c>
      <c r="I662" t="str">
        <f t="shared" ca="1" si="115"/>
        <v/>
      </c>
      <c r="J662" t="str">
        <f t="shared" ca="1" si="116"/>
        <v/>
      </c>
      <c r="K662" t="str">
        <f t="shared" ca="1" si="117"/>
        <v/>
      </c>
      <c r="M662">
        <f t="shared" ca="1" si="118"/>
        <v>0</v>
      </c>
      <c r="N662" t="str">
        <f t="shared" ca="1" si="119"/>
        <v/>
      </c>
      <c r="U662">
        <f t="shared" si="120"/>
        <v>0</v>
      </c>
    </row>
    <row r="663" hidden="1">
      <c r="A663" s="12"/>
      <c r="B663">
        <v>62</v>
      </c>
      <c r="C663" t="str">
        <f t="shared" ca="1" si="110"/>
        <v>8.9</v>
      </c>
      <c r="D663" t="str">
        <f t="shared" ca="1" si="111"/>
        <v>c</v>
      </c>
      <c r="E663" t="s">
        <v>26</v>
      </c>
      <c r="F663" s="65" t="str">
        <f t="shared" ca="1" si="112"/>
        <v>https://prre.agglo-larochelle.fr/plan-du-site</v>
      </c>
      <c r="G663" t="str">
        <f t="shared" ca="1" si="113"/>
        <v>A</v>
      </c>
      <c r="H663" t="str">
        <f t="shared" ca="1" si="114"/>
        <v/>
      </c>
      <c r="I663" t="str">
        <f t="shared" ca="1" si="115"/>
        <v/>
      </c>
      <c r="J663" t="str">
        <f t="shared" ca="1" si="116"/>
        <v/>
      </c>
      <c r="K663" t="str">
        <f t="shared" ca="1" si="117"/>
        <v/>
      </c>
      <c r="M663">
        <f t="shared" ca="1" si="118"/>
        <v>0</v>
      </c>
      <c r="N663" t="str">
        <f t="shared" ca="1" si="119"/>
        <v/>
      </c>
      <c r="U663">
        <f t="shared" si="120"/>
        <v>0</v>
      </c>
    </row>
    <row r="664">
      <c r="A664" s="12"/>
      <c r="B664">
        <v>62</v>
      </c>
      <c r="C664" t="str">
        <f t="shared" ca="1" si="110"/>
        <v>8.9</v>
      </c>
      <c r="D664" t="str">
        <f t="shared" ca="1" si="111"/>
        <v>c</v>
      </c>
      <c r="E664" t="s">
        <v>29</v>
      </c>
      <c r="F664" s="65" t="str">
        <f t="shared" ca="1" si="112"/>
        <v>https://prre.agglo-larochelle.fr/module-annuaire-des-pros?</v>
      </c>
      <c r="G664" t="str">
        <f t="shared" ca="1" si="113"/>
        <v>A</v>
      </c>
      <c r="H664" t="str">
        <f t="shared" ca="1" si="114"/>
        <v/>
      </c>
      <c r="I664" t="str">
        <f t="shared" ca="1" si="115"/>
        <v>Mineure</v>
      </c>
      <c r="J664" t="str">
        <f t="shared" ca="1" si="116"/>
        <v xml:space="preserve">Plusieurs fois sur cette page uniquement</v>
      </c>
      <c r="K664" t="str">
        <f t="shared" ca="1" si="117"/>
        <v/>
      </c>
      <c r="M664">
        <f t="shared" ca="1" si="118"/>
        <v>0</v>
      </c>
      <c r="N664" t="str">
        <f t="shared" ca="1" si="119"/>
        <v xml:space="preserve">présence de paragraphes vides dans les bloc de résultats </v>
      </c>
      <c r="U664">
        <f t="shared" si="120"/>
        <v>0</v>
      </c>
    </row>
    <row r="665" hidden="1">
      <c r="A665" s="12"/>
      <c r="B665">
        <v>62</v>
      </c>
      <c r="C665" t="str">
        <f t="shared" ca="1" si="110"/>
        <v>8.9</v>
      </c>
      <c r="D665" t="str">
        <f t="shared" ca="1" si="111"/>
        <v>c</v>
      </c>
      <c r="E665" t="s">
        <v>32</v>
      </c>
      <c r="F665" s="65" t="str">
        <f t="shared" ca="1" si="112"/>
        <v>https://prre.agglo-larochelle.fr/prendre-rendez-vous</v>
      </c>
      <c r="G665" t="str">
        <f t="shared" ca="1" si="113"/>
        <v>A</v>
      </c>
      <c r="H665" t="str">
        <f t="shared" ca="1" si="114"/>
        <v/>
      </c>
      <c r="I665" t="str">
        <f t="shared" ca="1" si="115"/>
        <v/>
      </c>
      <c r="J665" t="str">
        <f t="shared" ca="1" si="116"/>
        <v/>
      </c>
      <c r="K665" t="str">
        <f t="shared" ca="1" si="117"/>
        <v/>
      </c>
      <c r="M665">
        <f t="shared" ca="1" si="118"/>
        <v>0</v>
      </c>
      <c r="N665" t="str">
        <f t="shared" ca="1" si="119"/>
        <v/>
      </c>
      <c r="U665">
        <f t="shared" si="120"/>
        <v>0</v>
      </c>
    </row>
    <row r="666" hidden="1">
      <c r="A666" s="12"/>
      <c r="B666">
        <v>62</v>
      </c>
      <c r="C666" t="str">
        <f t="shared" ca="1" si="110"/>
        <v>8.9</v>
      </c>
      <c r="D666" t="str">
        <f t="shared" ca="1" si="111"/>
        <v>c</v>
      </c>
      <c r="E666" t="s">
        <v>35</v>
      </c>
      <c r="F666" s="65" t="str">
        <f t="shared" ca="1" si="112"/>
        <v>https://prre.agglo-larochelle.fr/aides-financieres</v>
      </c>
      <c r="G666" t="str">
        <f t="shared" ca="1" si="113"/>
        <v>A</v>
      </c>
      <c r="H666" t="str">
        <f t="shared" ca="1" si="114"/>
        <v/>
      </c>
      <c r="I666" t="str">
        <f t="shared" ca="1" si="115"/>
        <v/>
      </c>
      <c r="J666" t="str">
        <f t="shared" ca="1" si="116"/>
        <v/>
      </c>
      <c r="K666" t="str">
        <f t="shared" ca="1" si="117"/>
        <v/>
      </c>
      <c r="M666">
        <f t="shared" ca="1" si="118"/>
        <v>0</v>
      </c>
      <c r="N666" t="str">
        <f t="shared" ca="1" si="119"/>
        <v/>
      </c>
      <c r="U666">
        <f t="shared" si="120"/>
        <v>0</v>
      </c>
    </row>
    <row r="667" hidden="1">
      <c r="A667" s="12"/>
      <c r="B667">
        <v>62</v>
      </c>
      <c r="C667" t="str">
        <f t="shared" ca="1" si="110"/>
        <v>8.9</v>
      </c>
      <c r="D667" t="str">
        <f t="shared" ca="1" si="111"/>
        <v>c</v>
      </c>
      <c r="E667" t="s">
        <v>38</v>
      </c>
      <c r="F667" s="65" t="str">
        <f t="shared" ca="1" si="112"/>
        <v>https://prre.agglo-larochelle.fr/des-outils-pour-mieux-connaitre-mon-logement/mon-toit-est-t-il-bien-isole</v>
      </c>
      <c r="G667" t="str">
        <f t="shared" ca="1" si="113"/>
        <v>A</v>
      </c>
      <c r="H667" t="str">
        <f t="shared" ca="1" si="114"/>
        <v/>
      </c>
      <c r="I667" t="str">
        <f t="shared" ca="1" si="115"/>
        <v/>
      </c>
      <c r="J667" t="str">
        <f t="shared" ca="1" si="116"/>
        <v/>
      </c>
      <c r="K667" t="str">
        <f t="shared" ca="1" si="117"/>
        <v/>
      </c>
      <c r="M667">
        <f t="shared" ca="1" si="118"/>
        <v>0</v>
      </c>
      <c r="N667" t="str">
        <f t="shared" ca="1" si="119"/>
        <v/>
      </c>
      <c r="U667">
        <f t="shared" si="120"/>
        <v>0</v>
      </c>
    </row>
    <row r="668" hidden="1">
      <c r="A668" s="12"/>
      <c r="B668">
        <v>62</v>
      </c>
      <c r="C668" t="str">
        <f t="shared" ca="1" si="110"/>
        <v>8.9</v>
      </c>
      <c r="D668" t="str">
        <f t="shared" ca="1" si="111"/>
        <v>c</v>
      </c>
      <c r="E668" t="s">
        <v>41</v>
      </c>
      <c r="F668" s="65" t="str">
        <f t="shared" ca="1" si="112"/>
        <v>https://prre.agglo-larochelle.fr/prendre-rendez-vous/prendre-rendez-vous-a-la-rochelle-pour-une-renovation-energetique-individuelle</v>
      </c>
      <c r="G668" t="str">
        <f t="shared" ca="1" si="113"/>
        <v>A</v>
      </c>
      <c r="H668" t="str">
        <f t="shared" ca="1" si="114"/>
        <v/>
      </c>
      <c r="I668" t="str">
        <f t="shared" ca="1" si="115"/>
        <v/>
      </c>
      <c r="J668" t="str">
        <f t="shared" ca="1" si="116"/>
        <v/>
      </c>
      <c r="K668" t="str">
        <f t="shared" ca="1" si="117"/>
        <v/>
      </c>
      <c r="M668">
        <f t="shared" ca="1" si="118"/>
        <v>0</v>
      </c>
      <c r="N668" t="str">
        <f t="shared" ca="1" si="119"/>
        <v/>
      </c>
      <c r="U668">
        <f t="shared" si="120"/>
        <v>0</v>
      </c>
    </row>
    <row r="669" hidden="1">
      <c r="A669" s="12"/>
      <c r="B669">
        <v>62</v>
      </c>
      <c r="C669" t="str">
        <f t="shared" ca="1" si="110"/>
        <v>8.9</v>
      </c>
      <c r="D669" t="str">
        <f t="shared" ca="1" si="111"/>
        <v>c</v>
      </c>
      <c r="E669" t="s">
        <v>44</v>
      </c>
      <c r="F669" s="65" t="str">
        <f t="shared" ca="1" si="112"/>
        <v>https://prre.agglo-larochelle.fr/-/gl-batiment-elec</v>
      </c>
      <c r="G669" t="str">
        <f t="shared" ca="1" si="113"/>
        <v>A</v>
      </c>
      <c r="H669" t="str">
        <f t="shared" ca="1" si="114"/>
        <v/>
      </c>
      <c r="I669" t="str">
        <f t="shared" ca="1" si="115"/>
        <v/>
      </c>
      <c r="J669" t="str">
        <f t="shared" ca="1" si="116"/>
        <v/>
      </c>
      <c r="K669" t="str">
        <f t="shared" ca="1" si="117"/>
        <v/>
      </c>
      <c r="M669">
        <f t="shared" ca="1" si="118"/>
        <v>0</v>
      </c>
      <c r="N669" t="str">
        <f t="shared" ca="1" si="119"/>
        <v/>
      </c>
      <c r="U669">
        <f t="shared" si="120"/>
        <v>0</v>
      </c>
    </row>
    <row r="670" hidden="1">
      <c r="A670" s="12"/>
      <c r="B670">
        <v>62</v>
      </c>
      <c r="C670" t="str">
        <f t="shared" ca="1" si="110"/>
        <v>8.9</v>
      </c>
      <c r="D670" t="str">
        <f t="shared" ca="1" si="111"/>
        <v>c</v>
      </c>
      <c r="E670" t="s">
        <v>47</v>
      </c>
      <c r="F670" s="65" t="str">
        <f t="shared" ca="1" si="112"/>
        <v>https://prre.agglo-larochelle.fr/-/1ere-fiche-chantier-de-renovation-performante</v>
      </c>
      <c r="G670" t="str">
        <f t="shared" ca="1" si="113"/>
        <v>A</v>
      </c>
      <c r="H670" t="str">
        <f t="shared" ca="1" si="114"/>
        <v/>
      </c>
      <c r="I670" t="str">
        <f t="shared" ca="1" si="115"/>
        <v/>
      </c>
      <c r="J670" t="str">
        <f t="shared" ca="1" si="116"/>
        <v/>
      </c>
      <c r="K670" t="str">
        <f t="shared" ca="1" si="117"/>
        <v/>
      </c>
      <c r="M670">
        <f t="shared" ca="1" si="118"/>
        <v>0</v>
      </c>
      <c r="N670" t="str">
        <f t="shared" ca="1" si="119"/>
        <v/>
      </c>
      <c r="U670">
        <f t="shared" si="120"/>
        <v>0</v>
      </c>
    </row>
    <row r="671" hidden="1">
      <c r="A671" s="12"/>
      <c r="B671">
        <v>63</v>
      </c>
      <c r="C671" t="str">
        <f t="shared" ca="1" si="110"/>
        <v>8.10</v>
      </c>
      <c r="D671" t="str">
        <f t="shared" ca="1" si="111"/>
        <v>na</v>
      </c>
      <c r="E671" t="s">
        <v>11</v>
      </c>
      <c r="F671" s="65" t="str">
        <f t="shared" ca="1" si="112"/>
        <v>https://prre.agglo-larochelle.fr/</v>
      </c>
      <c r="G671" t="str">
        <f t="shared" ca="1" si="113"/>
        <v>A</v>
      </c>
      <c r="H671" t="str">
        <f t="shared" ca="1" si="114"/>
        <v/>
      </c>
      <c r="I671" t="str">
        <f t="shared" ca="1" si="115"/>
        <v/>
      </c>
      <c r="J671" t="str">
        <f t="shared" ca="1" si="116"/>
        <v/>
      </c>
      <c r="K671" t="str">
        <f t="shared" ca="1" si="117"/>
        <v/>
      </c>
      <c r="M671">
        <f t="shared" ca="1" si="118"/>
        <v>0</v>
      </c>
      <c r="N671" t="str">
        <f t="shared" ca="1" si="119"/>
        <v/>
      </c>
      <c r="U671">
        <f t="shared" si="120"/>
        <v>0</v>
      </c>
    </row>
    <row r="672" hidden="1">
      <c r="A672" s="12"/>
      <c r="B672">
        <v>63</v>
      </c>
      <c r="C672" t="str">
        <f t="shared" ca="1" si="110"/>
        <v>8.10</v>
      </c>
      <c r="D672" t="str">
        <f t="shared" ca="1" si="111"/>
        <v>na</v>
      </c>
      <c r="E672" t="s">
        <v>14</v>
      </c>
      <c r="F672" s="65" t="str">
        <f t="shared" ca="1" si="112"/>
        <v>https://prre.agglo-larochelle.fr/j-adapte-mon-logement-a-une-perte-d-autonomie</v>
      </c>
      <c r="G672" t="str">
        <f t="shared" ca="1" si="113"/>
        <v>A</v>
      </c>
      <c r="H672" t="str">
        <f t="shared" ca="1" si="114"/>
        <v/>
      </c>
      <c r="I672" t="str">
        <f t="shared" ca="1" si="115"/>
        <v/>
      </c>
      <c r="J672" t="str">
        <f t="shared" ca="1" si="116"/>
        <v/>
      </c>
      <c r="K672" t="str">
        <f t="shared" ca="1" si="117"/>
        <v/>
      </c>
      <c r="M672">
        <f t="shared" ca="1" si="118"/>
        <v>0</v>
      </c>
      <c r="N672" t="str">
        <f t="shared" ca="1" si="119"/>
        <v/>
      </c>
      <c r="U672">
        <f t="shared" si="120"/>
        <v>0</v>
      </c>
    </row>
    <row r="673" hidden="1">
      <c r="A673" s="12"/>
      <c r="B673">
        <v>63</v>
      </c>
      <c r="C673" t="str">
        <f t="shared" ca="1" si="110"/>
        <v>8.10</v>
      </c>
      <c r="D673" t="str">
        <f t="shared" ca="1" si="111"/>
        <v>na</v>
      </c>
      <c r="E673" t="s">
        <v>17</v>
      </c>
      <c r="F673" s="65" t="str">
        <f t="shared" ca="1" si="112"/>
        <v>https://prre.agglo-larochelle.fr/contact-professionnels</v>
      </c>
      <c r="G673" t="str">
        <f t="shared" ca="1" si="113"/>
        <v>A</v>
      </c>
      <c r="H673" t="str">
        <f t="shared" ca="1" si="114"/>
        <v/>
      </c>
      <c r="I673" t="str">
        <f t="shared" ca="1" si="115"/>
        <v/>
      </c>
      <c r="J673" t="str">
        <f t="shared" ca="1" si="116"/>
        <v/>
      </c>
      <c r="K673" t="str">
        <f t="shared" ca="1" si="117"/>
        <v/>
      </c>
      <c r="M673">
        <f t="shared" ca="1" si="118"/>
        <v>0</v>
      </c>
      <c r="N673" t="str">
        <f t="shared" ca="1" si="119"/>
        <v/>
      </c>
      <c r="U673">
        <f t="shared" si="120"/>
        <v>0</v>
      </c>
    </row>
    <row r="674" hidden="1">
      <c r="A674" s="12"/>
      <c r="B674">
        <v>63</v>
      </c>
      <c r="C674" t="str">
        <f t="shared" ca="1" si="110"/>
        <v>8.10</v>
      </c>
      <c r="D674" t="str">
        <f t="shared" ca="1" si="111"/>
        <v>na</v>
      </c>
      <c r="E674" t="s">
        <v>20</v>
      </c>
      <c r="F674" s="65" t="str">
        <f t="shared" ca="1" si="112"/>
        <v>https://prre.agglo-larochelle.fr/partenaires</v>
      </c>
      <c r="G674" t="str">
        <f t="shared" ca="1" si="113"/>
        <v>A</v>
      </c>
      <c r="H674" t="str">
        <f t="shared" ca="1" si="114"/>
        <v/>
      </c>
      <c r="I674" t="str">
        <f t="shared" ca="1" si="115"/>
        <v/>
      </c>
      <c r="J674" t="str">
        <f t="shared" ca="1" si="116"/>
        <v/>
      </c>
      <c r="K674" t="str">
        <f t="shared" ca="1" si="117"/>
        <v/>
      </c>
      <c r="M674">
        <f t="shared" ca="1" si="118"/>
        <v>0</v>
      </c>
      <c r="N674" t="str">
        <f t="shared" ca="1" si="119"/>
        <v/>
      </c>
      <c r="U674">
        <f t="shared" si="120"/>
        <v>0</v>
      </c>
    </row>
    <row r="675" hidden="1">
      <c r="A675" s="12"/>
      <c r="B675">
        <v>63</v>
      </c>
      <c r="C675" t="str">
        <f t="shared" ca="1" si="110"/>
        <v>8.10</v>
      </c>
      <c r="D675" t="str">
        <f t="shared" ca="1" si="111"/>
        <v>na</v>
      </c>
      <c r="E675" t="s">
        <v>23</v>
      </c>
      <c r="F675" s="65" t="str">
        <f t="shared" ca="1" si="112"/>
        <v>https://prre.agglo-larochelle.fr/mentions-legales</v>
      </c>
      <c r="G675" t="str">
        <f t="shared" ca="1" si="113"/>
        <v>A</v>
      </c>
      <c r="H675" t="str">
        <f t="shared" ca="1" si="114"/>
        <v/>
      </c>
      <c r="I675" t="str">
        <f t="shared" ca="1" si="115"/>
        <v/>
      </c>
      <c r="J675" t="str">
        <f t="shared" ca="1" si="116"/>
        <v/>
      </c>
      <c r="K675" t="str">
        <f t="shared" ca="1" si="117"/>
        <v/>
      </c>
      <c r="M675">
        <f t="shared" ca="1" si="118"/>
        <v>0</v>
      </c>
      <c r="N675" t="str">
        <f t="shared" ca="1" si="119"/>
        <v/>
      </c>
      <c r="U675">
        <f t="shared" si="120"/>
        <v>0</v>
      </c>
    </row>
    <row r="676" hidden="1">
      <c r="A676" s="12"/>
      <c r="B676">
        <v>63</v>
      </c>
      <c r="C676" t="str">
        <f t="shared" ca="1" si="110"/>
        <v>8.10</v>
      </c>
      <c r="D676" t="str">
        <f t="shared" ca="1" si="111"/>
        <v>na</v>
      </c>
      <c r="E676" t="s">
        <v>26</v>
      </c>
      <c r="F676" s="65" t="str">
        <f t="shared" ca="1" si="112"/>
        <v>https://prre.agglo-larochelle.fr/plan-du-site</v>
      </c>
      <c r="G676" t="str">
        <f t="shared" ca="1" si="113"/>
        <v>A</v>
      </c>
      <c r="H676" t="str">
        <f t="shared" ca="1" si="114"/>
        <v/>
      </c>
      <c r="I676" t="str">
        <f t="shared" ca="1" si="115"/>
        <v/>
      </c>
      <c r="J676" t="str">
        <f t="shared" ca="1" si="116"/>
        <v/>
      </c>
      <c r="K676" t="str">
        <f t="shared" ca="1" si="117"/>
        <v/>
      </c>
      <c r="M676">
        <f t="shared" ca="1" si="118"/>
        <v>0</v>
      </c>
      <c r="N676" t="str">
        <f t="shared" ca="1" si="119"/>
        <v/>
      </c>
      <c r="U676">
        <f t="shared" si="120"/>
        <v>0</v>
      </c>
    </row>
    <row r="677" hidden="1">
      <c r="A677" s="12"/>
      <c r="B677">
        <v>63</v>
      </c>
      <c r="C677" t="str">
        <f t="shared" ca="1" si="110"/>
        <v>8.10</v>
      </c>
      <c r="D677" t="str">
        <f t="shared" ca="1" si="111"/>
        <v>na</v>
      </c>
      <c r="E677" t="s">
        <v>29</v>
      </c>
      <c r="F677" s="65" t="str">
        <f t="shared" ca="1" si="112"/>
        <v>https://prre.agglo-larochelle.fr/module-annuaire-des-pros?</v>
      </c>
      <c r="G677" t="str">
        <f t="shared" ca="1" si="113"/>
        <v>A</v>
      </c>
      <c r="H677" t="str">
        <f t="shared" ca="1" si="114"/>
        <v/>
      </c>
      <c r="I677" t="str">
        <f t="shared" ca="1" si="115"/>
        <v/>
      </c>
      <c r="J677" t="str">
        <f t="shared" ca="1" si="116"/>
        <v/>
      </c>
      <c r="K677" t="str">
        <f t="shared" ca="1" si="117"/>
        <v/>
      </c>
      <c r="M677">
        <f t="shared" ca="1" si="118"/>
        <v>0</v>
      </c>
      <c r="N677" t="str">
        <f t="shared" ca="1" si="119"/>
        <v/>
      </c>
      <c r="U677">
        <f t="shared" si="120"/>
        <v>0</v>
      </c>
    </row>
    <row r="678" hidden="1">
      <c r="A678" s="12"/>
      <c r="B678">
        <v>63</v>
      </c>
      <c r="C678" t="str">
        <f t="shared" ca="1" si="110"/>
        <v>8.10</v>
      </c>
      <c r="D678" t="str">
        <f t="shared" ca="1" si="111"/>
        <v>na</v>
      </c>
      <c r="E678" t="s">
        <v>32</v>
      </c>
      <c r="F678" s="65" t="str">
        <f t="shared" ca="1" si="112"/>
        <v>https://prre.agglo-larochelle.fr/prendre-rendez-vous</v>
      </c>
      <c r="G678" t="str">
        <f t="shared" ca="1" si="113"/>
        <v>A</v>
      </c>
      <c r="H678" t="str">
        <f t="shared" ca="1" si="114"/>
        <v/>
      </c>
      <c r="I678" t="str">
        <f t="shared" ca="1" si="115"/>
        <v/>
      </c>
      <c r="J678" t="str">
        <f t="shared" ca="1" si="116"/>
        <v/>
      </c>
      <c r="K678" t="str">
        <f t="shared" ca="1" si="117"/>
        <v/>
      </c>
      <c r="M678">
        <f t="shared" ca="1" si="118"/>
        <v>0</v>
      </c>
      <c r="N678" t="str">
        <f t="shared" ca="1" si="119"/>
        <v/>
      </c>
      <c r="U678">
        <f t="shared" si="120"/>
        <v>0</v>
      </c>
    </row>
    <row r="679" hidden="1">
      <c r="A679" s="12"/>
      <c r="B679">
        <v>63</v>
      </c>
      <c r="C679" t="str">
        <f t="shared" ca="1" si="110"/>
        <v>8.10</v>
      </c>
      <c r="D679" t="str">
        <f t="shared" ca="1" si="111"/>
        <v>na</v>
      </c>
      <c r="E679" t="s">
        <v>35</v>
      </c>
      <c r="F679" s="65" t="str">
        <f t="shared" ca="1" si="112"/>
        <v>https://prre.agglo-larochelle.fr/aides-financieres</v>
      </c>
      <c r="G679" t="str">
        <f t="shared" ca="1" si="113"/>
        <v>A</v>
      </c>
      <c r="H679" t="str">
        <f t="shared" ca="1" si="114"/>
        <v/>
      </c>
      <c r="I679" t="str">
        <f t="shared" ca="1" si="115"/>
        <v/>
      </c>
      <c r="J679" t="str">
        <f t="shared" ca="1" si="116"/>
        <v/>
      </c>
      <c r="K679" t="str">
        <f t="shared" ca="1" si="117"/>
        <v/>
      </c>
      <c r="M679">
        <f t="shared" ca="1" si="118"/>
        <v>0</v>
      </c>
      <c r="N679" t="str">
        <f t="shared" ca="1" si="119"/>
        <v/>
      </c>
      <c r="U679">
        <f t="shared" si="120"/>
        <v>0</v>
      </c>
    </row>
    <row r="680" hidden="1">
      <c r="A680" s="12"/>
      <c r="B680">
        <v>63</v>
      </c>
      <c r="C680" t="str">
        <f t="shared" ca="1" si="110"/>
        <v>8.10</v>
      </c>
      <c r="D680" t="str">
        <f t="shared" ca="1" si="111"/>
        <v>na</v>
      </c>
      <c r="E680" t="s">
        <v>38</v>
      </c>
      <c r="F680" s="65" t="str">
        <f t="shared" ca="1" si="112"/>
        <v>https://prre.agglo-larochelle.fr/des-outils-pour-mieux-connaitre-mon-logement/mon-toit-est-t-il-bien-isole</v>
      </c>
      <c r="G680" t="str">
        <f t="shared" ca="1" si="113"/>
        <v>A</v>
      </c>
      <c r="H680" t="str">
        <f t="shared" ca="1" si="114"/>
        <v/>
      </c>
      <c r="I680" t="str">
        <f t="shared" ca="1" si="115"/>
        <v/>
      </c>
      <c r="J680" t="str">
        <f t="shared" ca="1" si="116"/>
        <v/>
      </c>
      <c r="K680" t="str">
        <f t="shared" ca="1" si="117"/>
        <v/>
      </c>
      <c r="M680">
        <f t="shared" ca="1" si="118"/>
        <v>0</v>
      </c>
      <c r="N680" t="str">
        <f t="shared" ca="1" si="119"/>
        <v/>
      </c>
      <c r="U680">
        <f t="shared" si="120"/>
        <v>0</v>
      </c>
    </row>
    <row r="681" hidden="1">
      <c r="A681" s="12"/>
      <c r="B681">
        <v>63</v>
      </c>
      <c r="C681" t="str">
        <f t="shared" ca="1" si="110"/>
        <v>8.10</v>
      </c>
      <c r="D681" t="str">
        <f t="shared" ca="1" si="111"/>
        <v>na</v>
      </c>
      <c r="E681" t="s">
        <v>41</v>
      </c>
      <c r="F681" s="65" t="str">
        <f t="shared" ca="1" si="112"/>
        <v>https://prre.agglo-larochelle.fr/prendre-rendez-vous/prendre-rendez-vous-a-la-rochelle-pour-une-renovation-energetique-individuelle</v>
      </c>
      <c r="G681" t="str">
        <f t="shared" ca="1" si="113"/>
        <v>A</v>
      </c>
      <c r="H681" t="str">
        <f t="shared" ca="1" si="114"/>
        <v/>
      </c>
      <c r="I681" t="str">
        <f t="shared" ca="1" si="115"/>
        <v/>
      </c>
      <c r="J681" t="str">
        <f t="shared" ca="1" si="116"/>
        <v/>
      </c>
      <c r="K681" t="str">
        <f t="shared" ca="1" si="117"/>
        <v/>
      </c>
      <c r="M681">
        <f t="shared" ca="1" si="118"/>
        <v>0</v>
      </c>
      <c r="N681" t="str">
        <f t="shared" ca="1" si="119"/>
        <v/>
      </c>
      <c r="U681">
        <f t="shared" si="120"/>
        <v>0</v>
      </c>
    </row>
    <row r="682" hidden="1">
      <c r="A682" s="12"/>
      <c r="B682">
        <v>63</v>
      </c>
      <c r="C682" t="str">
        <f t="shared" ca="1" si="110"/>
        <v>8.10</v>
      </c>
      <c r="D682" t="str">
        <f t="shared" ca="1" si="111"/>
        <v>na</v>
      </c>
      <c r="E682" t="s">
        <v>44</v>
      </c>
      <c r="F682" s="65" t="str">
        <f t="shared" ca="1" si="112"/>
        <v>https://prre.agglo-larochelle.fr/-/gl-batiment-elec</v>
      </c>
      <c r="G682" t="str">
        <f t="shared" ca="1" si="113"/>
        <v>A</v>
      </c>
      <c r="H682" t="str">
        <f t="shared" ca="1" si="114"/>
        <v/>
      </c>
      <c r="I682" t="str">
        <f t="shared" ca="1" si="115"/>
        <v/>
      </c>
      <c r="J682" t="str">
        <f t="shared" ca="1" si="116"/>
        <v/>
      </c>
      <c r="K682" t="str">
        <f t="shared" ca="1" si="117"/>
        <v/>
      </c>
      <c r="M682">
        <f t="shared" ca="1" si="118"/>
        <v>0</v>
      </c>
      <c r="N682" t="str">
        <f t="shared" ca="1" si="119"/>
        <v/>
      </c>
      <c r="U682">
        <f t="shared" si="120"/>
        <v>0</v>
      </c>
    </row>
    <row r="683" hidden="1">
      <c r="A683" s="12"/>
      <c r="B683">
        <v>63</v>
      </c>
      <c r="C683" t="str">
        <f t="shared" ca="1" si="110"/>
        <v>8.10</v>
      </c>
      <c r="D683" t="str">
        <f t="shared" ca="1" si="111"/>
        <v>na</v>
      </c>
      <c r="E683" t="s">
        <v>47</v>
      </c>
      <c r="F683" s="65" t="str">
        <f t="shared" ca="1" si="112"/>
        <v>https://prre.agglo-larochelle.fr/-/1ere-fiche-chantier-de-renovation-performante</v>
      </c>
      <c r="G683" t="str">
        <f t="shared" ca="1" si="113"/>
        <v>A</v>
      </c>
      <c r="H683" t="str">
        <f t="shared" ca="1" si="114"/>
        <v/>
      </c>
      <c r="I683" t="str">
        <f t="shared" ca="1" si="115"/>
        <v/>
      </c>
      <c r="J683" t="str">
        <f t="shared" ca="1" si="116"/>
        <v/>
      </c>
      <c r="K683" t="str">
        <f t="shared" ca="1" si="117"/>
        <v/>
      </c>
      <c r="M683">
        <f t="shared" ca="1" si="118"/>
        <v>0</v>
      </c>
      <c r="N683" t="str">
        <f t="shared" ca="1" si="119"/>
        <v/>
      </c>
      <c r="U683">
        <f t="shared" si="120"/>
        <v>0</v>
      </c>
    </row>
    <row r="684" hidden="1">
      <c r="A684" s="12" t="s">
        <v>93</v>
      </c>
      <c r="B684">
        <v>64</v>
      </c>
      <c r="C684" t="str">
        <f t="shared" ca="1" si="110"/>
        <v>9.1</v>
      </c>
      <c r="D684" t="str">
        <f t="shared" ca="1" si="111"/>
        <v>c</v>
      </c>
      <c r="E684" t="s">
        <v>11</v>
      </c>
      <c r="F684" s="65" t="str">
        <f t="shared" ca="1" si="112"/>
        <v>https://prre.agglo-larochelle.fr/</v>
      </c>
      <c r="G684" t="str">
        <f t="shared" ca="1" si="113"/>
        <v>A</v>
      </c>
      <c r="H684" t="str">
        <f t="shared" ca="1" si="114"/>
        <v>x</v>
      </c>
      <c r="I684" t="str">
        <f t="shared" ca="1" si="115"/>
        <v/>
      </c>
      <c r="J684" t="str">
        <f t="shared" ca="1" si="116"/>
        <v/>
      </c>
      <c r="K684" t="str">
        <f t="shared" ca="1" si="117"/>
        <v/>
      </c>
      <c r="M684">
        <f t="shared" ca="1" si="118"/>
        <v>0</v>
      </c>
      <c r="N684" t="str">
        <f t="shared" ca="1" si="119"/>
        <v/>
      </c>
      <c r="U684">
        <f t="shared" si="120"/>
        <v>0</v>
      </c>
    </row>
    <row r="685">
      <c r="A685" s="12"/>
      <c r="B685">
        <v>64</v>
      </c>
      <c r="C685" t="str">
        <f t="shared" ca="1" si="110"/>
        <v>9.1</v>
      </c>
      <c r="D685" t="str">
        <f t="shared" ca="1" si="111"/>
        <v>c</v>
      </c>
      <c r="E685" t="s">
        <v>14</v>
      </c>
      <c r="F685" s="65" t="str">
        <f t="shared" ca="1" si="112"/>
        <v>https://prre.agglo-larochelle.fr/j-adapte-mon-logement-a-une-perte-d-autonomie</v>
      </c>
      <c r="G685" t="str">
        <f t="shared" ca="1" si="113"/>
        <v>A</v>
      </c>
      <c r="H685" t="str">
        <f t="shared" ca="1" si="114"/>
        <v>x</v>
      </c>
      <c r="I685" t="str">
        <f t="shared" ca="1" si="115"/>
        <v>Majeure</v>
      </c>
      <c r="J685" t="str">
        <f t="shared" ca="1" si="116"/>
        <v xml:space="preserve">Une seule fois dans la page</v>
      </c>
      <c r="K685" t="str">
        <f t="shared" ca="1" si="117"/>
        <v/>
      </c>
      <c r="M685">
        <f t="shared" ca="1" si="118"/>
        <v>0</v>
      </c>
      <c r="N685" t="str">
        <f t="shared" ca="1" si="119"/>
        <v xml:space="preserve">l'ordre des titres dans la page n'est pas cohérent </v>
      </c>
      <c r="U685">
        <f t="shared" si="120"/>
        <v>0</v>
      </c>
    </row>
    <row r="686" hidden="1">
      <c r="A686" s="12"/>
      <c r="B686">
        <v>64</v>
      </c>
      <c r="C686" t="str">
        <f t="shared" ca="1" si="110"/>
        <v>9.1</v>
      </c>
      <c r="D686" t="str">
        <f t="shared" ca="1" si="111"/>
        <v>c</v>
      </c>
      <c r="E686" t="s">
        <v>17</v>
      </c>
      <c r="F686" s="65" t="str">
        <f t="shared" ca="1" si="112"/>
        <v>https://prre.agglo-larochelle.fr/contact-professionnels</v>
      </c>
      <c r="G686" t="str">
        <f t="shared" ca="1" si="113"/>
        <v>A</v>
      </c>
      <c r="H686" t="str">
        <f t="shared" ca="1" si="114"/>
        <v>x</v>
      </c>
      <c r="I686" t="str">
        <f t="shared" ca="1" si="115"/>
        <v/>
      </c>
      <c r="J686" t="str">
        <f t="shared" ca="1" si="116"/>
        <v/>
      </c>
      <c r="K686" t="str">
        <f t="shared" ca="1" si="117"/>
        <v/>
      </c>
      <c r="M686">
        <f t="shared" ca="1" si="118"/>
        <v>0</v>
      </c>
      <c r="N686" t="str">
        <f t="shared" ca="1" si="119"/>
        <v/>
      </c>
      <c r="U686">
        <f t="shared" si="120"/>
        <v>0</v>
      </c>
    </row>
    <row r="687" hidden="1">
      <c r="A687" s="12"/>
      <c r="B687">
        <v>64</v>
      </c>
      <c r="C687" t="str">
        <f t="shared" ca="1" si="110"/>
        <v>9.1</v>
      </c>
      <c r="D687" t="str">
        <f t="shared" ca="1" si="111"/>
        <v>c</v>
      </c>
      <c r="E687" t="s">
        <v>20</v>
      </c>
      <c r="F687" s="65" t="str">
        <f t="shared" ca="1" si="112"/>
        <v>https://prre.agglo-larochelle.fr/partenaires</v>
      </c>
      <c r="G687" t="str">
        <f t="shared" ca="1" si="113"/>
        <v>A</v>
      </c>
      <c r="H687" t="str">
        <f t="shared" ca="1" si="114"/>
        <v>x</v>
      </c>
      <c r="I687" t="str">
        <f t="shared" ca="1" si="115"/>
        <v/>
      </c>
      <c r="J687" t="str">
        <f t="shared" ca="1" si="116"/>
        <v/>
      </c>
      <c r="K687" t="str">
        <f t="shared" ca="1" si="117"/>
        <v/>
      </c>
      <c r="M687">
        <f t="shared" ca="1" si="118"/>
        <v>0</v>
      </c>
      <c r="N687" t="str">
        <f t="shared" ca="1" si="119"/>
        <v/>
      </c>
      <c r="U687">
        <f t="shared" si="120"/>
        <v>0</v>
      </c>
    </row>
    <row r="688" hidden="1">
      <c r="A688" s="12"/>
      <c r="B688">
        <v>64</v>
      </c>
      <c r="C688" t="str">
        <f t="shared" ca="1" si="110"/>
        <v>9.1</v>
      </c>
      <c r="D688" t="str">
        <f t="shared" ca="1" si="111"/>
        <v>c</v>
      </c>
      <c r="E688" t="s">
        <v>23</v>
      </c>
      <c r="F688" s="65" t="str">
        <f t="shared" ca="1" si="112"/>
        <v>https://prre.agglo-larochelle.fr/mentions-legales</v>
      </c>
      <c r="G688" t="str">
        <f t="shared" ca="1" si="113"/>
        <v>A</v>
      </c>
      <c r="H688" t="str">
        <f t="shared" ca="1" si="114"/>
        <v>x</v>
      </c>
      <c r="I688" t="str">
        <f t="shared" ca="1" si="115"/>
        <v/>
      </c>
      <c r="J688" t="str">
        <f t="shared" ca="1" si="116"/>
        <v/>
      </c>
      <c r="K688" t="str">
        <f t="shared" ca="1" si="117"/>
        <v/>
      </c>
      <c r="M688">
        <f t="shared" ca="1" si="118"/>
        <v>0</v>
      </c>
      <c r="N688" t="str">
        <f t="shared" ca="1" si="119"/>
        <v/>
      </c>
      <c r="U688">
        <f t="shared" si="120"/>
        <v>0</v>
      </c>
    </row>
    <row r="689" hidden="1">
      <c r="A689" s="12"/>
      <c r="B689">
        <v>64</v>
      </c>
      <c r="C689" t="str">
        <f t="shared" ca="1" si="110"/>
        <v>9.1</v>
      </c>
      <c r="D689" t="str">
        <f t="shared" ca="1" si="111"/>
        <v>c</v>
      </c>
      <c r="E689" t="s">
        <v>26</v>
      </c>
      <c r="F689" s="65" t="str">
        <f t="shared" ca="1" si="112"/>
        <v>https://prre.agglo-larochelle.fr/plan-du-site</v>
      </c>
      <c r="G689" t="str">
        <f t="shared" ca="1" si="113"/>
        <v>A</v>
      </c>
      <c r="H689" t="str">
        <f t="shared" ca="1" si="114"/>
        <v>x</v>
      </c>
      <c r="I689" t="str">
        <f t="shared" ca="1" si="115"/>
        <v/>
      </c>
      <c r="J689" t="str">
        <f t="shared" ca="1" si="116"/>
        <v/>
      </c>
      <c r="K689" t="str">
        <f t="shared" ca="1" si="117"/>
        <v/>
      </c>
      <c r="M689">
        <f t="shared" ca="1" si="118"/>
        <v>0</v>
      </c>
      <c r="N689" t="str">
        <f t="shared" ca="1" si="119"/>
        <v/>
      </c>
      <c r="U689">
        <f t="shared" si="120"/>
        <v>0</v>
      </c>
    </row>
    <row r="690" hidden="1">
      <c r="A690" s="12"/>
      <c r="B690">
        <v>64</v>
      </c>
      <c r="C690" t="str">
        <f t="shared" ca="1" si="110"/>
        <v>9.1</v>
      </c>
      <c r="D690" t="str">
        <f t="shared" ca="1" si="111"/>
        <v>c</v>
      </c>
      <c r="E690" t="s">
        <v>29</v>
      </c>
      <c r="F690" s="65" t="str">
        <f t="shared" ca="1" si="112"/>
        <v>https://prre.agglo-larochelle.fr/module-annuaire-des-pros?</v>
      </c>
      <c r="G690" t="str">
        <f t="shared" ca="1" si="113"/>
        <v>A</v>
      </c>
      <c r="H690" t="str">
        <f t="shared" ca="1" si="114"/>
        <v>x</v>
      </c>
      <c r="I690" t="str">
        <f t="shared" ca="1" si="115"/>
        <v/>
      </c>
      <c r="J690" t="str">
        <f t="shared" ca="1" si="116"/>
        <v/>
      </c>
      <c r="K690" t="str">
        <f t="shared" ca="1" si="117"/>
        <v/>
      </c>
      <c r="M690">
        <f t="shared" ca="1" si="118"/>
        <v>0</v>
      </c>
      <c r="N690" t="str">
        <f t="shared" ca="1" si="119"/>
        <v/>
      </c>
      <c r="U690">
        <f t="shared" si="120"/>
        <v>0</v>
      </c>
    </row>
    <row r="691">
      <c r="A691" s="12"/>
      <c r="B691">
        <v>64</v>
      </c>
      <c r="C691" t="str">
        <f t="shared" ca="1" si="110"/>
        <v>9.1</v>
      </c>
      <c r="D691" t="str">
        <f t="shared" ca="1" si="111"/>
        <v>c</v>
      </c>
      <c r="E691" t="s">
        <v>32</v>
      </c>
      <c r="F691" s="65" t="str">
        <f t="shared" ca="1" si="112"/>
        <v>https://prre.agglo-larochelle.fr/prendre-rendez-vous</v>
      </c>
      <c r="G691" t="str">
        <f t="shared" ca="1" si="113"/>
        <v>A</v>
      </c>
      <c r="H691" t="str">
        <f t="shared" ca="1" si="114"/>
        <v>x</v>
      </c>
      <c r="I691" t="str">
        <f t="shared" ca="1" si="115"/>
        <v>Majeure</v>
      </c>
      <c r="J691" t="str">
        <f t="shared" ca="1" si="116"/>
        <v xml:space="preserve">Une seule fois dans la page</v>
      </c>
      <c r="K691" t="str">
        <f t="shared" ca="1" si="117"/>
        <v/>
      </c>
      <c r="M691">
        <f t="shared" ca="1" si="118"/>
        <v>0</v>
      </c>
      <c r="N691" t="str">
        <f t="shared" ca="1" si="119"/>
        <v xml:space="preserve">l'ordre des titres est incohérent dans la page </v>
      </c>
      <c r="U691">
        <f t="shared" si="120"/>
        <v>0</v>
      </c>
    </row>
    <row r="692" hidden="1">
      <c r="A692" s="12"/>
      <c r="B692">
        <v>64</v>
      </c>
      <c r="C692" t="str">
        <f t="shared" ca="1" si="110"/>
        <v>9.1</v>
      </c>
      <c r="D692" t="str">
        <f t="shared" ca="1" si="111"/>
        <v>c</v>
      </c>
      <c r="E692" t="s">
        <v>35</v>
      </c>
      <c r="F692" s="65" t="str">
        <f t="shared" ca="1" si="112"/>
        <v>https://prre.agglo-larochelle.fr/aides-financieres</v>
      </c>
      <c r="G692" t="str">
        <f t="shared" ca="1" si="113"/>
        <v>A</v>
      </c>
      <c r="H692" t="str">
        <f t="shared" ca="1" si="114"/>
        <v>x</v>
      </c>
      <c r="I692" t="str">
        <f t="shared" ca="1" si="115"/>
        <v/>
      </c>
      <c r="J692" t="str">
        <f t="shared" ca="1" si="116"/>
        <v/>
      </c>
      <c r="K692" t="str">
        <f t="shared" ca="1" si="117"/>
        <v/>
      </c>
      <c r="M692">
        <f t="shared" ca="1" si="118"/>
        <v>0</v>
      </c>
      <c r="N692" t="str">
        <f t="shared" ca="1" si="119"/>
        <v/>
      </c>
      <c r="U692">
        <f t="shared" si="120"/>
        <v>0</v>
      </c>
    </row>
    <row r="693">
      <c r="A693" s="12"/>
      <c r="B693">
        <v>64</v>
      </c>
      <c r="C693" t="str">
        <f t="shared" ca="1" si="110"/>
        <v>9.1</v>
      </c>
      <c r="D693" t="str">
        <f t="shared" ca="1" si="111"/>
        <v>c</v>
      </c>
      <c r="E693" t="s">
        <v>38</v>
      </c>
      <c r="F693" s="65" t="str">
        <f t="shared" ca="1" si="112"/>
        <v>https://prre.agglo-larochelle.fr/des-outils-pour-mieux-connaitre-mon-logement/mon-toit-est-t-il-bien-isole</v>
      </c>
      <c r="G693" t="str">
        <f t="shared" ca="1" si="113"/>
        <v>A</v>
      </c>
      <c r="H693" t="str">
        <f t="shared" ca="1" si="114"/>
        <v>x</v>
      </c>
      <c r="I693" t="str">
        <f t="shared" ca="1" si="115"/>
        <v>Moyenne</v>
      </c>
      <c r="J693" t="str">
        <f t="shared" ca="1" si="116"/>
        <v xml:space="preserve">Une seule fois dans la page</v>
      </c>
      <c r="K693" t="str">
        <f t="shared" ca="1" si="117"/>
        <v/>
      </c>
      <c r="M693">
        <f t="shared" ca="1" si="118"/>
        <v>0</v>
      </c>
      <c r="N693" t="str">
        <f t="shared" ca="1" si="119"/>
        <v xml:space="preserve">l'ordre des titres dans la page n'est pas cohérent </v>
      </c>
      <c r="U693">
        <f t="shared" si="120"/>
        <v>0</v>
      </c>
    </row>
    <row r="694" hidden="1">
      <c r="A694" s="12"/>
      <c r="B694">
        <v>64</v>
      </c>
      <c r="C694" t="str">
        <f t="shared" ca="1" si="110"/>
        <v>9.1</v>
      </c>
      <c r="D694" t="str">
        <f t="shared" ca="1" si="111"/>
        <v>na</v>
      </c>
      <c r="E694" t="s">
        <v>41</v>
      </c>
      <c r="F694" s="65" t="str">
        <f t="shared" ca="1" si="112"/>
        <v>https://prre.agglo-larochelle.fr/prendre-rendez-vous/prendre-rendez-vous-a-la-rochelle-pour-une-renovation-energetique-individuelle</v>
      </c>
      <c r="G694" t="str">
        <f t="shared" ca="1" si="113"/>
        <v>A</v>
      </c>
      <c r="H694" t="str">
        <f t="shared" ca="1" si="114"/>
        <v>x</v>
      </c>
      <c r="I694" t="str">
        <f t="shared" ca="1" si="115"/>
        <v/>
      </c>
      <c r="J694" t="str">
        <f t="shared" ca="1" si="116"/>
        <v/>
      </c>
      <c r="K694" t="str">
        <f t="shared" ca="1" si="117"/>
        <v/>
      </c>
      <c r="M694">
        <f t="shared" ca="1" si="118"/>
        <v>0</v>
      </c>
      <c r="N694" t="str">
        <f t="shared" ca="1" si="119"/>
        <v/>
      </c>
      <c r="U694">
        <f t="shared" si="120"/>
        <v>0</v>
      </c>
    </row>
    <row r="695" hidden="1">
      <c r="A695" s="12"/>
      <c r="B695">
        <v>64</v>
      </c>
      <c r="C695" t="str">
        <f t="shared" ca="1" si="110"/>
        <v>9.1</v>
      </c>
      <c r="D695" t="str">
        <f t="shared" ca="1" si="111"/>
        <v>na</v>
      </c>
      <c r="E695" t="s">
        <v>44</v>
      </c>
      <c r="F695" s="65" t="str">
        <f t="shared" ca="1" si="112"/>
        <v>https://prre.agglo-larochelle.fr/-/gl-batiment-elec</v>
      </c>
      <c r="G695" t="str">
        <f t="shared" ca="1" si="113"/>
        <v>A</v>
      </c>
      <c r="H695" t="str">
        <f t="shared" ca="1" si="114"/>
        <v>x</v>
      </c>
      <c r="I695" t="str">
        <f t="shared" ca="1" si="115"/>
        <v/>
      </c>
      <c r="J695" t="str">
        <f t="shared" ca="1" si="116"/>
        <v/>
      </c>
      <c r="K695" t="str">
        <f t="shared" ca="1" si="117"/>
        <v/>
      </c>
      <c r="M695">
        <f t="shared" ca="1" si="118"/>
        <v>0</v>
      </c>
      <c r="N695" t="str">
        <f t="shared" ca="1" si="119"/>
        <v/>
      </c>
      <c r="U695">
        <f t="shared" si="120"/>
        <v>0</v>
      </c>
    </row>
    <row r="696" hidden="1">
      <c r="A696" s="12"/>
      <c r="B696">
        <v>64</v>
      </c>
      <c r="C696" t="str">
        <f t="shared" ca="1" si="110"/>
        <v>9.1</v>
      </c>
      <c r="D696" t="str">
        <f t="shared" ca="1" si="111"/>
        <v>na</v>
      </c>
      <c r="E696" t="s">
        <v>47</v>
      </c>
      <c r="F696" s="65" t="str">
        <f t="shared" ca="1" si="112"/>
        <v>https://prre.agglo-larochelle.fr/-/1ere-fiche-chantier-de-renovation-performante</v>
      </c>
      <c r="G696" t="str">
        <f t="shared" ca="1" si="113"/>
        <v>A</v>
      </c>
      <c r="H696" t="str">
        <f t="shared" ca="1" si="114"/>
        <v>x</v>
      </c>
      <c r="I696" t="str">
        <f t="shared" ca="1" si="115"/>
        <v/>
      </c>
      <c r="J696" t="str">
        <f t="shared" ca="1" si="116"/>
        <v/>
      </c>
      <c r="K696" t="str">
        <f t="shared" ca="1" si="117"/>
        <v/>
      </c>
      <c r="M696">
        <f t="shared" ca="1" si="118"/>
        <v>0</v>
      </c>
      <c r="N696" t="str">
        <f t="shared" ca="1" si="119"/>
        <v/>
      </c>
      <c r="U696">
        <f t="shared" si="120"/>
        <v>0</v>
      </c>
    </row>
    <row r="697" hidden="1">
      <c r="A697" s="12"/>
      <c r="B697">
        <v>65</v>
      </c>
      <c r="C697" t="str">
        <f t="shared" ca="1" si="110"/>
        <v>9.2</v>
      </c>
      <c r="D697" t="str">
        <f t="shared" ca="1" si="111"/>
        <v>c</v>
      </c>
      <c r="E697" t="s">
        <v>11</v>
      </c>
      <c r="F697" s="65" t="str">
        <f t="shared" ca="1" si="112"/>
        <v>https://prre.agglo-larochelle.fr/</v>
      </c>
      <c r="G697" t="str">
        <f t="shared" ca="1" si="113"/>
        <v>A</v>
      </c>
      <c r="H697" t="str">
        <f t="shared" ca="1" si="114"/>
        <v/>
      </c>
      <c r="I697" t="str">
        <f t="shared" ca="1" si="115"/>
        <v/>
      </c>
      <c r="J697" t="str">
        <f t="shared" ca="1" si="116"/>
        <v/>
      </c>
      <c r="K697" t="str">
        <f t="shared" ca="1" si="117"/>
        <v/>
      </c>
      <c r="M697">
        <f t="shared" ca="1" si="118"/>
        <v>0</v>
      </c>
      <c r="N697" t="str">
        <f t="shared" ca="1" si="119"/>
        <v/>
      </c>
      <c r="U697">
        <f t="shared" si="120"/>
        <v>0</v>
      </c>
    </row>
    <row r="698" hidden="1">
      <c r="A698" s="12"/>
      <c r="B698">
        <v>65</v>
      </c>
      <c r="C698" t="str">
        <f t="shared" ca="1" si="110"/>
        <v>9.2</v>
      </c>
      <c r="D698" t="str">
        <f t="shared" ca="1" si="111"/>
        <v>c</v>
      </c>
      <c r="E698" t="s">
        <v>14</v>
      </c>
      <c r="F698" s="65" t="str">
        <f t="shared" ca="1" si="112"/>
        <v>https://prre.agglo-larochelle.fr/j-adapte-mon-logement-a-une-perte-d-autonomie</v>
      </c>
      <c r="G698" t="str">
        <f t="shared" ca="1" si="113"/>
        <v>A</v>
      </c>
      <c r="H698" t="str">
        <f t="shared" ca="1" si="114"/>
        <v/>
      </c>
      <c r="I698" t="str">
        <f t="shared" ca="1" si="115"/>
        <v/>
      </c>
      <c r="J698" t="str">
        <f t="shared" ca="1" si="116"/>
        <v/>
      </c>
      <c r="K698" t="str">
        <f t="shared" ca="1" si="117"/>
        <v/>
      </c>
      <c r="M698">
        <f t="shared" ca="1" si="118"/>
        <v>0</v>
      </c>
      <c r="N698" t="str">
        <f t="shared" ca="1" si="119"/>
        <v/>
      </c>
      <c r="U698">
        <f t="shared" si="120"/>
        <v>0</v>
      </c>
    </row>
    <row r="699" hidden="1">
      <c r="A699" s="12"/>
      <c r="B699">
        <v>65</v>
      </c>
      <c r="C699" t="str">
        <f t="shared" ca="1" si="110"/>
        <v>9.2</v>
      </c>
      <c r="D699" t="str">
        <f t="shared" ca="1" si="111"/>
        <v>c</v>
      </c>
      <c r="E699" t="s">
        <v>17</v>
      </c>
      <c r="F699" s="65" t="str">
        <f t="shared" ca="1" si="112"/>
        <v>https://prre.agglo-larochelle.fr/contact-professionnels</v>
      </c>
      <c r="G699" t="str">
        <f t="shared" ca="1" si="113"/>
        <v>A</v>
      </c>
      <c r="H699" t="str">
        <f t="shared" ca="1" si="114"/>
        <v/>
      </c>
      <c r="I699" t="str">
        <f t="shared" ca="1" si="115"/>
        <v/>
      </c>
      <c r="J699" t="str">
        <f t="shared" ca="1" si="116"/>
        <v/>
      </c>
      <c r="K699" t="str">
        <f t="shared" ca="1" si="117"/>
        <v/>
      </c>
      <c r="M699">
        <f t="shared" ca="1" si="118"/>
        <v>0</v>
      </c>
      <c r="N699" t="str">
        <f t="shared" ca="1" si="119"/>
        <v/>
      </c>
      <c r="U699">
        <f t="shared" si="120"/>
        <v>0</v>
      </c>
    </row>
    <row r="700" hidden="1">
      <c r="A700" s="12"/>
      <c r="B700">
        <v>65</v>
      </c>
      <c r="C700" t="str">
        <f t="shared" ca="1" si="110"/>
        <v>9.2</v>
      </c>
      <c r="D700" t="str">
        <f t="shared" ca="1" si="111"/>
        <v>c</v>
      </c>
      <c r="E700" t="s">
        <v>20</v>
      </c>
      <c r="F700" s="65" t="str">
        <f t="shared" ca="1" si="112"/>
        <v>https://prre.agglo-larochelle.fr/partenaires</v>
      </c>
      <c r="G700" t="str">
        <f t="shared" ca="1" si="113"/>
        <v>A</v>
      </c>
      <c r="H700" t="str">
        <f t="shared" ca="1" si="114"/>
        <v/>
      </c>
      <c r="I700" t="str">
        <f t="shared" ca="1" si="115"/>
        <v/>
      </c>
      <c r="J700" t="str">
        <f t="shared" ca="1" si="116"/>
        <v/>
      </c>
      <c r="K700" t="str">
        <f t="shared" ca="1" si="117"/>
        <v/>
      </c>
      <c r="M700">
        <f t="shared" ca="1" si="118"/>
        <v>0</v>
      </c>
      <c r="N700" t="str">
        <f t="shared" ca="1" si="119"/>
        <v/>
      </c>
      <c r="U700">
        <f t="shared" si="120"/>
        <v>0</v>
      </c>
    </row>
    <row r="701" hidden="1">
      <c r="A701" s="12"/>
      <c r="B701">
        <v>65</v>
      </c>
      <c r="C701" t="str">
        <f t="shared" ca="1" si="110"/>
        <v>9.2</v>
      </c>
      <c r="D701" t="str">
        <f t="shared" ca="1" si="111"/>
        <v>c</v>
      </c>
      <c r="E701" t="s">
        <v>23</v>
      </c>
      <c r="F701" s="65" t="str">
        <f t="shared" ca="1" si="112"/>
        <v>https://prre.agglo-larochelle.fr/mentions-legales</v>
      </c>
      <c r="G701" t="str">
        <f t="shared" ca="1" si="113"/>
        <v>A</v>
      </c>
      <c r="H701" t="str">
        <f t="shared" ca="1" si="114"/>
        <v/>
      </c>
      <c r="I701" t="str">
        <f t="shared" ca="1" si="115"/>
        <v/>
      </c>
      <c r="J701" t="str">
        <f t="shared" ca="1" si="116"/>
        <v/>
      </c>
      <c r="K701" t="str">
        <f t="shared" ca="1" si="117"/>
        <v/>
      </c>
      <c r="M701">
        <f t="shared" ca="1" si="118"/>
        <v>0</v>
      </c>
      <c r="N701" t="str">
        <f t="shared" ca="1" si="119"/>
        <v/>
      </c>
      <c r="U701">
        <f t="shared" si="120"/>
        <v>0</v>
      </c>
    </row>
    <row r="702" hidden="1">
      <c r="A702" s="12"/>
      <c r="B702">
        <v>65</v>
      </c>
      <c r="C702" t="str">
        <f t="shared" ca="1" si="110"/>
        <v>9.2</v>
      </c>
      <c r="D702" t="str">
        <f t="shared" ca="1" si="111"/>
        <v>c</v>
      </c>
      <c r="E702" t="s">
        <v>26</v>
      </c>
      <c r="F702" s="65" t="str">
        <f t="shared" ca="1" si="112"/>
        <v>https://prre.agglo-larochelle.fr/plan-du-site</v>
      </c>
      <c r="G702" t="str">
        <f t="shared" ca="1" si="113"/>
        <v>A</v>
      </c>
      <c r="H702" t="str">
        <f t="shared" ca="1" si="114"/>
        <v/>
      </c>
      <c r="I702" t="str">
        <f t="shared" ca="1" si="115"/>
        <v/>
      </c>
      <c r="J702" t="str">
        <f t="shared" ca="1" si="116"/>
        <v/>
      </c>
      <c r="K702" t="str">
        <f t="shared" ca="1" si="117"/>
        <v/>
      </c>
      <c r="M702">
        <f t="shared" ca="1" si="118"/>
        <v>0</v>
      </c>
      <c r="N702" t="str">
        <f t="shared" ca="1" si="119"/>
        <v/>
      </c>
      <c r="U702">
        <f t="shared" si="120"/>
        <v>0</v>
      </c>
    </row>
    <row r="703" hidden="1">
      <c r="A703" s="12"/>
      <c r="B703">
        <v>65</v>
      </c>
      <c r="C703" t="str">
        <f t="shared" ca="1" si="110"/>
        <v>9.2</v>
      </c>
      <c r="D703" t="str">
        <f t="shared" ca="1" si="111"/>
        <v>c</v>
      </c>
      <c r="E703" t="s">
        <v>29</v>
      </c>
      <c r="F703" s="65" t="str">
        <f t="shared" ca="1" si="112"/>
        <v>https://prre.agglo-larochelle.fr/module-annuaire-des-pros?</v>
      </c>
      <c r="G703" t="str">
        <f t="shared" ca="1" si="113"/>
        <v>A</v>
      </c>
      <c r="H703" t="str">
        <f t="shared" ca="1" si="114"/>
        <v/>
      </c>
      <c r="I703" t="str">
        <f t="shared" ca="1" si="115"/>
        <v/>
      </c>
      <c r="J703" t="str">
        <f t="shared" ca="1" si="116"/>
        <v/>
      </c>
      <c r="K703" t="str">
        <f t="shared" ca="1" si="117"/>
        <v/>
      </c>
      <c r="M703">
        <f t="shared" ca="1" si="118"/>
        <v>0</v>
      </c>
      <c r="N703" t="str">
        <f t="shared" ca="1" si="119"/>
        <v/>
      </c>
      <c r="U703">
        <f t="shared" si="120"/>
        <v>0</v>
      </c>
    </row>
    <row r="704" hidden="1">
      <c r="A704" s="12"/>
      <c r="B704">
        <v>65</v>
      </c>
      <c r="C704" t="str">
        <f t="shared" ca="1" si="110"/>
        <v>9.2</v>
      </c>
      <c r="D704" t="str">
        <f t="shared" ca="1" si="111"/>
        <v>c</v>
      </c>
      <c r="E704" t="s">
        <v>32</v>
      </c>
      <c r="F704" s="65" t="str">
        <f t="shared" ca="1" si="112"/>
        <v>https://prre.agglo-larochelle.fr/prendre-rendez-vous</v>
      </c>
      <c r="G704" t="str">
        <f t="shared" ca="1" si="113"/>
        <v>A</v>
      </c>
      <c r="H704" t="str">
        <f t="shared" ca="1" si="114"/>
        <v/>
      </c>
      <c r="I704" t="str">
        <f t="shared" ca="1" si="115"/>
        <v/>
      </c>
      <c r="J704" t="str">
        <f t="shared" ca="1" si="116"/>
        <v/>
      </c>
      <c r="K704" t="str">
        <f t="shared" ca="1" si="117"/>
        <v/>
      </c>
      <c r="M704">
        <f t="shared" ca="1" si="118"/>
        <v>0</v>
      </c>
      <c r="N704" t="str">
        <f t="shared" ca="1" si="119"/>
        <v/>
      </c>
      <c r="U704">
        <f t="shared" si="120"/>
        <v>0</v>
      </c>
    </row>
    <row r="705" hidden="1">
      <c r="A705" s="12"/>
      <c r="B705">
        <v>65</v>
      </c>
      <c r="C705" t="str">
        <f t="shared" ca="1" si="110"/>
        <v>9.2</v>
      </c>
      <c r="D705" t="str">
        <f t="shared" ca="1" si="111"/>
        <v>c</v>
      </c>
      <c r="E705" t="s">
        <v>35</v>
      </c>
      <c r="F705" s="65" t="str">
        <f t="shared" ca="1" si="112"/>
        <v>https://prre.agglo-larochelle.fr/aides-financieres</v>
      </c>
      <c r="G705" t="str">
        <f t="shared" ca="1" si="113"/>
        <v>A</v>
      </c>
      <c r="H705" t="str">
        <f t="shared" ca="1" si="114"/>
        <v/>
      </c>
      <c r="I705" t="str">
        <f t="shared" ca="1" si="115"/>
        <v/>
      </c>
      <c r="J705" t="str">
        <f t="shared" ca="1" si="116"/>
        <v/>
      </c>
      <c r="K705" t="str">
        <f t="shared" ca="1" si="117"/>
        <v/>
      </c>
      <c r="M705">
        <f t="shared" ca="1" si="118"/>
        <v>0</v>
      </c>
      <c r="N705" t="str">
        <f t="shared" ca="1" si="119"/>
        <v/>
      </c>
      <c r="U705">
        <f t="shared" si="120"/>
        <v>0</v>
      </c>
    </row>
    <row r="706" hidden="1">
      <c r="A706" s="12"/>
      <c r="B706">
        <v>65</v>
      </c>
      <c r="C706" t="str">
        <f t="shared" ca="1" si="110"/>
        <v>9.2</v>
      </c>
      <c r="D706" t="str">
        <f t="shared" ca="1" si="111"/>
        <v>c</v>
      </c>
      <c r="E706" t="s">
        <v>38</v>
      </c>
      <c r="F706" s="65" t="str">
        <f t="shared" ca="1" si="112"/>
        <v>https://prre.agglo-larochelle.fr/des-outils-pour-mieux-connaitre-mon-logement/mon-toit-est-t-il-bien-isole</v>
      </c>
      <c r="G706" t="str">
        <f t="shared" ca="1" si="113"/>
        <v>A</v>
      </c>
      <c r="H706" t="str">
        <f t="shared" ca="1" si="114"/>
        <v/>
      </c>
      <c r="I706" t="str">
        <f t="shared" ca="1" si="115"/>
        <v/>
      </c>
      <c r="J706" t="str">
        <f t="shared" ca="1" si="116"/>
        <v/>
      </c>
      <c r="K706" t="str">
        <f t="shared" ca="1" si="117"/>
        <v/>
      </c>
      <c r="M706">
        <f t="shared" ca="1" si="118"/>
        <v>0</v>
      </c>
      <c r="N706" t="str">
        <f t="shared" ca="1" si="119"/>
        <v/>
      </c>
      <c r="U706">
        <f t="shared" si="120"/>
        <v>0</v>
      </c>
    </row>
    <row r="707" hidden="1">
      <c r="A707" s="12"/>
      <c r="B707">
        <v>65</v>
      </c>
      <c r="C707" t="str">
        <f t="shared" ca="1" si="110"/>
        <v>9.2</v>
      </c>
      <c r="D707" t="str">
        <f t="shared" ca="1" si="111"/>
        <v>c</v>
      </c>
      <c r="E707" t="s">
        <v>41</v>
      </c>
      <c r="F707" s="65" t="str">
        <f t="shared" ca="1" si="112"/>
        <v>https://prre.agglo-larochelle.fr/prendre-rendez-vous/prendre-rendez-vous-a-la-rochelle-pour-une-renovation-energetique-individuelle</v>
      </c>
      <c r="G707" t="str">
        <f t="shared" ca="1" si="113"/>
        <v>A</v>
      </c>
      <c r="H707" t="str">
        <f t="shared" ca="1" si="114"/>
        <v/>
      </c>
      <c r="I707" t="str">
        <f t="shared" ca="1" si="115"/>
        <v/>
      </c>
      <c r="J707" t="str">
        <f t="shared" ca="1" si="116"/>
        <v/>
      </c>
      <c r="K707" t="str">
        <f t="shared" ca="1" si="117"/>
        <v/>
      </c>
      <c r="M707">
        <f t="shared" ca="1" si="118"/>
        <v>0</v>
      </c>
      <c r="N707" t="str">
        <f t="shared" ca="1" si="119"/>
        <v/>
      </c>
      <c r="U707">
        <f t="shared" si="120"/>
        <v>0</v>
      </c>
    </row>
    <row r="708" hidden="1">
      <c r="A708" s="12"/>
      <c r="B708">
        <v>65</v>
      </c>
      <c r="C708" t="str">
        <f t="shared" ca="1" si="110"/>
        <v>9.2</v>
      </c>
      <c r="D708" t="str">
        <f t="shared" ca="1" si="111"/>
        <v>c</v>
      </c>
      <c r="E708" t="s">
        <v>44</v>
      </c>
      <c r="F708" s="65" t="str">
        <f t="shared" ca="1" si="112"/>
        <v>https://prre.agglo-larochelle.fr/-/gl-batiment-elec</v>
      </c>
      <c r="G708" t="str">
        <f t="shared" ca="1" si="113"/>
        <v>A</v>
      </c>
      <c r="H708" t="str">
        <f t="shared" ca="1" si="114"/>
        <v/>
      </c>
      <c r="I708" t="str">
        <f t="shared" ca="1" si="115"/>
        <v/>
      </c>
      <c r="J708" t="str">
        <f t="shared" ca="1" si="116"/>
        <v/>
      </c>
      <c r="K708" t="str">
        <f t="shared" ca="1" si="117"/>
        <v/>
      </c>
      <c r="M708">
        <f t="shared" ca="1" si="118"/>
        <v>0</v>
      </c>
      <c r="N708" t="str">
        <f t="shared" ca="1" si="119"/>
        <v/>
      </c>
      <c r="U708">
        <f t="shared" si="120"/>
        <v>0</v>
      </c>
    </row>
    <row r="709" hidden="1">
      <c r="A709" s="12"/>
      <c r="B709">
        <v>65</v>
      </c>
      <c r="C709" t="str">
        <f t="shared" ca="1" si="110"/>
        <v>9.2</v>
      </c>
      <c r="D709" t="str">
        <f t="shared" ca="1" si="111"/>
        <v>c</v>
      </c>
      <c r="E709" t="s">
        <v>47</v>
      </c>
      <c r="F709" s="65" t="str">
        <f t="shared" ca="1" si="112"/>
        <v>https://prre.agglo-larochelle.fr/-/1ere-fiche-chantier-de-renovation-performante</v>
      </c>
      <c r="G709" t="str">
        <f t="shared" ca="1" si="113"/>
        <v>A</v>
      </c>
      <c r="H709" t="str">
        <f t="shared" ca="1" si="114"/>
        <v/>
      </c>
      <c r="I709" t="str">
        <f t="shared" ca="1" si="115"/>
        <v/>
      </c>
      <c r="J709" t="str">
        <f t="shared" ca="1" si="116"/>
        <v/>
      </c>
      <c r="K709" t="str">
        <f t="shared" ca="1" si="117"/>
        <v/>
      </c>
      <c r="M709">
        <f t="shared" ca="1" si="118"/>
        <v>0</v>
      </c>
      <c r="N709" t="str">
        <f t="shared" ca="1" si="119"/>
        <v/>
      </c>
      <c r="U709">
        <f t="shared" si="120"/>
        <v>0</v>
      </c>
    </row>
    <row r="710" hidden="1">
      <c r="A710" s="12"/>
      <c r="B710">
        <v>66</v>
      </c>
      <c r="C710" t="str">
        <f t="shared" ca="1" si="110"/>
        <v>9.3</v>
      </c>
      <c r="D710" t="str">
        <f t="shared" ca="1" si="111"/>
        <v>c</v>
      </c>
      <c r="E710" t="s">
        <v>11</v>
      </c>
      <c r="F710" s="65" t="str">
        <f t="shared" ca="1" si="112"/>
        <v>https://prre.agglo-larochelle.fr/</v>
      </c>
      <c r="G710" t="str">
        <f t="shared" ca="1" si="113"/>
        <v>A</v>
      </c>
      <c r="H710" t="str">
        <f t="shared" ca="1" si="114"/>
        <v/>
      </c>
      <c r="I710" t="str">
        <f t="shared" ca="1" si="115"/>
        <v/>
      </c>
      <c r="J710" t="str">
        <f t="shared" ca="1" si="116"/>
        <v/>
      </c>
      <c r="K710" t="str">
        <f t="shared" ca="1" si="117"/>
        <v/>
      </c>
      <c r="M710">
        <f t="shared" ca="1" si="118"/>
        <v>1</v>
      </c>
      <c r="N710" t="str">
        <f t="shared" ca="1" si="119"/>
        <v/>
      </c>
      <c r="U710">
        <f t="shared" si="120"/>
        <v>0</v>
      </c>
    </row>
    <row r="711" hidden="1">
      <c r="A711" s="12"/>
      <c r="B711">
        <v>66</v>
      </c>
      <c r="C711" t="str">
        <f t="shared" ca="1" si="110"/>
        <v>9.3</v>
      </c>
      <c r="D711" t="str">
        <f t="shared" ca="1" si="111"/>
        <v>c</v>
      </c>
      <c r="E711" t="s">
        <v>14</v>
      </c>
      <c r="F711" s="65" t="str">
        <f t="shared" ca="1" si="112"/>
        <v>https://prre.agglo-larochelle.fr/j-adapte-mon-logement-a-une-perte-d-autonomie</v>
      </c>
      <c r="G711" t="str">
        <f t="shared" ca="1" si="113"/>
        <v>A</v>
      </c>
      <c r="H711" t="str">
        <f t="shared" ca="1" si="114"/>
        <v/>
      </c>
      <c r="I711" t="str">
        <f t="shared" ca="1" si="115"/>
        <v/>
      </c>
      <c r="J711" t="str">
        <f t="shared" ca="1" si="116"/>
        <v/>
      </c>
      <c r="K711" t="str">
        <f t="shared" ca="1" si="117"/>
        <v/>
      </c>
      <c r="M711">
        <f t="shared" ca="1" si="118"/>
        <v>1</v>
      </c>
      <c r="N711" t="str">
        <f t="shared" ca="1" si="119"/>
        <v/>
      </c>
      <c r="U711">
        <f t="shared" si="120"/>
        <v>0</v>
      </c>
    </row>
    <row r="712" hidden="1">
      <c r="A712" s="12"/>
      <c r="B712">
        <v>66</v>
      </c>
      <c r="C712" t="str">
        <f t="shared" ref="C712:C775" ca="1" si="121">IF(INDIRECT($E712&amp;"!B"&amp;$B712)=0,"",INDIRECT($E712&amp;"!B"&amp;$B712))</f>
        <v>9.3</v>
      </c>
      <c r="D712" t="str">
        <f t="shared" ref="D712:D775" ca="1" si="122">IF(INDIRECT($E712&amp;"!F"&amp;$B712)=0,"",INDIRECT($E712&amp;"!F"&amp;$B712))</f>
        <v>c</v>
      </c>
      <c r="E712" t="s">
        <v>17</v>
      </c>
      <c r="F712" s="65" t="str">
        <f t="shared" ref="F712:F775" ca="1" si="123">HYPERLINK(INDIRECT($E712&amp;"!C3"))</f>
        <v>https://prre.agglo-larochelle.fr/contact-professionnels</v>
      </c>
      <c r="G712" t="str">
        <f t="shared" ref="G712:G775" ca="1" si="124">IF(INDIRECT($E712&amp;"!C"&amp;$B712)=0,"",INDIRECT($E712&amp;"!C"&amp;$B712))</f>
        <v>A</v>
      </c>
      <c r="H712" t="str">
        <f t="shared" ref="H712:H775" ca="1" si="125">IF(INDIRECT($E712&amp;"!D"&amp;$B712)=0,"",INDIRECT($E712&amp;"!D"&amp;$B712))</f>
        <v/>
      </c>
      <c r="I712" t="str">
        <f t="shared" ref="I712:I775" ca="1" si="126">IF(INDIRECT($E712&amp;"!H"&amp;$B712)=0,"",INDIRECT($E712&amp;"!H"&amp;$B712))</f>
        <v/>
      </c>
      <c r="J712" t="str">
        <f t="shared" ref="J712:J775" ca="1" si="127">IF(INDIRECT($E712&amp;"!I"&amp;$B712)=0,"",INDIRECT($E712&amp;"!I"&amp;$B712))</f>
        <v/>
      </c>
      <c r="K712" t="str">
        <f t="shared" ref="K712:K775" ca="1" si="128">IFERROR(VLOOKUP($J712,$W$1:$AA$4,(MATCH($I712,$X$5:$AA$5,0))+1,FALSE),"")</f>
        <v/>
      </c>
      <c r="M712">
        <f t="shared" ref="M712:M775" ca="1" si="129">COUNTIFS($C$7:$C$1385,$C712,$D$7:$D$1385,"nc")</f>
        <v>1</v>
      </c>
      <c r="N712" t="str">
        <f t="shared" ref="N712:N775" ca="1" si="130">IF(INDIRECT($E712&amp;"!J"&amp;$B712)=0,"",INDIRECT($E712&amp;"!J"&amp;$B712))</f>
        <v/>
      </c>
      <c r="U712">
        <f t="shared" ref="U712:U775" si="131">SUM($P712:$T712)</f>
        <v>0</v>
      </c>
    </row>
    <row r="713" hidden="1">
      <c r="A713" s="12"/>
      <c r="B713">
        <v>66</v>
      </c>
      <c r="C713" t="str">
        <f t="shared" ca="1" si="121"/>
        <v>9.3</v>
      </c>
      <c r="D713" t="str">
        <f t="shared" ca="1" si="122"/>
        <v>c</v>
      </c>
      <c r="E713" t="s">
        <v>20</v>
      </c>
      <c r="F713" s="65" t="str">
        <f t="shared" ca="1" si="123"/>
        <v>https://prre.agglo-larochelle.fr/partenaires</v>
      </c>
      <c r="G713" t="str">
        <f t="shared" ca="1" si="124"/>
        <v>A</v>
      </c>
      <c r="H713" t="str">
        <f t="shared" ca="1" si="125"/>
        <v/>
      </c>
      <c r="I713" t="str">
        <f t="shared" ca="1" si="126"/>
        <v/>
      </c>
      <c r="J713" t="str">
        <f t="shared" ca="1" si="127"/>
        <v/>
      </c>
      <c r="K713" t="str">
        <f t="shared" ca="1" si="128"/>
        <v/>
      </c>
      <c r="M713">
        <f t="shared" ca="1" si="129"/>
        <v>1</v>
      </c>
      <c r="N713" t="str">
        <f t="shared" ca="1" si="130"/>
        <v/>
      </c>
      <c r="U713">
        <f t="shared" si="131"/>
        <v>0</v>
      </c>
    </row>
    <row r="714" hidden="1">
      <c r="A714" s="12"/>
      <c r="B714">
        <v>66</v>
      </c>
      <c r="C714" t="str">
        <f t="shared" ca="1" si="121"/>
        <v>9.3</v>
      </c>
      <c r="D714" t="str">
        <f t="shared" ca="1" si="122"/>
        <v>c</v>
      </c>
      <c r="E714" t="s">
        <v>23</v>
      </c>
      <c r="F714" s="65" t="str">
        <f t="shared" ca="1" si="123"/>
        <v>https://prre.agglo-larochelle.fr/mentions-legales</v>
      </c>
      <c r="G714" t="str">
        <f t="shared" ca="1" si="124"/>
        <v>A</v>
      </c>
      <c r="H714" t="str">
        <f t="shared" ca="1" si="125"/>
        <v/>
      </c>
      <c r="I714" t="str">
        <f t="shared" ca="1" si="126"/>
        <v/>
      </c>
      <c r="J714" t="str">
        <f t="shared" ca="1" si="127"/>
        <v/>
      </c>
      <c r="K714" t="str">
        <f t="shared" ca="1" si="128"/>
        <v/>
      </c>
      <c r="M714">
        <f t="shared" ca="1" si="129"/>
        <v>1</v>
      </c>
      <c r="N714" t="str">
        <f t="shared" ca="1" si="130"/>
        <v/>
      </c>
      <c r="U714">
        <f t="shared" si="131"/>
        <v>0</v>
      </c>
    </row>
    <row r="715" hidden="1">
      <c r="A715" s="12"/>
      <c r="B715">
        <v>66</v>
      </c>
      <c r="C715" t="str">
        <f t="shared" ca="1" si="121"/>
        <v>9.3</v>
      </c>
      <c r="D715" t="str">
        <f t="shared" ca="1" si="122"/>
        <v>c</v>
      </c>
      <c r="E715" t="s">
        <v>26</v>
      </c>
      <c r="F715" s="65" t="str">
        <f t="shared" ca="1" si="123"/>
        <v>https://prre.agglo-larochelle.fr/plan-du-site</v>
      </c>
      <c r="G715" t="str">
        <f t="shared" ca="1" si="124"/>
        <v>A</v>
      </c>
      <c r="H715" t="str">
        <f t="shared" ca="1" si="125"/>
        <v/>
      </c>
      <c r="I715" t="str">
        <f t="shared" ca="1" si="126"/>
        <v/>
      </c>
      <c r="J715" t="str">
        <f t="shared" ca="1" si="127"/>
        <v/>
      </c>
      <c r="K715" t="str">
        <f t="shared" ca="1" si="128"/>
        <v/>
      </c>
      <c r="M715">
        <f t="shared" ca="1" si="129"/>
        <v>1</v>
      </c>
      <c r="N715" t="str">
        <f t="shared" ca="1" si="130"/>
        <v/>
      </c>
      <c r="U715">
        <f t="shared" si="131"/>
        <v>0</v>
      </c>
    </row>
    <row r="716" hidden="1">
      <c r="A716" s="12"/>
      <c r="B716">
        <v>66</v>
      </c>
      <c r="C716" t="str">
        <f t="shared" ca="1" si="121"/>
        <v>9.3</v>
      </c>
      <c r="D716" t="str">
        <f t="shared" ca="1" si="122"/>
        <v>c</v>
      </c>
      <c r="E716" t="s">
        <v>29</v>
      </c>
      <c r="F716" s="65" t="str">
        <f t="shared" ca="1" si="123"/>
        <v>https://prre.agglo-larochelle.fr/module-annuaire-des-pros?</v>
      </c>
      <c r="G716" t="str">
        <f t="shared" ca="1" si="124"/>
        <v>A</v>
      </c>
      <c r="H716" t="str">
        <f t="shared" ca="1" si="125"/>
        <v/>
      </c>
      <c r="I716" t="str">
        <f t="shared" ca="1" si="126"/>
        <v/>
      </c>
      <c r="J716" t="str">
        <f t="shared" ca="1" si="127"/>
        <v/>
      </c>
      <c r="K716" t="str">
        <f t="shared" ca="1" si="128"/>
        <v/>
      </c>
      <c r="M716">
        <f t="shared" ca="1" si="129"/>
        <v>1</v>
      </c>
      <c r="N716" t="str">
        <f t="shared" ca="1" si="130"/>
        <v/>
      </c>
      <c r="U716">
        <f t="shared" si="131"/>
        <v>0</v>
      </c>
    </row>
    <row r="717" hidden="1">
      <c r="A717" s="12"/>
      <c r="B717">
        <v>66</v>
      </c>
      <c r="C717" t="str">
        <f t="shared" ca="1" si="121"/>
        <v>9.3</v>
      </c>
      <c r="D717" t="str">
        <f t="shared" ca="1" si="122"/>
        <v>c</v>
      </c>
      <c r="E717" t="s">
        <v>32</v>
      </c>
      <c r="F717" s="65" t="str">
        <f t="shared" ca="1" si="123"/>
        <v>https://prre.agglo-larochelle.fr/prendre-rendez-vous</v>
      </c>
      <c r="G717" t="str">
        <f t="shared" ca="1" si="124"/>
        <v>A</v>
      </c>
      <c r="H717" t="str">
        <f t="shared" ca="1" si="125"/>
        <v/>
      </c>
      <c r="I717" t="str">
        <f t="shared" ca="1" si="126"/>
        <v/>
      </c>
      <c r="J717" t="str">
        <f t="shared" ca="1" si="127"/>
        <v/>
      </c>
      <c r="K717" t="str">
        <f t="shared" ca="1" si="128"/>
        <v/>
      </c>
      <c r="M717">
        <f t="shared" ca="1" si="129"/>
        <v>1</v>
      </c>
      <c r="N717" t="str">
        <f t="shared" ca="1" si="130"/>
        <v/>
      </c>
      <c r="U717">
        <f t="shared" si="131"/>
        <v>0</v>
      </c>
    </row>
    <row r="718">
      <c r="A718" s="12"/>
      <c r="B718">
        <v>66</v>
      </c>
      <c r="C718" t="str">
        <f t="shared" ca="1" si="121"/>
        <v>9.3</v>
      </c>
      <c r="D718" t="str">
        <f t="shared" ca="1" si="122"/>
        <v>nc</v>
      </c>
      <c r="E718" t="s">
        <v>35</v>
      </c>
      <c r="F718" s="65" t="str">
        <f t="shared" ca="1" si="123"/>
        <v>https://prre.agglo-larochelle.fr/aides-financieres</v>
      </c>
      <c r="G718" t="str">
        <f t="shared" ca="1" si="124"/>
        <v>A</v>
      </c>
      <c r="H718" t="str">
        <f t="shared" ca="1" si="125"/>
        <v/>
      </c>
      <c r="I718" t="str">
        <f t="shared" ca="1" si="126"/>
        <v>Mineure</v>
      </c>
      <c r="J718" t="str">
        <f t="shared" ca="1" si="127"/>
        <v xml:space="preserve">Une seule fois dans la page</v>
      </c>
      <c r="K718" t="str">
        <f t="shared" ca="1" si="128"/>
        <v/>
      </c>
      <c r="M718">
        <f t="shared" ca="1" si="129"/>
        <v>1</v>
      </c>
      <c r="N718" t="str">
        <f t="shared" ca="1" si="130"/>
        <v xml:space="preserve">les indications des primes à l'installation solaire devraient être sous forme de liste </v>
      </c>
      <c r="U718">
        <f t="shared" si="131"/>
        <v>0</v>
      </c>
    </row>
    <row r="719" hidden="1">
      <c r="A719" s="12"/>
      <c r="B719">
        <v>66</v>
      </c>
      <c r="C719" t="str">
        <f t="shared" ca="1" si="121"/>
        <v>9.3</v>
      </c>
      <c r="D719" t="str">
        <f t="shared" ca="1" si="122"/>
        <v>c</v>
      </c>
      <c r="E719" t="s">
        <v>38</v>
      </c>
      <c r="F719" s="65" t="str">
        <f t="shared" ca="1" si="123"/>
        <v>https://prre.agglo-larochelle.fr/des-outils-pour-mieux-connaitre-mon-logement/mon-toit-est-t-il-bien-isole</v>
      </c>
      <c r="G719" t="str">
        <f t="shared" ca="1" si="124"/>
        <v>A</v>
      </c>
      <c r="H719" t="str">
        <f t="shared" ca="1" si="125"/>
        <v/>
      </c>
      <c r="I719" t="str">
        <f t="shared" ca="1" si="126"/>
        <v/>
      </c>
      <c r="J719" t="str">
        <f t="shared" ca="1" si="127"/>
        <v/>
      </c>
      <c r="K719" t="str">
        <f t="shared" ca="1" si="128"/>
        <v/>
      </c>
      <c r="M719">
        <f t="shared" ca="1" si="129"/>
        <v>1</v>
      </c>
      <c r="N719" t="str">
        <f t="shared" ca="1" si="130"/>
        <v/>
      </c>
      <c r="U719">
        <f t="shared" si="131"/>
        <v>0</v>
      </c>
    </row>
    <row r="720" hidden="1">
      <c r="A720" s="12"/>
      <c r="B720">
        <v>66</v>
      </c>
      <c r="C720" t="str">
        <f t="shared" ca="1" si="121"/>
        <v>9.3</v>
      </c>
      <c r="D720" t="str">
        <f t="shared" ca="1" si="122"/>
        <v>c</v>
      </c>
      <c r="E720" t="s">
        <v>41</v>
      </c>
      <c r="F720" s="65" t="str">
        <f t="shared" ca="1" si="123"/>
        <v>https://prre.agglo-larochelle.fr/prendre-rendez-vous/prendre-rendez-vous-a-la-rochelle-pour-une-renovation-energetique-individuelle</v>
      </c>
      <c r="G720" t="str">
        <f t="shared" ca="1" si="124"/>
        <v>A</v>
      </c>
      <c r="H720" t="str">
        <f t="shared" ca="1" si="125"/>
        <v/>
      </c>
      <c r="I720" t="str">
        <f t="shared" ca="1" si="126"/>
        <v/>
      </c>
      <c r="J720" t="str">
        <f t="shared" ca="1" si="127"/>
        <v/>
      </c>
      <c r="K720" t="str">
        <f t="shared" ca="1" si="128"/>
        <v/>
      </c>
      <c r="M720">
        <f t="shared" ca="1" si="129"/>
        <v>1</v>
      </c>
      <c r="N720" t="str">
        <f t="shared" ca="1" si="130"/>
        <v/>
      </c>
      <c r="U720">
        <f t="shared" si="131"/>
        <v>0</v>
      </c>
    </row>
    <row r="721" hidden="1">
      <c r="A721" s="12"/>
      <c r="B721">
        <v>66</v>
      </c>
      <c r="C721" t="str">
        <f t="shared" ca="1" si="121"/>
        <v>9.3</v>
      </c>
      <c r="D721" t="str">
        <f t="shared" ca="1" si="122"/>
        <v>c</v>
      </c>
      <c r="E721" t="s">
        <v>44</v>
      </c>
      <c r="F721" s="65" t="str">
        <f t="shared" ca="1" si="123"/>
        <v>https://prre.agglo-larochelle.fr/-/gl-batiment-elec</v>
      </c>
      <c r="G721" t="str">
        <f t="shared" ca="1" si="124"/>
        <v>A</v>
      </c>
      <c r="H721" t="str">
        <f t="shared" ca="1" si="125"/>
        <v/>
      </c>
      <c r="I721" t="str">
        <f t="shared" ca="1" si="126"/>
        <v/>
      </c>
      <c r="J721" t="str">
        <f t="shared" ca="1" si="127"/>
        <v/>
      </c>
      <c r="K721" t="str">
        <f t="shared" ca="1" si="128"/>
        <v/>
      </c>
      <c r="M721">
        <f t="shared" ca="1" si="129"/>
        <v>1</v>
      </c>
      <c r="N721" t="str">
        <f t="shared" ca="1" si="130"/>
        <v/>
      </c>
      <c r="U721">
        <f t="shared" si="131"/>
        <v>0</v>
      </c>
    </row>
    <row r="722" hidden="1">
      <c r="A722" s="12"/>
      <c r="B722">
        <v>66</v>
      </c>
      <c r="C722" t="str">
        <f t="shared" ca="1" si="121"/>
        <v>9.3</v>
      </c>
      <c r="D722" t="str">
        <f t="shared" ca="1" si="122"/>
        <v>c</v>
      </c>
      <c r="E722" t="s">
        <v>47</v>
      </c>
      <c r="F722" s="65" t="str">
        <f t="shared" ca="1" si="123"/>
        <v>https://prre.agglo-larochelle.fr/-/1ere-fiche-chantier-de-renovation-performante</v>
      </c>
      <c r="G722" t="str">
        <f t="shared" ca="1" si="124"/>
        <v>A</v>
      </c>
      <c r="H722" t="str">
        <f t="shared" ca="1" si="125"/>
        <v/>
      </c>
      <c r="I722" t="str">
        <f t="shared" ca="1" si="126"/>
        <v/>
      </c>
      <c r="J722" t="str">
        <f t="shared" ca="1" si="127"/>
        <v/>
      </c>
      <c r="K722" t="str">
        <f t="shared" ca="1" si="128"/>
        <v/>
      </c>
      <c r="M722">
        <f t="shared" ca="1" si="129"/>
        <v>1</v>
      </c>
      <c r="N722" t="str">
        <f t="shared" ca="1" si="130"/>
        <v/>
      </c>
      <c r="U722">
        <f t="shared" si="131"/>
        <v>0</v>
      </c>
    </row>
    <row r="723" hidden="1">
      <c r="A723" s="12"/>
      <c r="B723">
        <v>67</v>
      </c>
      <c r="C723" t="str">
        <f t="shared" ca="1" si="121"/>
        <v>9.4</v>
      </c>
      <c r="D723" t="str">
        <f t="shared" ca="1" si="122"/>
        <v>na</v>
      </c>
      <c r="E723" t="s">
        <v>11</v>
      </c>
      <c r="F723" s="65" t="str">
        <f t="shared" ca="1" si="123"/>
        <v>https://prre.agglo-larochelle.fr/</v>
      </c>
      <c r="G723" t="str">
        <f t="shared" ca="1" si="124"/>
        <v>A</v>
      </c>
      <c r="H723" t="str">
        <f t="shared" ca="1" si="125"/>
        <v/>
      </c>
      <c r="I723" t="str">
        <f t="shared" ca="1" si="126"/>
        <v/>
      </c>
      <c r="J723" t="str">
        <f t="shared" ca="1" si="127"/>
        <v/>
      </c>
      <c r="K723" t="str">
        <f t="shared" ca="1" si="128"/>
        <v/>
      </c>
      <c r="M723">
        <f t="shared" ca="1" si="129"/>
        <v>0</v>
      </c>
      <c r="N723" t="str">
        <f t="shared" ca="1" si="130"/>
        <v/>
      </c>
      <c r="U723">
        <f t="shared" si="131"/>
        <v>0</v>
      </c>
    </row>
    <row r="724" hidden="1">
      <c r="A724" s="12"/>
      <c r="B724">
        <v>67</v>
      </c>
      <c r="C724" t="str">
        <f t="shared" ca="1" si="121"/>
        <v>9.4</v>
      </c>
      <c r="D724" t="str">
        <f t="shared" ca="1" si="122"/>
        <v>na</v>
      </c>
      <c r="E724" t="s">
        <v>14</v>
      </c>
      <c r="F724" s="65" t="str">
        <f t="shared" ca="1" si="123"/>
        <v>https://prre.agglo-larochelle.fr/j-adapte-mon-logement-a-une-perte-d-autonomie</v>
      </c>
      <c r="G724" t="str">
        <f t="shared" ca="1" si="124"/>
        <v>A</v>
      </c>
      <c r="H724" t="str">
        <f t="shared" ca="1" si="125"/>
        <v/>
      </c>
      <c r="I724" t="str">
        <f t="shared" ca="1" si="126"/>
        <v/>
      </c>
      <c r="J724" t="str">
        <f t="shared" ca="1" si="127"/>
        <v/>
      </c>
      <c r="K724" t="str">
        <f t="shared" ca="1" si="128"/>
        <v/>
      </c>
      <c r="M724">
        <f t="shared" ca="1" si="129"/>
        <v>0</v>
      </c>
      <c r="N724" t="str">
        <f t="shared" ca="1" si="130"/>
        <v/>
      </c>
      <c r="U724">
        <f t="shared" si="131"/>
        <v>0</v>
      </c>
    </row>
    <row r="725" hidden="1">
      <c r="A725" s="12"/>
      <c r="B725">
        <v>67</v>
      </c>
      <c r="C725" t="str">
        <f t="shared" ca="1" si="121"/>
        <v>9.4</v>
      </c>
      <c r="D725" t="str">
        <f t="shared" ca="1" si="122"/>
        <v>na</v>
      </c>
      <c r="E725" t="s">
        <v>17</v>
      </c>
      <c r="F725" s="65" t="str">
        <f t="shared" ca="1" si="123"/>
        <v>https://prre.agglo-larochelle.fr/contact-professionnels</v>
      </c>
      <c r="G725" t="str">
        <f t="shared" ca="1" si="124"/>
        <v>A</v>
      </c>
      <c r="H725" t="str">
        <f t="shared" ca="1" si="125"/>
        <v/>
      </c>
      <c r="I725" t="str">
        <f t="shared" ca="1" si="126"/>
        <v/>
      </c>
      <c r="J725" t="str">
        <f t="shared" ca="1" si="127"/>
        <v/>
      </c>
      <c r="K725" t="str">
        <f t="shared" ca="1" si="128"/>
        <v/>
      </c>
      <c r="M725">
        <f t="shared" ca="1" si="129"/>
        <v>0</v>
      </c>
      <c r="N725" t="str">
        <f t="shared" ca="1" si="130"/>
        <v/>
      </c>
      <c r="U725">
        <f t="shared" si="131"/>
        <v>0</v>
      </c>
    </row>
    <row r="726" hidden="1">
      <c r="A726" s="12"/>
      <c r="B726">
        <v>67</v>
      </c>
      <c r="C726" t="str">
        <f t="shared" ca="1" si="121"/>
        <v>9.4</v>
      </c>
      <c r="D726" t="str">
        <f t="shared" ca="1" si="122"/>
        <v>na</v>
      </c>
      <c r="E726" t="s">
        <v>20</v>
      </c>
      <c r="F726" s="65" t="str">
        <f t="shared" ca="1" si="123"/>
        <v>https://prre.agglo-larochelle.fr/partenaires</v>
      </c>
      <c r="G726" t="str">
        <f t="shared" ca="1" si="124"/>
        <v>A</v>
      </c>
      <c r="H726" t="str">
        <f t="shared" ca="1" si="125"/>
        <v/>
      </c>
      <c r="I726" t="str">
        <f t="shared" ca="1" si="126"/>
        <v/>
      </c>
      <c r="J726" t="str">
        <f t="shared" ca="1" si="127"/>
        <v/>
      </c>
      <c r="K726" t="str">
        <f t="shared" ca="1" si="128"/>
        <v/>
      </c>
      <c r="M726">
        <f t="shared" ca="1" si="129"/>
        <v>0</v>
      </c>
      <c r="N726" t="str">
        <f t="shared" ca="1" si="130"/>
        <v/>
      </c>
      <c r="U726">
        <f t="shared" si="131"/>
        <v>0</v>
      </c>
    </row>
    <row r="727" hidden="1">
      <c r="A727" s="12"/>
      <c r="B727">
        <v>67</v>
      </c>
      <c r="C727" t="str">
        <f t="shared" ca="1" si="121"/>
        <v>9.4</v>
      </c>
      <c r="D727" t="str">
        <f t="shared" ca="1" si="122"/>
        <v>na</v>
      </c>
      <c r="E727" t="s">
        <v>23</v>
      </c>
      <c r="F727" s="65" t="str">
        <f t="shared" ca="1" si="123"/>
        <v>https://prre.agglo-larochelle.fr/mentions-legales</v>
      </c>
      <c r="G727" t="str">
        <f t="shared" ca="1" si="124"/>
        <v>A</v>
      </c>
      <c r="H727" t="str">
        <f t="shared" ca="1" si="125"/>
        <v/>
      </c>
      <c r="I727" t="str">
        <f t="shared" ca="1" si="126"/>
        <v/>
      </c>
      <c r="J727" t="str">
        <f t="shared" ca="1" si="127"/>
        <v/>
      </c>
      <c r="K727" t="str">
        <f t="shared" ca="1" si="128"/>
        <v/>
      </c>
      <c r="M727">
        <f t="shared" ca="1" si="129"/>
        <v>0</v>
      </c>
      <c r="N727" t="str">
        <f t="shared" ca="1" si="130"/>
        <v/>
      </c>
      <c r="U727">
        <f t="shared" si="131"/>
        <v>0</v>
      </c>
    </row>
    <row r="728" hidden="1">
      <c r="A728" s="12"/>
      <c r="B728">
        <v>67</v>
      </c>
      <c r="C728" t="str">
        <f t="shared" ca="1" si="121"/>
        <v>9.4</v>
      </c>
      <c r="D728" t="str">
        <f t="shared" ca="1" si="122"/>
        <v>na</v>
      </c>
      <c r="E728" t="s">
        <v>26</v>
      </c>
      <c r="F728" s="65" t="str">
        <f t="shared" ca="1" si="123"/>
        <v>https://prre.agglo-larochelle.fr/plan-du-site</v>
      </c>
      <c r="G728" t="str">
        <f t="shared" ca="1" si="124"/>
        <v>A</v>
      </c>
      <c r="H728" t="str">
        <f t="shared" ca="1" si="125"/>
        <v/>
      </c>
      <c r="I728" t="str">
        <f t="shared" ca="1" si="126"/>
        <v/>
      </c>
      <c r="J728" t="str">
        <f t="shared" ca="1" si="127"/>
        <v/>
      </c>
      <c r="K728" t="str">
        <f t="shared" ca="1" si="128"/>
        <v/>
      </c>
      <c r="M728">
        <f t="shared" ca="1" si="129"/>
        <v>0</v>
      </c>
      <c r="N728" t="str">
        <f t="shared" ca="1" si="130"/>
        <v/>
      </c>
      <c r="U728">
        <f t="shared" si="131"/>
        <v>0</v>
      </c>
    </row>
    <row r="729" hidden="1">
      <c r="A729" s="12"/>
      <c r="B729">
        <v>67</v>
      </c>
      <c r="C729" t="str">
        <f t="shared" ca="1" si="121"/>
        <v>9.4</v>
      </c>
      <c r="D729" t="str">
        <f t="shared" ca="1" si="122"/>
        <v>na</v>
      </c>
      <c r="E729" t="s">
        <v>29</v>
      </c>
      <c r="F729" s="65" t="str">
        <f t="shared" ca="1" si="123"/>
        <v>https://prre.agglo-larochelle.fr/module-annuaire-des-pros?</v>
      </c>
      <c r="G729" t="str">
        <f t="shared" ca="1" si="124"/>
        <v>A</v>
      </c>
      <c r="H729" t="str">
        <f t="shared" ca="1" si="125"/>
        <v/>
      </c>
      <c r="I729" t="str">
        <f t="shared" ca="1" si="126"/>
        <v/>
      </c>
      <c r="J729" t="str">
        <f t="shared" ca="1" si="127"/>
        <v/>
      </c>
      <c r="K729" t="str">
        <f t="shared" ca="1" si="128"/>
        <v/>
      </c>
      <c r="M729">
        <f t="shared" ca="1" si="129"/>
        <v>0</v>
      </c>
      <c r="N729" t="str">
        <f t="shared" ca="1" si="130"/>
        <v/>
      </c>
      <c r="U729">
        <f t="shared" si="131"/>
        <v>0</v>
      </c>
    </row>
    <row r="730" hidden="1">
      <c r="A730" s="12"/>
      <c r="B730">
        <v>67</v>
      </c>
      <c r="C730" t="str">
        <f t="shared" ca="1" si="121"/>
        <v>9.4</v>
      </c>
      <c r="D730" t="str">
        <f t="shared" ca="1" si="122"/>
        <v>na</v>
      </c>
      <c r="E730" t="s">
        <v>32</v>
      </c>
      <c r="F730" s="65" t="str">
        <f t="shared" ca="1" si="123"/>
        <v>https://prre.agglo-larochelle.fr/prendre-rendez-vous</v>
      </c>
      <c r="G730" t="str">
        <f t="shared" ca="1" si="124"/>
        <v>A</v>
      </c>
      <c r="H730" t="str">
        <f t="shared" ca="1" si="125"/>
        <v/>
      </c>
      <c r="I730" t="str">
        <f t="shared" ca="1" si="126"/>
        <v/>
      </c>
      <c r="J730" t="str">
        <f t="shared" ca="1" si="127"/>
        <v/>
      </c>
      <c r="K730" t="str">
        <f t="shared" ca="1" si="128"/>
        <v/>
      </c>
      <c r="M730">
        <f t="shared" ca="1" si="129"/>
        <v>0</v>
      </c>
      <c r="N730" t="str">
        <f t="shared" ca="1" si="130"/>
        <v/>
      </c>
      <c r="U730">
        <f t="shared" si="131"/>
        <v>0</v>
      </c>
    </row>
    <row r="731" hidden="1">
      <c r="A731" s="12"/>
      <c r="B731">
        <v>67</v>
      </c>
      <c r="C731" t="str">
        <f t="shared" ca="1" si="121"/>
        <v>9.4</v>
      </c>
      <c r="D731" t="str">
        <f t="shared" ca="1" si="122"/>
        <v>na</v>
      </c>
      <c r="E731" t="s">
        <v>35</v>
      </c>
      <c r="F731" s="65" t="str">
        <f t="shared" ca="1" si="123"/>
        <v>https://prre.agglo-larochelle.fr/aides-financieres</v>
      </c>
      <c r="G731" t="str">
        <f t="shared" ca="1" si="124"/>
        <v>A</v>
      </c>
      <c r="H731" t="str">
        <f t="shared" ca="1" si="125"/>
        <v/>
      </c>
      <c r="I731" t="str">
        <f t="shared" ca="1" si="126"/>
        <v/>
      </c>
      <c r="J731" t="str">
        <f t="shared" ca="1" si="127"/>
        <v/>
      </c>
      <c r="K731" t="str">
        <f t="shared" ca="1" si="128"/>
        <v/>
      </c>
      <c r="M731">
        <f t="shared" ca="1" si="129"/>
        <v>0</v>
      </c>
      <c r="N731" t="str">
        <f t="shared" ca="1" si="130"/>
        <v/>
      </c>
      <c r="U731">
        <f t="shared" si="131"/>
        <v>0</v>
      </c>
    </row>
    <row r="732" hidden="1">
      <c r="A732" s="12"/>
      <c r="B732">
        <v>67</v>
      </c>
      <c r="C732" t="str">
        <f t="shared" ca="1" si="121"/>
        <v>9.4</v>
      </c>
      <c r="D732" t="str">
        <f t="shared" ca="1" si="122"/>
        <v>na</v>
      </c>
      <c r="E732" t="s">
        <v>38</v>
      </c>
      <c r="F732" s="65" t="str">
        <f t="shared" ca="1" si="123"/>
        <v>https://prre.agglo-larochelle.fr/des-outils-pour-mieux-connaitre-mon-logement/mon-toit-est-t-il-bien-isole</v>
      </c>
      <c r="G732" t="str">
        <f t="shared" ca="1" si="124"/>
        <v>A</v>
      </c>
      <c r="H732" t="str">
        <f t="shared" ca="1" si="125"/>
        <v/>
      </c>
      <c r="I732" t="str">
        <f t="shared" ca="1" si="126"/>
        <v/>
      </c>
      <c r="J732" t="str">
        <f t="shared" ca="1" si="127"/>
        <v/>
      </c>
      <c r="K732" t="str">
        <f t="shared" ca="1" si="128"/>
        <v/>
      </c>
      <c r="M732">
        <f t="shared" ca="1" si="129"/>
        <v>0</v>
      </c>
      <c r="N732" t="str">
        <f t="shared" ca="1" si="130"/>
        <v/>
      </c>
      <c r="U732">
        <f t="shared" si="131"/>
        <v>0</v>
      </c>
    </row>
    <row r="733" hidden="1">
      <c r="A733" s="12"/>
      <c r="B733">
        <v>67</v>
      </c>
      <c r="C733" t="str">
        <f t="shared" ca="1" si="121"/>
        <v>9.4</v>
      </c>
      <c r="D733" t="str">
        <f t="shared" ca="1" si="122"/>
        <v>na</v>
      </c>
      <c r="E733" t="s">
        <v>41</v>
      </c>
      <c r="F733" s="65" t="str">
        <f t="shared" ca="1" si="123"/>
        <v>https://prre.agglo-larochelle.fr/prendre-rendez-vous/prendre-rendez-vous-a-la-rochelle-pour-une-renovation-energetique-individuelle</v>
      </c>
      <c r="G733" t="str">
        <f t="shared" ca="1" si="124"/>
        <v>A</v>
      </c>
      <c r="H733" t="str">
        <f t="shared" ca="1" si="125"/>
        <v/>
      </c>
      <c r="I733" t="str">
        <f t="shared" ca="1" si="126"/>
        <v/>
      </c>
      <c r="J733" t="str">
        <f t="shared" ca="1" si="127"/>
        <v/>
      </c>
      <c r="K733" t="str">
        <f t="shared" ca="1" si="128"/>
        <v/>
      </c>
      <c r="M733">
        <f t="shared" ca="1" si="129"/>
        <v>0</v>
      </c>
      <c r="N733" t="str">
        <f t="shared" ca="1" si="130"/>
        <v/>
      </c>
      <c r="U733">
        <f t="shared" si="131"/>
        <v>0</v>
      </c>
    </row>
    <row r="734" hidden="1">
      <c r="A734" s="12"/>
      <c r="B734">
        <v>67</v>
      </c>
      <c r="C734" t="str">
        <f t="shared" ca="1" si="121"/>
        <v>9.4</v>
      </c>
      <c r="D734" t="str">
        <f t="shared" ca="1" si="122"/>
        <v>na</v>
      </c>
      <c r="E734" t="s">
        <v>44</v>
      </c>
      <c r="F734" s="65" t="str">
        <f t="shared" ca="1" si="123"/>
        <v>https://prre.agglo-larochelle.fr/-/gl-batiment-elec</v>
      </c>
      <c r="G734" t="str">
        <f t="shared" ca="1" si="124"/>
        <v>A</v>
      </c>
      <c r="H734" t="str">
        <f t="shared" ca="1" si="125"/>
        <v/>
      </c>
      <c r="I734" t="str">
        <f t="shared" ca="1" si="126"/>
        <v/>
      </c>
      <c r="J734" t="str">
        <f t="shared" ca="1" si="127"/>
        <v/>
      </c>
      <c r="K734" t="str">
        <f t="shared" ca="1" si="128"/>
        <v/>
      </c>
      <c r="M734">
        <f t="shared" ca="1" si="129"/>
        <v>0</v>
      </c>
      <c r="N734" t="str">
        <f t="shared" ca="1" si="130"/>
        <v/>
      </c>
      <c r="U734">
        <f t="shared" si="131"/>
        <v>0</v>
      </c>
    </row>
    <row r="735" hidden="1">
      <c r="A735" s="12"/>
      <c r="B735">
        <v>67</v>
      </c>
      <c r="C735" t="str">
        <f t="shared" ca="1" si="121"/>
        <v>9.4</v>
      </c>
      <c r="D735" t="str">
        <f t="shared" ca="1" si="122"/>
        <v>na</v>
      </c>
      <c r="E735" t="s">
        <v>47</v>
      </c>
      <c r="F735" s="65" t="str">
        <f t="shared" ca="1" si="123"/>
        <v>https://prre.agglo-larochelle.fr/-/1ere-fiche-chantier-de-renovation-performante</v>
      </c>
      <c r="G735" t="str">
        <f t="shared" ca="1" si="124"/>
        <v>A</v>
      </c>
      <c r="H735" t="str">
        <f t="shared" ca="1" si="125"/>
        <v/>
      </c>
      <c r="I735" t="str">
        <f t="shared" ca="1" si="126"/>
        <v/>
      </c>
      <c r="J735" t="str">
        <f t="shared" ca="1" si="127"/>
        <v/>
      </c>
      <c r="K735" t="str">
        <f t="shared" ca="1" si="128"/>
        <v/>
      </c>
      <c r="M735">
        <f t="shared" ca="1" si="129"/>
        <v>0</v>
      </c>
      <c r="N735" t="str">
        <f t="shared" ca="1" si="130"/>
        <v/>
      </c>
      <c r="U735">
        <f t="shared" si="131"/>
        <v>0</v>
      </c>
    </row>
    <row r="736" hidden="1">
      <c r="A736" s="12" t="s">
        <v>94</v>
      </c>
      <c r="B736">
        <v>68</v>
      </c>
      <c r="C736" t="str">
        <f t="shared" ca="1" si="121"/>
        <v>10.1</v>
      </c>
      <c r="D736" t="str">
        <f t="shared" ca="1" si="122"/>
        <v>c</v>
      </c>
      <c r="E736" t="s">
        <v>11</v>
      </c>
      <c r="F736" s="65" t="str">
        <f t="shared" ca="1" si="123"/>
        <v>https://prre.agglo-larochelle.fr/</v>
      </c>
      <c r="G736" t="str">
        <f t="shared" ca="1" si="124"/>
        <v>A</v>
      </c>
      <c r="H736" t="str">
        <f t="shared" ca="1" si="125"/>
        <v/>
      </c>
      <c r="I736" t="str">
        <f t="shared" ca="1" si="126"/>
        <v/>
      </c>
      <c r="J736" t="str">
        <f t="shared" ca="1" si="127"/>
        <v/>
      </c>
      <c r="K736" t="str">
        <f t="shared" ca="1" si="128"/>
        <v/>
      </c>
      <c r="M736">
        <f t="shared" ca="1" si="129"/>
        <v>0</v>
      </c>
      <c r="N736" t="str">
        <f t="shared" ca="1" si="130"/>
        <v/>
      </c>
      <c r="U736">
        <f t="shared" si="131"/>
        <v>0</v>
      </c>
    </row>
    <row r="737" hidden="1">
      <c r="A737" s="12"/>
      <c r="B737">
        <v>68</v>
      </c>
      <c r="C737" t="str">
        <f t="shared" ca="1" si="121"/>
        <v>10.1</v>
      </c>
      <c r="D737" t="str">
        <f t="shared" ca="1" si="122"/>
        <v>c</v>
      </c>
      <c r="E737" t="s">
        <v>14</v>
      </c>
      <c r="F737" s="65" t="str">
        <f t="shared" ca="1" si="123"/>
        <v>https://prre.agglo-larochelle.fr/j-adapte-mon-logement-a-une-perte-d-autonomie</v>
      </c>
      <c r="G737" t="str">
        <f t="shared" ca="1" si="124"/>
        <v>A</v>
      </c>
      <c r="H737" t="str">
        <f t="shared" ca="1" si="125"/>
        <v/>
      </c>
      <c r="I737" t="str">
        <f t="shared" ca="1" si="126"/>
        <v/>
      </c>
      <c r="J737" t="str">
        <f t="shared" ca="1" si="127"/>
        <v/>
      </c>
      <c r="K737" t="str">
        <f t="shared" ca="1" si="128"/>
        <v/>
      </c>
      <c r="M737">
        <f t="shared" ca="1" si="129"/>
        <v>0</v>
      </c>
      <c r="N737" t="str">
        <f t="shared" ca="1" si="130"/>
        <v/>
      </c>
      <c r="U737">
        <f t="shared" si="131"/>
        <v>0</v>
      </c>
    </row>
    <row r="738" hidden="1">
      <c r="A738" s="12"/>
      <c r="B738">
        <v>68</v>
      </c>
      <c r="C738" t="str">
        <f t="shared" ca="1" si="121"/>
        <v>10.1</v>
      </c>
      <c r="D738" t="str">
        <f t="shared" ca="1" si="122"/>
        <v>c</v>
      </c>
      <c r="E738" t="s">
        <v>17</v>
      </c>
      <c r="F738" s="65" t="str">
        <f t="shared" ca="1" si="123"/>
        <v>https://prre.agglo-larochelle.fr/contact-professionnels</v>
      </c>
      <c r="G738" t="str">
        <f t="shared" ca="1" si="124"/>
        <v>A</v>
      </c>
      <c r="H738" t="str">
        <f t="shared" ca="1" si="125"/>
        <v/>
      </c>
      <c r="I738" t="str">
        <f t="shared" ca="1" si="126"/>
        <v/>
      </c>
      <c r="J738" t="str">
        <f t="shared" ca="1" si="127"/>
        <v/>
      </c>
      <c r="K738" t="str">
        <f t="shared" ca="1" si="128"/>
        <v/>
      </c>
      <c r="M738">
        <f t="shared" ca="1" si="129"/>
        <v>0</v>
      </c>
      <c r="N738" t="str">
        <f t="shared" ca="1" si="130"/>
        <v/>
      </c>
      <c r="U738">
        <f t="shared" si="131"/>
        <v>0</v>
      </c>
    </row>
    <row r="739" hidden="1">
      <c r="A739" s="12"/>
      <c r="B739">
        <v>68</v>
      </c>
      <c r="C739" t="str">
        <f t="shared" ca="1" si="121"/>
        <v>10.1</v>
      </c>
      <c r="D739" t="str">
        <f t="shared" ca="1" si="122"/>
        <v>c</v>
      </c>
      <c r="E739" t="s">
        <v>20</v>
      </c>
      <c r="F739" s="65" t="str">
        <f t="shared" ca="1" si="123"/>
        <v>https://prre.agglo-larochelle.fr/partenaires</v>
      </c>
      <c r="G739" t="str">
        <f t="shared" ca="1" si="124"/>
        <v>A</v>
      </c>
      <c r="H739" t="str">
        <f t="shared" ca="1" si="125"/>
        <v/>
      </c>
      <c r="I739" t="str">
        <f t="shared" ca="1" si="126"/>
        <v/>
      </c>
      <c r="J739" t="str">
        <f t="shared" ca="1" si="127"/>
        <v/>
      </c>
      <c r="K739" t="str">
        <f t="shared" ca="1" si="128"/>
        <v/>
      </c>
      <c r="M739">
        <f t="shared" ca="1" si="129"/>
        <v>0</v>
      </c>
      <c r="N739" t="str">
        <f t="shared" ca="1" si="130"/>
        <v/>
      </c>
      <c r="U739">
        <f t="shared" si="131"/>
        <v>0</v>
      </c>
    </row>
    <row r="740" hidden="1">
      <c r="A740" s="12"/>
      <c r="B740">
        <v>68</v>
      </c>
      <c r="C740" t="str">
        <f t="shared" ca="1" si="121"/>
        <v>10.1</v>
      </c>
      <c r="D740" t="str">
        <f t="shared" ca="1" si="122"/>
        <v>c</v>
      </c>
      <c r="E740" t="s">
        <v>23</v>
      </c>
      <c r="F740" s="65" t="str">
        <f t="shared" ca="1" si="123"/>
        <v>https://prre.agglo-larochelle.fr/mentions-legales</v>
      </c>
      <c r="G740" t="str">
        <f t="shared" ca="1" si="124"/>
        <v>A</v>
      </c>
      <c r="H740" t="str">
        <f t="shared" ca="1" si="125"/>
        <v/>
      </c>
      <c r="I740" t="str">
        <f t="shared" ca="1" si="126"/>
        <v/>
      </c>
      <c r="J740" t="str">
        <f t="shared" ca="1" si="127"/>
        <v/>
      </c>
      <c r="K740" t="str">
        <f t="shared" ca="1" si="128"/>
        <v/>
      </c>
      <c r="M740">
        <f t="shared" ca="1" si="129"/>
        <v>0</v>
      </c>
      <c r="N740" t="str">
        <f t="shared" ca="1" si="130"/>
        <v/>
      </c>
      <c r="U740">
        <f t="shared" si="131"/>
        <v>0</v>
      </c>
    </row>
    <row r="741" hidden="1">
      <c r="A741" s="12"/>
      <c r="B741">
        <v>68</v>
      </c>
      <c r="C741" t="str">
        <f t="shared" ca="1" si="121"/>
        <v>10.1</v>
      </c>
      <c r="D741" t="str">
        <f t="shared" ca="1" si="122"/>
        <v>c</v>
      </c>
      <c r="E741" t="s">
        <v>26</v>
      </c>
      <c r="F741" s="65" t="str">
        <f t="shared" ca="1" si="123"/>
        <v>https://prre.agglo-larochelle.fr/plan-du-site</v>
      </c>
      <c r="G741" t="str">
        <f t="shared" ca="1" si="124"/>
        <v>A</v>
      </c>
      <c r="H741" t="str">
        <f t="shared" ca="1" si="125"/>
        <v/>
      </c>
      <c r="I741" t="str">
        <f t="shared" ca="1" si="126"/>
        <v/>
      </c>
      <c r="J741" t="str">
        <f t="shared" ca="1" si="127"/>
        <v/>
      </c>
      <c r="K741" t="str">
        <f t="shared" ca="1" si="128"/>
        <v/>
      </c>
      <c r="M741">
        <f t="shared" ca="1" si="129"/>
        <v>0</v>
      </c>
      <c r="N741" t="str">
        <f t="shared" ca="1" si="130"/>
        <v/>
      </c>
      <c r="U741">
        <f t="shared" si="131"/>
        <v>0</v>
      </c>
    </row>
    <row r="742" hidden="1">
      <c r="A742" s="12"/>
      <c r="B742">
        <v>68</v>
      </c>
      <c r="C742" t="str">
        <f t="shared" ca="1" si="121"/>
        <v>10.1</v>
      </c>
      <c r="D742" t="str">
        <f t="shared" ca="1" si="122"/>
        <v>c</v>
      </c>
      <c r="E742" t="s">
        <v>29</v>
      </c>
      <c r="F742" s="65" t="str">
        <f t="shared" ca="1" si="123"/>
        <v>https://prre.agglo-larochelle.fr/module-annuaire-des-pros?</v>
      </c>
      <c r="G742" t="str">
        <f t="shared" ca="1" si="124"/>
        <v>A</v>
      </c>
      <c r="H742" t="str">
        <f t="shared" ca="1" si="125"/>
        <v/>
      </c>
      <c r="I742" t="str">
        <f t="shared" ca="1" si="126"/>
        <v/>
      </c>
      <c r="J742" t="str">
        <f t="shared" ca="1" si="127"/>
        <v/>
      </c>
      <c r="K742" t="str">
        <f t="shared" ca="1" si="128"/>
        <v/>
      </c>
      <c r="M742">
        <f t="shared" ca="1" si="129"/>
        <v>0</v>
      </c>
      <c r="N742" t="str">
        <f t="shared" ca="1" si="130"/>
        <v/>
      </c>
      <c r="U742">
        <f t="shared" si="131"/>
        <v>0</v>
      </c>
    </row>
    <row r="743" hidden="1">
      <c r="A743" s="12"/>
      <c r="B743">
        <v>68</v>
      </c>
      <c r="C743" t="str">
        <f t="shared" ca="1" si="121"/>
        <v>10.1</v>
      </c>
      <c r="D743" t="str">
        <f t="shared" ca="1" si="122"/>
        <v>c</v>
      </c>
      <c r="E743" t="s">
        <v>32</v>
      </c>
      <c r="F743" s="65" t="str">
        <f t="shared" ca="1" si="123"/>
        <v>https://prre.agglo-larochelle.fr/prendre-rendez-vous</v>
      </c>
      <c r="G743" t="str">
        <f t="shared" ca="1" si="124"/>
        <v>A</v>
      </c>
      <c r="H743" t="str">
        <f t="shared" ca="1" si="125"/>
        <v/>
      </c>
      <c r="I743" t="str">
        <f t="shared" ca="1" si="126"/>
        <v/>
      </c>
      <c r="J743" t="str">
        <f t="shared" ca="1" si="127"/>
        <v/>
      </c>
      <c r="K743" t="str">
        <f t="shared" ca="1" si="128"/>
        <v/>
      </c>
      <c r="M743">
        <f t="shared" ca="1" si="129"/>
        <v>0</v>
      </c>
      <c r="N743" t="str">
        <f t="shared" ca="1" si="130"/>
        <v/>
      </c>
      <c r="U743">
        <f t="shared" si="131"/>
        <v>0</v>
      </c>
    </row>
    <row r="744" hidden="1">
      <c r="A744" s="12"/>
      <c r="B744">
        <v>68</v>
      </c>
      <c r="C744" t="str">
        <f t="shared" ca="1" si="121"/>
        <v>10.1</v>
      </c>
      <c r="D744" t="str">
        <f t="shared" ca="1" si="122"/>
        <v>c</v>
      </c>
      <c r="E744" t="s">
        <v>35</v>
      </c>
      <c r="F744" s="65" t="str">
        <f t="shared" ca="1" si="123"/>
        <v>https://prre.agglo-larochelle.fr/aides-financieres</v>
      </c>
      <c r="G744" t="str">
        <f t="shared" ca="1" si="124"/>
        <v>A</v>
      </c>
      <c r="H744" t="str">
        <f t="shared" ca="1" si="125"/>
        <v/>
      </c>
      <c r="I744" t="str">
        <f t="shared" ca="1" si="126"/>
        <v/>
      </c>
      <c r="J744" t="str">
        <f t="shared" ca="1" si="127"/>
        <v/>
      </c>
      <c r="K744" t="str">
        <f t="shared" ca="1" si="128"/>
        <v/>
      </c>
      <c r="M744">
        <f t="shared" ca="1" si="129"/>
        <v>0</v>
      </c>
      <c r="N744" t="str">
        <f t="shared" ca="1" si="130"/>
        <v/>
      </c>
      <c r="U744">
        <f t="shared" si="131"/>
        <v>0</v>
      </c>
    </row>
    <row r="745" hidden="1">
      <c r="A745" s="12"/>
      <c r="B745">
        <v>68</v>
      </c>
      <c r="C745" t="str">
        <f t="shared" ca="1" si="121"/>
        <v>10.1</v>
      </c>
      <c r="D745" t="str">
        <f t="shared" ca="1" si="122"/>
        <v>c</v>
      </c>
      <c r="E745" t="s">
        <v>38</v>
      </c>
      <c r="F745" s="65" t="str">
        <f t="shared" ca="1" si="123"/>
        <v>https://prre.agglo-larochelle.fr/des-outils-pour-mieux-connaitre-mon-logement/mon-toit-est-t-il-bien-isole</v>
      </c>
      <c r="G745" t="str">
        <f t="shared" ca="1" si="124"/>
        <v>A</v>
      </c>
      <c r="H745" t="str">
        <f t="shared" ca="1" si="125"/>
        <v/>
      </c>
      <c r="I745" t="str">
        <f t="shared" ca="1" si="126"/>
        <v/>
      </c>
      <c r="J745" t="str">
        <f t="shared" ca="1" si="127"/>
        <v/>
      </c>
      <c r="K745" t="str">
        <f t="shared" ca="1" si="128"/>
        <v/>
      </c>
      <c r="M745">
        <f t="shared" ca="1" si="129"/>
        <v>0</v>
      </c>
      <c r="N745" t="str">
        <f t="shared" ca="1" si="130"/>
        <v/>
      </c>
      <c r="U745">
        <f t="shared" si="131"/>
        <v>0</v>
      </c>
    </row>
    <row r="746" hidden="1">
      <c r="A746" s="12"/>
      <c r="B746">
        <v>68</v>
      </c>
      <c r="C746" t="str">
        <f t="shared" ca="1" si="121"/>
        <v>10.1</v>
      </c>
      <c r="D746" t="str">
        <f t="shared" ca="1" si="122"/>
        <v>c</v>
      </c>
      <c r="E746" t="s">
        <v>41</v>
      </c>
      <c r="F746" s="65" t="str">
        <f t="shared" ca="1" si="123"/>
        <v>https://prre.agglo-larochelle.fr/prendre-rendez-vous/prendre-rendez-vous-a-la-rochelle-pour-une-renovation-energetique-individuelle</v>
      </c>
      <c r="G746" t="str">
        <f t="shared" ca="1" si="124"/>
        <v>A</v>
      </c>
      <c r="H746" t="str">
        <f t="shared" ca="1" si="125"/>
        <v/>
      </c>
      <c r="I746" t="str">
        <f t="shared" ca="1" si="126"/>
        <v/>
      </c>
      <c r="J746" t="str">
        <f t="shared" ca="1" si="127"/>
        <v/>
      </c>
      <c r="K746" t="str">
        <f t="shared" ca="1" si="128"/>
        <v/>
      </c>
      <c r="M746">
        <f t="shared" ca="1" si="129"/>
        <v>0</v>
      </c>
      <c r="N746" t="str">
        <f t="shared" ca="1" si="130"/>
        <v/>
      </c>
      <c r="U746">
        <f t="shared" si="131"/>
        <v>0</v>
      </c>
    </row>
    <row r="747" hidden="1">
      <c r="A747" s="12"/>
      <c r="B747">
        <v>68</v>
      </c>
      <c r="C747" t="str">
        <f t="shared" ca="1" si="121"/>
        <v>10.1</v>
      </c>
      <c r="D747" t="str">
        <f t="shared" ca="1" si="122"/>
        <v>c</v>
      </c>
      <c r="E747" t="s">
        <v>44</v>
      </c>
      <c r="F747" s="65" t="str">
        <f t="shared" ca="1" si="123"/>
        <v>https://prre.agglo-larochelle.fr/-/gl-batiment-elec</v>
      </c>
      <c r="G747" t="str">
        <f t="shared" ca="1" si="124"/>
        <v>A</v>
      </c>
      <c r="H747" t="str">
        <f t="shared" ca="1" si="125"/>
        <v/>
      </c>
      <c r="I747" t="str">
        <f t="shared" ca="1" si="126"/>
        <v/>
      </c>
      <c r="J747" t="str">
        <f t="shared" ca="1" si="127"/>
        <v/>
      </c>
      <c r="K747" t="str">
        <f t="shared" ca="1" si="128"/>
        <v/>
      </c>
      <c r="M747">
        <f t="shared" ca="1" si="129"/>
        <v>0</v>
      </c>
      <c r="N747" t="str">
        <f t="shared" ca="1" si="130"/>
        <v/>
      </c>
      <c r="U747">
        <f t="shared" si="131"/>
        <v>0</v>
      </c>
    </row>
    <row r="748" hidden="1">
      <c r="A748" s="12"/>
      <c r="B748">
        <v>68</v>
      </c>
      <c r="C748" t="str">
        <f t="shared" ca="1" si="121"/>
        <v>10.1</v>
      </c>
      <c r="D748" t="str">
        <f t="shared" ca="1" si="122"/>
        <v>c</v>
      </c>
      <c r="E748" t="s">
        <v>47</v>
      </c>
      <c r="F748" s="65" t="str">
        <f t="shared" ca="1" si="123"/>
        <v>https://prre.agglo-larochelle.fr/-/1ere-fiche-chantier-de-renovation-performante</v>
      </c>
      <c r="G748" t="str">
        <f t="shared" ca="1" si="124"/>
        <v>A</v>
      </c>
      <c r="H748" t="str">
        <f t="shared" ca="1" si="125"/>
        <v/>
      </c>
      <c r="I748" t="str">
        <f t="shared" ca="1" si="126"/>
        <v/>
      </c>
      <c r="J748" t="str">
        <f t="shared" ca="1" si="127"/>
        <v/>
      </c>
      <c r="K748" t="str">
        <f t="shared" ca="1" si="128"/>
        <v/>
      </c>
      <c r="M748">
        <f t="shared" ca="1" si="129"/>
        <v>0</v>
      </c>
      <c r="N748" t="str">
        <f t="shared" ca="1" si="130"/>
        <v/>
      </c>
      <c r="U748">
        <f t="shared" si="131"/>
        <v>0</v>
      </c>
    </row>
    <row r="749" hidden="1">
      <c r="A749" s="12"/>
      <c r="B749">
        <v>69</v>
      </c>
      <c r="C749" t="str">
        <f t="shared" ca="1" si="121"/>
        <v>10.2</v>
      </c>
      <c r="D749" t="str">
        <f t="shared" ca="1" si="122"/>
        <v>c</v>
      </c>
      <c r="E749" t="s">
        <v>11</v>
      </c>
      <c r="F749" s="65" t="str">
        <f t="shared" ca="1" si="123"/>
        <v>https://prre.agglo-larochelle.fr/</v>
      </c>
      <c r="G749" t="str">
        <f t="shared" ca="1" si="124"/>
        <v>A</v>
      </c>
      <c r="H749" t="str">
        <f t="shared" ca="1" si="125"/>
        <v/>
      </c>
      <c r="I749" t="str">
        <f t="shared" ca="1" si="126"/>
        <v/>
      </c>
      <c r="J749" t="str">
        <f t="shared" ca="1" si="127"/>
        <v/>
      </c>
      <c r="K749" t="str">
        <f t="shared" ca="1" si="128"/>
        <v/>
      </c>
      <c r="M749">
        <f t="shared" ca="1" si="129"/>
        <v>0</v>
      </c>
      <c r="N749" t="str">
        <f t="shared" ca="1" si="130"/>
        <v/>
      </c>
      <c r="U749">
        <f t="shared" si="131"/>
        <v>0</v>
      </c>
    </row>
    <row r="750" hidden="1">
      <c r="A750" s="12"/>
      <c r="B750">
        <v>69</v>
      </c>
      <c r="C750" t="str">
        <f t="shared" ca="1" si="121"/>
        <v>10.2</v>
      </c>
      <c r="D750" t="str">
        <f t="shared" ca="1" si="122"/>
        <v>c</v>
      </c>
      <c r="E750" t="s">
        <v>14</v>
      </c>
      <c r="F750" s="65" t="str">
        <f t="shared" ca="1" si="123"/>
        <v>https://prre.agglo-larochelle.fr/j-adapte-mon-logement-a-une-perte-d-autonomie</v>
      </c>
      <c r="G750" t="str">
        <f t="shared" ca="1" si="124"/>
        <v>A</v>
      </c>
      <c r="H750" t="str">
        <f t="shared" ca="1" si="125"/>
        <v/>
      </c>
      <c r="I750" t="str">
        <f t="shared" ca="1" si="126"/>
        <v/>
      </c>
      <c r="J750" t="str">
        <f t="shared" ca="1" si="127"/>
        <v/>
      </c>
      <c r="K750" t="str">
        <f t="shared" ca="1" si="128"/>
        <v/>
      </c>
      <c r="M750">
        <f t="shared" ca="1" si="129"/>
        <v>0</v>
      </c>
      <c r="N750" t="str">
        <f t="shared" ca="1" si="130"/>
        <v/>
      </c>
      <c r="U750">
        <f t="shared" si="131"/>
        <v>0</v>
      </c>
    </row>
    <row r="751" hidden="1">
      <c r="A751" s="12"/>
      <c r="B751">
        <v>69</v>
      </c>
      <c r="C751" t="str">
        <f t="shared" ca="1" si="121"/>
        <v>10.2</v>
      </c>
      <c r="D751" t="str">
        <f t="shared" ca="1" si="122"/>
        <v>c</v>
      </c>
      <c r="E751" t="s">
        <v>17</v>
      </c>
      <c r="F751" s="65" t="str">
        <f t="shared" ca="1" si="123"/>
        <v>https://prre.agglo-larochelle.fr/contact-professionnels</v>
      </c>
      <c r="G751" t="str">
        <f t="shared" ca="1" si="124"/>
        <v>A</v>
      </c>
      <c r="H751" t="str">
        <f t="shared" ca="1" si="125"/>
        <v/>
      </c>
      <c r="I751" t="str">
        <f t="shared" ca="1" si="126"/>
        <v/>
      </c>
      <c r="J751" t="str">
        <f t="shared" ca="1" si="127"/>
        <v/>
      </c>
      <c r="K751" t="str">
        <f t="shared" ca="1" si="128"/>
        <v/>
      </c>
      <c r="M751">
        <f t="shared" ca="1" si="129"/>
        <v>0</v>
      </c>
      <c r="N751" t="str">
        <f t="shared" ca="1" si="130"/>
        <v/>
      </c>
      <c r="U751">
        <f t="shared" si="131"/>
        <v>0</v>
      </c>
    </row>
    <row r="752" hidden="1">
      <c r="A752" s="12"/>
      <c r="B752">
        <v>69</v>
      </c>
      <c r="C752" t="str">
        <f t="shared" ca="1" si="121"/>
        <v>10.2</v>
      </c>
      <c r="D752" t="str">
        <f t="shared" ca="1" si="122"/>
        <v>c</v>
      </c>
      <c r="E752" t="s">
        <v>20</v>
      </c>
      <c r="F752" s="65" t="str">
        <f t="shared" ca="1" si="123"/>
        <v>https://prre.agglo-larochelle.fr/partenaires</v>
      </c>
      <c r="G752" t="str">
        <f t="shared" ca="1" si="124"/>
        <v>A</v>
      </c>
      <c r="H752" t="str">
        <f t="shared" ca="1" si="125"/>
        <v/>
      </c>
      <c r="I752" t="str">
        <f t="shared" ca="1" si="126"/>
        <v/>
      </c>
      <c r="J752" t="str">
        <f t="shared" ca="1" si="127"/>
        <v/>
      </c>
      <c r="K752" t="str">
        <f t="shared" ca="1" si="128"/>
        <v/>
      </c>
      <c r="M752">
        <f t="shared" ca="1" si="129"/>
        <v>0</v>
      </c>
      <c r="N752" t="str">
        <f t="shared" ca="1" si="130"/>
        <v/>
      </c>
      <c r="U752">
        <f t="shared" si="131"/>
        <v>0</v>
      </c>
    </row>
    <row r="753" hidden="1">
      <c r="A753" s="12"/>
      <c r="B753">
        <v>69</v>
      </c>
      <c r="C753" t="str">
        <f t="shared" ca="1" si="121"/>
        <v>10.2</v>
      </c>
      <c r="D753" t="str">
        <f t="shared" ca="1" si="122"/>
        <v>c</v>
      </c>
      <c r="E753" t="s">
        <v>23</v>
      </c>
      <c r="F753" s="65" t="str">
        <f t="shared" ca="1" si="123"/>
        <v>https://prre.agglo-larochelle.fr/mentions-legales</v>
      </c>
      <c r="G753" t="str">
        <f t="shared" ca="1" si="124"/>
        <v>A</v>
      </c>
      <c r="H753" t="str">
        <f t="shared" ca="1" si="125"/>
        <v/>
      </c>
      <c r="I753" t="str">
        <f t="shared" ca="1" si="126"/>
        <v/>
      </c>
      <c r="J753" t="str">
        <f t="shared" ca="1" si="127"/>
        <v/>
      </c>
      <c r="K753" t="str">
        <f t="shared" ca="1" si="128"/>
        <v/>
      </c>
      <c r="M753">
        <f t="shared" ca="1" si="129"/>
        <v>0</v>
      </c>
      <c r="N753" t="str">
        <f t="shared" ca="1" si="130"/>
        <v/>
      </c>
      <c r="U753">
        <f t="shared" si="131"/>
        <v>0</v>
      </c>
    </row>
    <row r="754" hidden="1">
      <c r="A754" s="12"/>
      <c r="B754">
        <v>69</v>
      </c>
      <c r="C754" t="str">
        <f t="shared" ca="1" si="121"/>
        <v>10.2</v>
      </c>
      <c r="D754" t="str">
        <f t="shared" ca="1" si="122"/>
        <v>c</v>
      </c>
      <c r="E754" t="s">
        <v>26</v>
      </c>
      <c r="F754" s="65" t="str">
        <f t="shared" ca="1" si="123"/>
        <v>https://prre.agglo-larochelle.fr/plan-du-site</v>
      </c>
      <c r="G754" t="str">
        <f t="shared" ca="1" si="124"/>
        <v>A</v>
      </c>
      <c r="H754" t="str">
        <f t="shared" ca="1" si="125"/>
        <v/>
      </c>
      <c r="I754" t="str">
        <f t="shared" ca="1" si="126"/>
        <v/>
      </c>
      <c r="J754" t="str">
        <f t="shared" ca="1" si="127"/>
        <v/>
      </c>
      <c r="K754" t="str">
        <f t="shared" ca="1" si="128"/>
        <v/>
      </c>
      <c r="M754">
        <f t="shared" ca="1" si="129"/>
        <v>0</v>
      </c>
      <c r="N754" t="str">
        <f t="shared" ca="1" si="130"/>
        <v/>
      </c>
      <c r="U754">
        <f t="shared" si="131"/>
        <v>0</v>
      </c>
    </row>
    <row r="755" hidden="1">
      <c r="A755" s="12"/>
      <c r="B755">
        <v>69</v>
      </c>
      <c r="C755" t="str">
        <f t="shared" ca="1" si="121"/>
        <v>10.2</v>
      </c>
      <c r="D755" t="str">
        <f t="shared" ca="1" si="122"/>
        <v>c</v>
      </c>
      <c r="E755" t="s">
        <v>29</v>
      </c>
      <c r="F755" s="65" t="str">
        <f t="shared" ca="1" si="123"/>
        <v>https://prre.agglo-larochelle.fr/module-annuaire-des-pros?</v>
      </c>
      <c r="G755" t="str">
        <f t="shared" ca="1" si="124"/>
        <v>A</v>
      </c>
      <c r="H755" t="str">
        <f t="shared" ca="1" si="125"/>
        <v/>
      </c>
      <c r="I755" t="str">
        <f t="shared" ca="1" si="126"/>
        <v/>
      </c>
      <c r="J755" t="str">
        <f t="shared" ca="1" si="127"/>
        <v/>
      </c>
      <c r="K755" t="str">
        <f t="shared" ca="1" si="128"/>
        <v/>
      </c>
      <c r="M755">
        <f t="shared" ca="1" si="129"/>
        <v>0</v>
      </c>
      <c r="N755" t="str">
        <f t="shared" ca="1" si="130"/>
        <v/>
      </c>
      <c r="U755">
        <f t="shared" si="131"/>
        <v>0</v>
      </c>
    </row>
    <row r="756" hidden="1">
      <c r="A756" s="12"/>
      <c r="B756">
        <v>69</v>
      </c>
      <c r="C756" t="str">
        <f t="shared" ca="1" si="121"/>
        <v>10.2</v>
      </c>
      <c r="D756" t="str">
        <f t="shared" ca="1" si="122"/>
        <v>c</v>
      </c>
      <c r="E756" t="s">
        <v>32</v>
      </c>
      <c r="F756" s="65" t="str">
        <f t="shared" ca="1" si="123"/>
        <v>https://prre.agglo-larochelle.fr/prendre-rendez-vous</v>
      </c>
      <c r="G756" t="str">
        <f t="shared" ca="1" si="124"/>
        <v>A</v>
      </c>
      <c r="H756" t="str">
        <f t="shared" ca="1" si="125"/>
        <v/>
      </c>
      <c r="I756" t="str">
        <f t="shared" ca="1" si="126"/>
        <v/>
      </c>
      <c r="J756" t="str">
        <f t="shared" ca="1" si="127"/>
        <v/>
      </c>
      <c r="K756" t="str">
        <f t="shared" ca="1" si="128"/>
        <v/>
      </c>
      <c r="M756">
        <f t="shared" ca="1" si="129"/>
        <v>0</v>
      </c>
      <c r="N756" t="str">
        <f t="shared" ca="1" si="130"/>
        <v/>
      </c>
      <c r="U756">
        <f t="shared" si="131"/>
        <v>0</v>
      </c>
    </row>
    <row r="757" hidden="1">
      <c r="A757" s="12"/>
      <c r="B757">
        <v>69</v>
      </c>
      <c r="C757" t="str">
        <f t="shared" ca="1" si="121"/>
        <v>10.2</v>
      </c>
      <c r="D757" t="str">
        <f t="shared" ca="1" si="122"/>
        <v>c</v>
      </c>
      <c r="E757" t="s">
        <v>35</v>
      </c>
      <c r="F757" s="65" t="str">
        <f t="shared" ca="1" si="123"/>
        <v>https://prre.agglo-larochelle.fr/aides-financieres</v>
      </c>
      <c r="G757" t="str">
        <f t="shared" ca="1" si="124"/>
        <v>A</v>
      </c>
      <c r="H757" t="str">
        <f t="shared" ca="1" si="125"/>
        <v/>
      </c>
      <c r="I757" t="str">
        <f t="shared" ca="1" si="126"/>
        <v/>
      </c>
      <c r="J757" t="str">
        <f t="shared" ca="1" si="127"/>
        <v/>
      </c>
      <c r="K757" t="str">
        <f t="shared" ca="1" si="128"/>
        <v/>
      </c>
      <c r="M757">
        <f t="shared" ca="1" si="129"/>
        <v>0</v>
      </c>
      <c r="N757" t="str">
        <f t="shared" ca="1" si="130"/>
        <v/>
      </c>
      <c r="U757">
        <f t="shared" si="131"/>
        <v>0</v>
      </c>
    </row>
    <row r="758" hidden="1">
      <c r="A758" s="12"/>
      <c r="B758">
        <v>69</v>
      </c>
      <c r="C758" t="str">
        <f t="shared" ca="1" si="121"/>
        <v>10.2</v>
      </c>
      <c r="D758" t="str">
        <f t="shared" ca="1" si="122"/>
        <v>c</v>
      </c>
      <c r="E758" t="s">
        <v>38</v>
      </c>
      <c r="F758" s="65" t="str">
        <f t="shared" ca="1" si="123"/>
        <v>https://prre.agglo-larochelle.fr/des-outils-pour-mieux-connaitre-mon-logement/mon-toit-est-t-il-bien-isole</v>
      </c>
      <c r="G758" t="str">
        <f t="shared" ca="1" si="124"/>
        <v>A</v>
      </c>
      <c r="H758" t="str">
        <f t="shared" ca="1" si="125"/>
        <v/>
      </c>
      <c r="I758" t="str">
        <f t="shared" ca="1" si="126"/>
        <v/>
      </c>
      <c r="J758" t="str">
        <f t="shared" ca="1" si="127"/>
        <v/>
      </c>
      <c r="K758" t="str">
        <f t="shared" ca="1" si="128"/>
        <v/>
      </c>
      <c r="M758">
        <f t="shared" ca="1" si="129"/>
        <v>0</v>
      </c>
      <c r="N758" t="str">
        <f t="shared" ca="1" si="130"/>
        <v/>
      </c>
      <c r="U758">
        <f t="shared" si="131"/>
        <v>0</v>
      </c>
    </row>
    <row r="759" hidden="1">
      <c r="A759" s="12"/>
      <c r="B759">
        <v>69</v>
      </c>
      <c r="C759" t="str">
        <f t="shared" ca="1" si="121"/>
        <v>10.2</v>
      </c>
      <c r="D759" t="str">
        <f t="shared" ca="1" si="122"/>
        <v>c</v>
      </c>
      <c r="E759" t="s">
        <v>41</v>
      </c>
      <c r="F759" s="65" t="str">
        <f t="shared" ca="1" si="123"/>
        <v>https://prre.agglo-larochelle.fr/prendre-rendez-vous/prendre-rendez-vous-a-la-rochelle-pour-une-renovation-energetique-individuelle</v>
      </c>
      <c r="G759" t="str">
        <f t="shared" ca="1" si="124"/>
        <v>A</v>
      </c>
      <c r="H759" t="str">
        <f t="shared" ca="1" si="125"/>
        <v/>
      </c>
      <c r="I759" t="str">
        <f t="shared" ca="1" si="126"/>
        <v/>
      </c>
      <c r="J759" t="str">
        <f t="shared" ca="1" si="127"/>
        <v/>
      </c>
      <c r="K759" t="str">
        <f t="shared" ca="1" si="128"/>
        <v/>
      </c>
      <c r="M759">
        <f t="shared" ca="1" si="129"/>
        <v>0</v>
      </c>
      <c r="N759" t="str">
        <f t="shared" ca="1" si="130"/>
        <v/>
      </c>
      <c r="U759">
        <f t="shared" si="131"/>
        <v>0</v>
      </c>
    </row>
    <row r="760" hidden="1">
      <c r="A760" s="12"/>
      <c r="B760">
        <v>69</v>
      </c>
      <c r="C760" t="str">
        <f t="shared" ca="1" si="121"/>
        <v>10.2</v>
      </c>
      <c r="D760" t="str">
        <f t="shared" ca="1" si="122"/>
        <v>c</v>
      </c>
      <c r="E760" t="s">
        <v>44</v>
      </c>
      <c r="F760" s="65" t="str">
        <f t="shared" ca="1" si="123"/>
        <v>https://prre.agglo-larochelle.fr/-/gl-batiment-elec</v>
      </c>
      <c r="G760" t="str">
        <f t="shared" ca="1" si="124"/>
        <v>A</v>
      </c>
      <c r="H760" t="str">
        <f t="shared" ca="1" si="125"/>
        <v/>
      </c>
      <c r="I760" t="str">
        <f t="shared" ca="1" si="126"/>
        <v/>
      </c>
      <c r="J760" t="str">
        <f t="shared" ca="1" si="127"/>
        <v/>
      </c>
      <c r="K760" t="str">
        <f t="shared" ca="1" si="128"/>
        <v/>
      </c>
      <c r="M760">
        <f t="shared" ca="1" si="129"/>
        <v>0</v>
      </c>
      <c r="N760" t="str">
        <f t="shared" ca="1" si="130"/>
        <v/>
      </c>
      <c r="U760">
        <f t="shared" si="131"/>
        <v>0</v>
      </c>
    </row>
    <row r="761" hidden="1">
      <c r="A761" s="12"/>
      <c r="B761">
        <v>69</v>
      </c>
      <c r="C761" t="str">
        <f t="shared" ca="1" si="121"/>
        <v>10.2</v>
      </c>
      <c r="D761" t="str">
        <f t="shared" ca="1" si="122"/>
        <v>c</v>
      </c>
      <c r="E761" t="s">
        <v>47</v>
      </c>
      <c r="F761" s="65" t="str">
        <f t="shared" ca="1" si="123"/>
        <v>https://prre.agglo-larochelle.fr/-/1ere-fiche-chantier-de-renovation-performante</v>
      </c>
      <c r="G761" t="str">
        <f t="shared" ca="1" si="124"/>
        <v>A</v>
      </c>
      <c r="H761" t="str">
        <f t="shared" ca="1" si="125"/>
        <v/>
      </c>
      <c r="I761" t="str">
        <f t="shared" ca="1" si="126"/>
        <v/>
      </c>
      <c r="J761" t="str">
        <f t="shared" ca="1" si="127"/>
        <v/>
      </c>
      <c r="K761" t="str">
        <f t="shared" ca="1" si="128"/>
        <v/>
      </c>
      <c r="M761">
        <f t="shared" ca="1" si="129"/>
        <v>0</v>
      </c>
      <c r="N761" t="str">
        <f t="shared" ca="1" si="130"/>
        <v/>
      </c>
      <c r="U761">
        <f t="shared" si="131"/>
        <v>0</v>
      </c>
    </row>
    <row r="762" hidden="1">
      <c r="A762" s="12"/>
      <c r="B762">
        <v>70</v>
      </c>
      <c r="C762" t="str">
        <f t="shared" ca="1" si="121"/>
        <v>10.3</v>
      </c>
      <c r="D762" t="str">
        <f t="shared" ca="1" si="122"/>
        <v>c</v>
      </c>
      <c r="E762" t="s">
        <v>11</v>
      </c>
      <c r="F762" s="65" t="str">
        <f t="shared" ca="1" si="123"/>
        <v>https://prre.agglo-larochelle.fr/</v>
      </c>
      <c r="G762" t="str">
        <f t="shared" ca="1" si="124"/>
        <v>A</v>
      </c>
      <c r="H762" t="str">
        <f t="shared" ca="1" si="125"/>
        <v>x</v>
      </c>
      <c r="I762" t="str">
        <f t="shared" ca="1" si="126"/>
        <v/>
      </c>
      <c r="J762" t="str">
        <f t="shared" ca="1" si="127"/>
        <v/>
      </c>
      <c r="K762" t="str">
        <f t="shared" ca="1" si="128"/>
        <v/>
      </c>
      <c r="M762">
        <f t="shared" ca="1" si="129"/>
        <v>0</v>
      </c>
      <c r="N762" t="str">
        <f t="shared" ca="1" si="130"/>
        <v/>
      </c>
      <c r="U762">
        <f t="shared" si="131"/>
        <v>0</v>
      </c>
    </row>
    <row r="763" hidden="1">
      <c r="A763" s="12"/>
      <c r="B763">
        <v>70</v>
      </c>
      <c r="C763" t="str">
        <f t="shared" ca="1" si="121"/>
        <v>10.3</v>
      </c>
      <c r="D763" t="str">
        <f t="shared" ca="1" si="122"/>
        <v>c</v>
      </c>
      <c r="E763" t="s">
        <v>14</v>
      </c>
      <c r="F763" s="65" t="str">
        <f t="shared" ca="1" si="123"/>
        <v>https://prre.agglo-larochelle.fr/j-adapte-mon-logement-a-une-perte-d-autonomie</v>
      </c>
      <c r="G763" t="str">
        <f t="shared" ca="1" si="124"/>
        <v>A</v>
      </c>
      <c r="H763" t="str">
        <f t="shared" ca="1" si="125"/>
        <v>x</v>
      </c>
      <c r="I763" t="str">
        <f t="shared" ca="1" si="126"/>
        <v/>
      </c>
      <c r="J763" t="str">
        <f t="shared" ca="1" si="127"/>
        <v/>
      </c>
      <c r="K763" t="str">
        <f t="shared" ca="1" si="128"/>
        <v/>
      </c>
      <c r="M763">
        <f t="shared" ca="1" si="129"/>
        <v>0</v>
      </c>
      <c r="N763" t="str">
        <f t="shared" ca="1" si="130"/>
        <v/>
      </c>
      <c r="U763">
        <f t="shared" si="131"/>
        <v>0</v>
      </c>
    </row>
    <row r="764" hidden="1">
      <c r="A764" s="12"/>
      <c r="B764">
        <v>70</v>
      </c>
      <c r="C764" t="str">
        <f t="shared" ca="1" si="121"/>
        <v>10.3</v>
      </c>
      <c r="D764" t="str">
        <f t="shared" ca="1" si="122"/>
        <v>c</v>
      </c>
      <c r="E764" t="s">
        <v>17</v>
      </c>
      <c r="F764" s="65" t="str">
        <f t="shared" ca="1" si="123"/>
        <v>https://prre.agglo-larochelle.fr/contact-professionnels</v>
      </c>
      <c r="G764" t="str">
        <f t="shared" ca="1" si="124"/>
        <v>A</v>
      </c>
      <c r="H764" t="str">
        <f t="shared" ca="1" si="125"/>
        <v>x</v>
      </c>
      <c r="I764" t="str">
        <f t="shared" ca="1" si="126"/>
        <v/>
      </c>
      <c r="J764" t="str">
        <f t="shared" ca="1" si="127"/>
        <v/>
      </c>
      <c r="K764" t="str">
        <f t="shared" ca="1" si="128"/>
        <v/>
      </c>
      <c r="M764">
        <f t="shared" ca="1" si="129"/>
        <v>0</v>
      </c>
      <c r="N764" t="str">
        <f t="shared" ca="1" si="130"/>
        <v/>
      </c>
      <c r="U764">
        <f t="shared" si="131"/>
        <v>0</v>
      </c>
    </row>
    <row r="765" hidden="1">
      <c r="A765" s="12"/>
      <c r="B765">
        <v>70</v>
      </c>
      <c r="C765" t="str">
        <f t="shared" ca="1" si="121"/>
        <v>10.3</v>
      </c>
      <c r="D765" t="str">
        <f t="shared" ca="1" si="122"/>
        <v>c</v>
      </c>
      <c r="E765" t="s">
        <v>20</v>
      </c>
      <c r="F765" s="65" t="str">
        <f t="shared" ca="1" si="123"/>
        <v>https://prre.agglo-larochelle.fr/partenaires</v>
      </c>
      <c r="G765" t="str">
        <f t="shared" ca="1" si="124"/>
        <v>A</v>
      </c>
      <c r="H765" t="str">
        <f t="shared" ca="1" si="125"/>
        <v>x</v>
      </c>
      <c r="I765" t="str">
        <f t="shared" ca="1" si="126"/>
        <v/>
      </c>
      <c r="J765" t="str">
        <f t="shared" ca="1" si="127"/>
        <v/>
      </c>
      <c r="K765" t="str">
        <f t="shared" ca="1" si="128"/>
        <v/>
      </c>
      <c r="M765">
        <f t="shared" ca="1" si="129"/>
        <v>0</v>
      </c>
      <c r="N765" t="str">
        <f t="shared" ca="1" si="130"/>
        <v/>
      </c>
      <c r="U765">
        <f t="shared" si="131"/>
        <v>0</v>
      </c>
    </row>
    <row r="766" hidden="1">
      <c r="A766" s="12"/>
      <c r="B766">
        <v>70</v>
      </c>
      <c r="C766" t="str">
        <f t="shared" ca="1" si="121"/>
        <v>10.3</v>
      </c>
      <c r="D766" t="str">
        <f t="shared" ca="1" si="122"/>
        <v>c</v>
      </c>
      <c r="E766" t="s">
        <v>23</v>
      </c>
      <c r="F766" s="65" t="str">
        <f t="shared" ca="1" si="123"/>
        <v>https://prre.agglo-larochelle.fr/mentions-legales</v>
      </c>
      <c r="G766" t="str">
        <f t="shared" ca="1" si="124"/>
        <v>A</v>
      </c>
      <c r="H766" t="str">
        <f t="shared" ca="1" si="125"/>
        <v>x</v>
      </c>
      <c r="I766" t="str">
        <f t="shared" ca="1" si="126"/>
        <v/>
      </c>
      <c r="J766" t="str">
        <f t="shared" ca="1" si="127"/>
        <v/>
      </c>
      <c r="K766" t="str">
        <f t="shared" ca="1" si="128"/>
        <v/>
      </c>
      <c r="M766">
        <f t="shared" ca="1" si="129"/>
        <v>0</v>
      </c>
      <c r="N766" t="str">
        <f t="shared" ca="1" si="130"/>
        <v/>
      </c>
      <c r="U766">
        <f t="shared" si="131"/>
        <v>0</v>
      </c>
    </row>
    <row r="767" hidden="1">
      <c r="A767" s="12"/>
      <c r="B767">
        <v>70</v>
      </c>
      <c r="C767" t="str">
        <f t="shared" ca="1" si="121"/>
        <v>10.3</v>
      </c>
      <c r="D767" t="str">
        <f t="shared" ca="1" si="122"/>
        <v>c</v>
      </c>
      <c r="E767" t="s">
        <v>26</v>
      </c>
      <c r="F767" s="65" t="str">
        <f t="shared" ca="1" si="123"/>
        <v>https://prre.agglo-larochelle.fr/plan-du-site</v>
      </c>
      <c r="G767" t="str">
        <f t="shared" ca="1" si="124"/>
        <v>A</v>
      </c>
      <c r="H767" t="str">
        <f t="shared" ca="1" si="125"/>
        <v>x</v>
      </c>
      <c r="I767" t="str">
        <f t="shared" ca="1" si="126"/>
        <v/>
      </c>
      <c r="J767" t="str">
        <f t="shared" ca="1" si="127"/>
        <v/>
      </c>
      <c r="K767" t="str">
        <f t="shared" ca="1" si="128"/>
        <v/>
      </c>
      <c r="M767">
        <f t="shared" ca="1" si="129"/>
        <v>0</v>
      </c>
      <c r="N767" t="str">
        <f t="shared" ca="1" si="130"/>
        <v/>
      </c>
      <c r="U767">
        <f t="shared" si="131"/>
        <v>0</v>
      </c>
    </row>
    <row r="768" hidden="1">
      <c r="A768" s="12"/>
      <c r="B768">
        <v>70</v>
      </c>
      <c r="C768" t="str">
        <f t="shared" ca="1" si="121"/>
        <v>10.3</v>
      </c>
      <c r="D768" t="str">
        <f t="shared" ca="1" si="122"/>
        <v>c</v>
      </c>
      <c r="E768" t="s">
        <v>29</v>
      </c>
      <c r="F768" s="65" t="str">
        <f t="shared" ca="1" si="123"/>
        <v>https://prre.agglo-larochelle.fr/module-annuaire-des-pros?</v>
      </c>
      <c r="G768" t="str">
        <f t="shared" ca="1" si="124"/>
        <v>A</v>
      </c>
      <c r="H768" t="str">
        <f t="shared" ca="1" si="125"/>
        <v>x</v>
      </c>
      <c r="I768" t="str">
        <f t="shared" ca="1" si="126"/>
        <v/>
      </c>
      <c r="J768" t="str">
        <f t="shared" ca="1" si="127"/>
        <v/>
      </c>
      <c r="K768" t="str">
        <f t="shared" ca="1" si="128"/>
        <v/>
      </c>
      <c r="M768">
        <f t="shared" ca="1" si="129"/>
        <v>0</v>
      </c>
      <c r="N768" t="str">
        <f t="shared" ca="1" si="130"/>
        <v/>
      </c>
      <c r="U768">
        <f t="shared" si="131"/>
        <v>0</v>
      </c>
    </row>
    <row r="769" hidden="1">
      <c r="A769" s="12"/>
      <c r="B769">
        <v>70</v>
      </c>
      <c r="C769" t="str">
        <f t="shared" ca="1" si="121"/>
        <v>10.3</v>
      </c>
      <c r="D769" t="str">
        <f t="shared" ca="1" si="122"/>
        <v>c</v>
      </c>
      <c r="E769" t="s">
        <v>32</v>
      </c>
      <c r="F769" s="65" t="str">
        <f t="shared" ca="1" si="123"/>
        <v>https://prre.agglo-larochelle.fr/prendre-rendez-vous</v>
      </c>
      <c r="G769" t="str">
        <f t="shared" ca="1" si="124"/>
        <v>A</v>
      </c>
      <c r="H769" t="str">
        <f t="shared" ca="1" si="125"/>
        <v>x</v>
      </c>
      <c r="I769" t="str">
        <f t="shared" ca="1" si="126"/>
        <v/>
      </c>
      <c r="J769" t="str">
        <f t="shared" ca="1" si="127"/>
        <v/>
      </c>
      <c r="K769" t="str">
        <f t="shared" ca="1" si="128"/>
        <v/>
      </c>
      <c r="M769">
        <f t="shared" ca="1" si="129"/>
        <v>0</v>
      </c>
      <c r="N769" t="str">
        <f t="shared" ca="1" si="130"/>
        <v/>
      </c>
      <c r="U769">
        <f t="shared" si="131"/>
        <v>0</v>
      </c>
    </row>
    <row r="770" hidden="1">
      <c r="A770" s="12"/>
      <c r="B770">
        <v>70</v>
      </c>
      <c r="C770" t="str">
        <f t="shared" ca="1" si="121"/>
        <v>10.3</v>
      </c>
      <c r="D770" t="str">
        <f t="shared" ca="1" si="122"/>
        <v>c</v>
      </c>
      <c r="E770" t="s">
        <v>35</v>
      </c>
      <c r="F770" s="65" t="str">
        <f t="shared" ca="1" si="123"/>
        <v>https://prre.agglo-larochelle.fr/aides-financieres</v>
      </c>
      <c r="G770" t="str">
        <f t="shared" ca="1" si="124"/>
        <v>A</v>
      </c>
      <c r="H770" t="str">
        <f t="shared" ca="1" si="125"/>
        <v>x</v>
      </c>
      <c r="I770" t="str">
        <f t="shared" ca="1" si="126"/>
        <v/>
      </c>
      <c r="J770" t="str">
        <f t="shared" ca="1" si="127"/>
        <v/>
      </c>
      <c r="K770" t="str">
        <f t="shared" ca="1" si="128"/>
        <v/>
      </c>
      <c r="M770">
        <f t="shared" ca="1" si="129"/>
        <v>0</v>
      </c>
      <c r="N770" t="str">
        <f t="shared" ca="1" si="130"/>
        <v/>
      </c>
      <c r="U770">
        <f t="shared" si="131"/>
        <v>0</v>
      </c>
    </row>
    <row r="771" hidden="1">
      <c r="A771" s="12"/>
      <c r="B771">
        <v>70</v>
      </c>
      <c r="C771" t="str">
        <f t="shared" ca="1" si="121"/>
        <v>10.3</v>
      </c>
      <c r="D771" t="str">
        <f t="shared" ca="1" si="122"/>
        <v>c</v>
      </c>
      <c r="E771" t="s">
        <v>38</v>
      </c>
      <c r="F771" s="65" t="str">
        <f t="shared" ca="1" si="123"/>
        <v>https://prre.agglo-larochelle.fr/des-outils-pour-mieux-connaitre-mon-logement/mon-toit-est-t-il-bien-isole</v>
      </c>
      <c r="G771" t="str">
        <f t="shared" ca="1" si="124"/>
        <v>A</v>
      </c>
      <c r="H771" t="str">
        <f t="shared" ca="1" si="125"/>
        <v>x</v>
      </c>
      <c r="I771" t="str">
        <f t="shared" ca="1" si="126"/>
        <v/>
      </c>
      <c r="J771" t="str">
        <f t="shared" ca="1" si="127"/>
        <v/>
      </c>
      <c r="K771" t="str">
        <f t="shared" ca="1" si="128"/>
        <v/>
      </c>
      <c r="M771">
        <f t="shared" ca="1" si="129"/>
        <v>0</v>
      </c>
      <c r="N771" t="str">
        <f t="shared" ca="1" si="130"/>
        <v/>
      </c>
      <c r="U771">
        <f t="shared" si="131"/>
        <v>0</v>
      </c>
    </row>
    <row r="772" hidden="1">
      <c r="A772" s="12"/>
      <c r="B772">
        <v>70</v>
      </c>
      <c r="C772" t="str">
        <f t="shared" ca="1" si="121"/>
        <v>10.3</v>
      </c>
      <c r="D772" t="str">
        <f t="shared" ca="1" si="122"/>
        <v>c</v>
      </c>
      <c r="E772" t="s">
        <v>41</v>
      </c>
      <c r="F772" s="65" t="str">
        <f t="shared" ca="1" si="123"/>
        <v>https://prre.agglo-larochelle.fr/prendre-rendez-vous/prendre-rendez-vous-a-la-rochelle-pour-une-renovation-energetique-individuelle</v>
      </c>
      <c r="G772" t="str">
        <f t="shared" ca="1" si="124"/>
        <v>A</v>
      </c>
      <c r="H772" t="str">
        <f t="shared" ca="1" si="125"/>
        <v>x</v>
      </c>
      <c r="I772" t="str">
        <f t="shared" ca="1" si="126"/>
        <v/>
      </c>
      <c r="J772" t="str">
        <f t="shared" ca="1" si="127"/>
        <v/>
      </c>
      <c r="K772" t="str">
        <f t="shared" ca="1" si="128"/>
        <v/>
      </c>
      <c r="M772">
        <f t="shared" ca="1" si="129"/>
        <v>0</v>
      </c>
      <c r="N772" t="str">
        <f t="shared" ca="1" si="130"/>
        <v/>
      </c>
      <c r="U772">
        <f t="shared" si="131"/>
        <v>0</v>
      </c>
    </row>
    <row r="773" hidden="1">
      <c r="A773" s="12"/>
      <c r="B773">
        <v>70</v>
      </c>
      <c r="C773" t="str">
        <f t="shared" ca="1" si="121"/>
        <v>10.3</v>
      </c>
      <c r="D773" t="str">
        <f t="shared" ca="1" si="122"/>
        <v>c</v>
      </c>
      <c r="E773" t="s">
        <v>44</v>
      </c>
      <c r="F773" s="65" t="str">
        <f t="shared" ca="1" si="123"/>
        <v>https://prre.agglo-larochelle.fr/-/gl-batiment-elec</v>
      </c>
      <c r="G773" t="str">
        <f t="shared" ca="1" si="124"/>
        <v>A</v>
      </c>
      <c r="H773" t="str">
        <f t="shared" ca="1" si="125"/>
        <v>x</v>
      </c>
      <c r="I773" t="str">
        <f t="shared" ca="1" si="126"/>
        <v/>
      </c>
      <c r="J773" t="str">
        <f t="shared" ca="1" si="127"/>
        <v/>
      </c>
      <c r="K773" t="str">
        <f t="shared" ca="1" si="128"/>
        <v/>
      </c>
      <c r="M773">
        <f t="shared" ca="1" si="129"/>
        <v>0</v>
      </c>
      <c r="N773" t="str">
        <f t="shared" ca="1" si="130"/>
        <v/>
      </c>
      <c r="U773">
        <f t="shared" si="131"/>
        <v>0</v>
      </c>
    </row>
    <row r="774" hidden="1">
      <c r="A774" s="12"/>
      <c r="B774">
        <v>70</v>
      </c>
      <c r="C774" t="str">
        <f t="shared" ca="1" si="121"/>
        <v>10.3</v>
      </c>
      <c r="D774" t="str">
        <f t="shared" ca="1" si="122"/>
        <v>c</v>
      </c>
      <c r="E774" t="s">
        <v>47</v>
      </c>
      <c r="F774" s="65" t="str">
        <f t="shared" ca="1" si="123"/>
        <v>https://prre.agglo-larochelle.fr/-/1ere-fiche-chantier-de-renovation-performante</v>
      </c>
      <c r="G774" t="str">
        <f t="shared" ca="1" si="124"/>
        <v>A</v>
      </c>
      <c r="H774" t="str">
        <f t="shared" ca="1" si="125"/>
        <v>x</v>
      </c>
      <c r="I774" t="str">
        <f t="shared" ca="1" si="126"/>
        <v/>
      </c>
      <c r="J774" t="str">
        <f t="shared" ca="1" si="127"/>
        <v/>
      </c>
      <c r="K774" t="str">
        <f t="shared" ca="1" si="128"/>
        <v/>
      </c>
      <c r="M774">
        <f t="shared" ca="1" si="129"/>
        <v>0</v>
      </c>
      <c r="N774" t="str">
        <f t="shared" ca="1" si="130"/>
        <v/>
      </c>
      <c r="U774">
        <f t="shared" si="131"/>
        <v>0</v>
      </c>
    </row>
    <row r="775" hidden="1">
      <c r="A775" s="12"/>
      <c r="B775">
        <v>71</v>
      </c>
      <c r="C775" t="str">
        <f t="shared" ca="1" si="121"/>
        <v>10.4</v>
      </c>
      <c r="D775" t="str">
        <f t="shared" ca="1" si="122"/>
        <v>c</v>
      </c>
      <c r="E775" t="s">
        <v>11</v>
      </c>
      <c r="F775" s="65" t="str">
        <f t="shared" ca="1" si="123"/>
        <v>https://prre.agglo-larochelle.fr/</v>
      </c>
      <c r="G775" t="str">
        <f t="shared" ca="1" si="124"/>
        <v>AA</v>
      </c>
      <c r="H775" t="str">
        <f t="shared" ca="1" si="125"/>
        <v/>
      </c>
      <c r="I775" t="str">
        <f t="shared" ca="1" si="126"/>
        <v/>
      </c>
      <c r="J775" t="str">
        <f t="shared" ca="1" si="127"/>
        <v/>
      </c>
      <c r="K775" t="str">
        <f t="shared" ca="1" si="128"/>
        <v/>
      </c>
      <c r="M775">
        <f t="shared" ca="1" si="129"/>
        <v>0</v>
      </c>
      <c r="N775" t="str">
        <f t="shared" ca="1" si="130"/>
        <v/>
      </c>
      <c r="U775">
        <f t="shared" si="131"/>
        <v>0</v>
      </c>
    </row>
    <row r="776" hidden="1">
      <c r="A776" s="12"/>
      <c r="B776">
        <v>71</v>
      </c>
      <c r="C776" t="str">
        <f t="shared" ref="C776:C839" ca="1" si="132">IF(INDIRECT($E776&amp;"!B"&amp;$B776)=0,"",INDIRECT($E776&amp;"!B"&amp;$B776))</f>
        <v>10.4</v>
      </c>
      <c r="D776" t="str">
        <f t="shared" ref="D776:D839" ca="1" si="133">IF(INDIRECT($E776&amp;"!F"&amp;$B776)=0,"",INDIRECT($E776&amp;"!F"&amp;$B776))</f>
        <v>c</v>
      </c>
      <c r="E776" t="s">
        <v>14</v>
      </c>
      <c r="F776" s="65" t="str">
        <f t="shared" ref="F776:F839" ca="1" si="134">HYPERLINK(INDIRECT($E776&amp;"!C3"))</f>
        <v>https://prre.agglo-larochelle.fr/j-adapte-mon-logement-a-une-perte-d-autonomie</v>
      </c>
      <c r="G776" t="str">
        <f t="shared" ref="G776:G839" ca="1" si="135">IF(INDIRECT($E776&amp;"!C"&amp;$B776)=0,"",INDIRECT($E776&amp;"!C"&amp;$B776))</f>
        <v>AA</v>
      </c>
      <c r="H776" t="str">
        <f t="shared" ref="H776:H839" ca="1" si="136">IF(INDIRECT($E776&amp;"!D"&amp;$B776)=0,"",INDIRECT($E776&amp;"!D"&amp;$B776))</f>
        <v/>
      </c>
      <c r="I776" t="str">
        <f t="shared" ref="I776:I839" ca="1" si="137">IF(INDIRECT($E776&amp;"!H"&amp;$B776)=0,"",INDIRECT($E776&amp;"!H"&amp;$B776))</f>
        <v/>
      </c>
      <c r="J776" t="str">
        <f t="shared" ref="J776:J839" ca="1" si="138">IF(INDIRECT($E776&amp;"!I"&amp;$B776)=0,"",INDIRECT($E776&amp;"!I"&amp;$B776))</f>
        <v/>
      </c>
      <c r="K776" t="str">
        <f t="shared" ref="K776:K839" ca="1" si="139">IFERROR(VLOOKUP($J776,$W$1:$AA$4,(MATCH($I776,$X$5:$AA$5,0))+1,FALSE),"")</f>
        <v/>
      </c>
      <c r="M776">
        <f t="shared" ref="M776:M839" ca="1" si="140">COUNTIFS($C$7:$C$1385,$C776,$D$7:$D$1385,"nc")</f>
        <v>0</v>
      </c>
      <c r="N776" t="str">
        <f t="shared" ref="N776:N839" ca="1" si="141">IF(INDIRECT($E776&amp;"!J"&amp;$B776)=0,"",INDIRECT($E776&amp;"!J"&amp;$B776))</f>
        <v/>
      </c>
      <c r="U776">
        <f t="shared" ref="U776:U839" si="142">SUM($P776:$T776)</f>
        <v>0</v>
      </c>
    </row>
    <row r="777" hidden="1">
      <c r="A777" s="12"/>
      <c r="B777">
        <v>71</v>
      </c>
      <c r="C777" t="str">
        <f t="shared" ca="1" si="132"/>
        <v>10.4</v>
      </c>
      <c r="D777" t="str">
        <f t="shared" ca="1" si="133"/>
        <v>c</v>
      </c>
      <c r="E777" t="s">
        <v>17</v>
      </c>
      <c r="F777" s="65" t="str">
        <f t="shared" ca="1" si="134"/>
        <v>https://prre.agglo-larochelle.fr/contact-professionnels</v>
      </c>
      <c r="G777" t="str">
        <f t="shared" ca="1" si="135"/>
        <v>AA</v>
      </c>
      <c r="H777" t="str">
        <f t="shared" ca="1" si="136"/>
        <v/>
      </c>
      <c r="I777" t="str">
        <f t="shared" ca="1" si="137"/>
        <v/>
      </c>
      <c r="J777" t="str">
        <f t="shared" ca="1" si="138"/>
        <v/>
      </c>
      <c r="K777" t="str">
        <f t="shared" ca="1" si="139"/>
        <v/>
      </c>
      <c r="M777">
        <f t="shared" ca="1" si="140"/>
        <v>0</v>
      </c>
      <c r="N777" t="str">
        <f t="shared" ca="1" si="141"/>
        <v/>
      </c>
      <c r="U777">
        <f t="shared" si="142"/>
        <v>0</v>
      </c>
    </row>
    <row r="778" hidden="1">
      <c r="A778" s="12"/>
      <c r="B778">
        <v>71</v>
      </c>
      <c r="C778" t="str">
        <f t="shared" ca="1" si="132"/>
        <v>10.4</v>
      </c>
      <c r="D778" t="str">
        <f t="shared" ca="1" si="133"/>
        <v>c</v>
      </c>
      <c r="E778" t="s">
        <v>20</v>
      </c>
      <c r="F778" s="65" t="str">
        <f t="shared" ca="1" si="134"/>
        <v>https://prre.agglo-larochelle.fr/partenaires</v>
      </c>
      <c r="G778" t="str">
        <f t="shared" ca="1" si="135"/>
        <v>AA</v>
      </c>
      <c r="H778" t="str">
        <f t="shared" ca="1" si="136"/>
        <v/>
      </c>
      <c r="I778" t="str">
        <f t="shared" ca="1" si="137"/>
        <v/>
      </c>
      <c r="J778" t="str">
        <f t="shared" ca="1" si="138"/>
        <v/>
      </c>
      <c r="K778" t="str">
        <f t="shared" ca="1" si="139"/>
        <v/>
      </c>
      <c r="M778">
        <f t="shared" ca="1" si="140"/>
        <v>0</v>
      </c>
      <c r="N778" t="str">
        <f t="shared" ca="1" si="141"/>
        <v/>
      </c>
      <c r="U778">
        <f t="shared" si="142"/>
        <v>0</v>
      </c>
    </row>
    <row r="779" hidden="1">
      <c r="A779" s="12"/>
      <c r="B779">
        <v>71</v>
      </c>
      <c r="C779" t="str">
        <f t="shared" ca="1" si="132"/>
        <v>10.4</v>
      </c>
      <c r="D779" t="str">
        <f t="shared" ca="1" si="133"/>
        <v>c</v>
      </c>
      <c r="E779" t="s">
        <v>23</v>
      </c>
      <c r="F779" s="65" t="str">
        <f t="shared" ca="1" si="134"/>
        <v>https://prre.agglo-larochelle.fr/mentions-legales</v>
      </c>
      <c r="G779" t="str">
        <f t="shared" ca="1" si="135"/>
        <v>AA</v>
      </c>
      <c r="H779" t="str">
        <f t="shared" ca="1" si="136"/>
        <v/>
      </c>
      <c r="I779" t="str">
        <f t="shared" ca="1" si="137"/>
        <v/>
      </c>
      <c r="J779" t="str">
        <f t="shared" ca="1" si="138"/>
        <v/>
      </c>
      <c r="K779" t="str">
        <f t="shared" ca="1" si="139"/>
        <v/>
      </c>
      <c r="M779">
        <f t="shared" ca="1" si="140"/>
        <v>0</v>
      </c>
      <c r="N779" t="str">
        <f t="shared" ca="1" si="141"/>
        <v/>
      </c>
      <c r="U779">
        <f t="shared" si="142"/>
        <v>0</v>
      </c>
    </row>
    <row r="780" hidden="1">
      <c r="A780" s="12"/>
      <c r="B780">
        <v>71</v>
      </c>
      <c r="C780" t="str">
        <f t="shared" ca="1" si="132"/>
        <v>10.4</v>
      </c>
      <c r="D780" t="str">
        <f t="shared" ca="1" si="133"/>
        <v>c</v>
      </c>
      <c r="E780" t="s">
        <v>26</v>
      </c>
      <c r="F780" s="65" t="str">
        <f t="shared" ca="1" si="134"/>
        <v>https://prre.agglo-larochelle.fr/plan-du-site</v>
      </c>
      <c r="G780" t="str">
        <f t="shared" ca="1" si="135"/>
        <v>AA</v>
      </c>
      <c r="H780" t="str">
        <f t="shared" ca="1" si="136"/>
        <v/>
      </c>
      <c r="I780" t="str">
        <f t="shared" ca="1" si="137"/>
        <v/>
      </c>
      <c r="J780" t="str">
        <f t="shared" ca="1" si="138"/>
        <v/>
      </c>
      <c r="K780" t="str">
        <f t="shared" ca="1" si="139"/>
        <v/>
      </c>
      <c r="M780">
        <f t="shared" ca="1" si="140"/>
        <v>0</v>
      </c>
      <c r="N780" t="str">
        <f t="shared" ca="1" si="141"/>
        <v/>
      </c>
      <c r="U780">
        <f t="shared" si="142"/>
        <v>0</v>
      </c>
    </row>
    <row r="781" hidden="1">
      <c r="A781" s="12"/>
      <c r="B781">
        <v>71</v>
      </c>
      <c r="C781" t="str">
        <f t="shared" ca="1" si="132"/>
        <v>10.4</v>
      </c>
      <c r="D781" t="str">
        <f t="shared" ca="1" si="133"/>
        <v>c</v>
      </c>
      <c r="E781" t="s">
        <v>29</v>
      </c>
      <c r="F781" s="65" t="str">
        <f t="shared" ca="1" si="134"/>
        <v>https://prre.agglo-larochelle.fr/module-annuaire-des-pros?</v>
      </c>
      <c r="G781" t="str">
        <f t="shared" ca="1" si="135"/>
        <v>AA</v>
      </c>
      <c r="H781" t="str">
        <f t="shared" ca="1" si="136"/>
        <v/>
      </c>
      <c r="I781" t="str">
        <f t="shared" ca="1" si="137"/>
        <v/>
      </c>
      <c r="J781" t="str">
        <f t="shared" ca="1" si="138"/>
        <v/>
      </c>
      <c r="K781" t="str">
        <f t="shared" ca="1" si="139"/>
        <v/>
      </c>
      <c r="M781">
        <f t="shared" ca="1" si="140"/>
        <v>0</v>
      </c>
      <c r="N781" t="str">
        <f t="shared" ca="1" si="141"/>
        <v/>
      </c>
      <c r="U781">
        <f t="shared" si="142"/>
        <v>0</v>
      </c>
    </row>
    <row r="782" hidden="1">
      <c r="A782" s="12"/>
      <c r="B782">
        <v>71</v>
      </c>
      <c r="C782" t="str">
        <f t="shared" ca="1" si="132"/>
        <v>10.4</v>
      </c>
      <c r="D782" t="str">
        <f t="shared" ca="1" si="133"/>
        <v>c</v>
      </c>
      <c r="E782" t="s">
        <v>32</v>
      </c>
      <c r="F782" s="65" t="str">
        <f t="shared" ca="1" si="134"/>
        <v>https://prre.agglo-larochelle.fr/prendre-rendez-vous</v>
      </c>
      <c r="G782" t="str">
        <f t="shared" ca="1" si="135"/>
        <v>AA</v>
      </c>
      <c r="H782" t="str">
        <f t="shared" ca="1" si="136"/>
        <v/>
      </c>
      <c r="I782" t="str">
        <f t="shared" ca="1" si="137"/>
        <v/>
      </c>
      <c r="J782" t="str">
        <f t="shared" ca="1" si="138"/>
        <v/>
      </c>
      <c r="K782" t="str">
        <f t="shared" ca="1" si="139"/>
        <v/>
      </c>
      <c r="M782">
        <f t="shared" ca="1" si="140"/>
        <v>0</v>
      </c>
      <c r="N782" t="str">
        <f t="shared" ca="1" si="141"/>
        <v/>
      </c>
      <c r="U782">
        <f t="shared" si="142"/>
        <v>0</v>
      </c>
    </row>
    <row r="783" hidden="1">
      <c r="A783" s="12"/>
      <c r="B783">
        <v>71</v>
      </c>
      <c r="C783" t="str">
        <f t="shared" ca="1" si="132"/>
        <v>10.4</v>
      </c>
      <c r="D783" t="str">
        <f t="shared" ca="1" si="133"/>
        <v>c</v>
      </c>
      <c r="E783" t="s">
        <v>35</v>
      </c>
      <c r="F783" s="65" t="str">
        <f t="shared" ca="1" si="134"/>
        <v>https://prre.agglo-larochelle.fr/aides-financieres</v>
      </c>
      <c r="G783" t="str">
        <f t="shared" ca="1" si="135"/>
        <v>AA</v>
      </c>
      <c r="H783" t="str">
        <f t="shared" ca="1" si="136"/>
        <v/>
      </c>
      <c r="I783" t="str">
        <f t="shared" ca="1" si="137"/>
        <v/>
      </c>
      <c r="J783" t="str">
        <f t="shared" ca="1" si="138"/>
        <v/>
      </c>
      <c r="K783" t="str">
        <f t="shared" ca="1" si="139"/>
        <v/>
      </c>
      <c r="M783">
        <f t="shared" ca="1" si="140"/>
        <v>0</v>
      </c>
      <c r="N783" t="str">
        <f t="shared" ca="1" si="141"/>
        <v/>
      </c>
      <c r="U783">
        <f t="shared" si="142"/>
        <v>0</v>
      </c>
    </row>
    <row r="784" hidden="1">
      <c r="A784" s="12"/>
      <c r="B784">
        <v>71</v>
      </c>
      <c r="C784" t="str">
        <f t="shared" ca="1" si="132"/>
        <v>10.4</v>
      </c>
      <c r="D784" t="str">
        <f t="shared" ca="1" si="133"/>
        <v>c</v>
      </c>
      <c r="E784" t="s">
        <v>38</v>
      </c>
      <c r="F784" s="65" t="str">
        <f t="shared" ca="1" si="134"/>
        <v>https://prre.agglo-larochelle.fr/des-outils-pour-mieux-connaitre-mon-logement/mon-toit-est-t-il-bien-isole</v>
      </c>
      <c r="G784" t="str">
        <f t="shared" ca="1" si="135"/>
        <v>AA</v>
      </c>
      <c r="H784" t="str">
        <f t="shared" ca="1" si="136"/>
        <v/>
      </c>
      <c r="I784" t="str">
        <f t="shared" ca="1" si="137"/>
        <v/>
      </c>
      <c r="J784" t="str">
        <f t="shared" ca="1" si="138"/>
        <v/>
      </c>
      <c r="K784" t="str">
        <f t="shared" ca="1" si="139"/>
        <v/>
      </c>
      <c r="M784">
        <f t="shared" ca="1" si="140"/>
        <v>0</v>
      </c>
      <c r="N784" t="str">
        <f t="shared" ca="1" si="141"/>
        <v/>
      </c>
      <c r="U784">
        <f t="shared" si="142"/>
        <v>0</v>
      </c>
    </row>
    <row r="785" hidden="1">
      <c r="A785" s="12"/>
      <c r="B785">
        <v>71</v>
      </c>
      <c r="C785" t="str">
        <f t="shared" ca="1" si="132"/>
        <v>10.4</v>
      </c>
      <c r="D785" t="str">
        <f t="shared" ca="1" si="133"/>
        <v>c</v>
      </c>
      <c r="E785" t="s">
        <v>41</v>
      </c>
      <c r="F785" s="65" t="str">
        <f t="shared" ca="1" si="134"/>
        <v>https://prre.agglo-larochelle.fr/prendre-rendez-vous/prendre-rendez-vous-a-la-rochelle-pour-une-renovation-energetique-individuelle</v>
      </c>
      <c r="G785" t="str">
        <f t="shared" ca="1" si="135"/>
        <v>AA</v>
      </c>
      <c r="H785" t="str">
        <f t="shared" ca="1" si="136"/>
        <v/>
      </c>
      <c r="I785" t="str">
        <f t="shared" ca="1" si="137"/>
        <v/>
      </c>
      <c r="J785" t="str">
        <f t="shared" ca="1" si="138"/>
        <v/>
      </c>
      <c r="K785" t="str">
        <f t="shared" ca="1" si="139"/>
        <v/>
      </c>
      <c r="M785">
        <f t="shared" ca="1" si="140"/>
        <v>0</v>
      </c>
      <c r="N785" t="str">
        <f t="shared" ca="1" si="141"/>
        <v/>
      </c>
      <c r="U785">
        <f t="shared" si="142"/>
        <v>0</v>
      </c>
    </row>
    <row r="786" hidden="1">
      <c r="A786" s="12"/>
      <c r="B786">
        <v>71</v>
      </c>
      <c r="C786" t="str">
        <f t="shared" ca="1" si="132"/>
        <v>10.4</v>
      </c>
      <c r="D786" t="str">
        <f t="shared" ca="1" si="133"/>
        <v>c</v>
      </c>
      <c r="E786" t="s">
        <v>44</v>
      </c>
      <c r="F786" s="65" t="str">
        <f t="shared" ca="1" si="134"/>
        <v>https://prre.agglo-larochelle.fr/-/gl-batiment-elec</v>
      </c>
      <c r="G786" t="str">
        <f t="shared" ca="1" si="135"/>
        <v>AA</v>
      </c>
      <c r="H786" t="str">
        <f t="shared" ca="1" si="136"/>
        <v/>
      </c>
      <c r="I786" t="str">
        <f t="shared" ca="1" si="137"/>
        <v/>
      </c>
      <c r="J786" t="str">
        <f t="shared" ca="1" si="138"/>
        <v/>
      </c>
      <c r="K786" t="str">
        <f t="shared" ca="1" si="139"/>
        <v/>
      </c>
      <c r="M786">
        <f t="shared" ca="1" si="140"/>
        <v>0</v>
      </c>
      <c r="N786" t="str">
        <f t="shared" ca="1" si="141"/>
        <v/>
      </c>
      <c r="U786">
        <f t="shared" si="142"/>
        <v>0</v>
      </c>
    </row>
    <row r="787" hidden="1">
      <c r="A787" s="12"/>
      <c r="B787">
        <v>71</v>
      </c>
      <c r="C787" t="str">
        <f t="shared" ca="1" si="132"/>
        <v>10.4</v>
      </c>
      <c r="D787" t="str">
        <f t="shared" ca="1" si="133"/>
        <v>c</v>
      </c>
      <c r="E787" t="s">
        <v>47</v>
      </c>
      <c r="F787" s="65" t="str">
        <f t="shared" ca="1" si="134"/>
        <v>https://prre.agglo-larochelle.fr/-/1ere-fiche-chantier-de-renovation-performante</v>
      </c>
      <c r="G787" t="str">
        <f t="shared" ca="1" si="135"/>
        <v>AA</v>
      </c>
      <c r="H787" t="str">
        <f t="shared" ca="1" si="136"/>
        <v/>
      </c>
      <c r="I787" t="str">
        <f t="shared" ca="1" si="137"/>
        <v/>
      </c>
      <c r="J787" t="str">
        <f t="shared" ca="1" si="138"/>
        <v/>
      </c>
      <c r="K787" t="str">
        <f t="shared" ca="1" si="139"/>
        <v/>
      </c>
      <c r="M787">
        <f t="shared" ca="1" si="140"/>
        <v>0</v>
      </c>
      <c r="N787" t="str">
        <f t="shared" ca="1" si="141"/>
        <v/>
      </c>
      <c r="U787">
        <f t="shared" si="142"/>
        <v>0</v>
      </c>
    </row>
    <row r="788" hidden="1">
      <c r="A788" s="12"/>
      <c r="B788">
        <v>72</v>
      </c>
      <c r="C788" t="str">
        <f t="shared" ca="1" si="132"/>
        <v>10.5</v>
      </c>
      <c r="D788" t="str">
        <f t="shared" ca="1" si="133"/>
        <v>c</v>
      </c>
      <c r="E788" t="s">
        <v>11</v>
      </c>
      <c r="F788" s="65" t="str">
        <f t="shared" ca="1" si="134"/>
        <v>https://prre.agglo-larochelle.fr/</v>
      </c>
      <c r="G788" t="str">
        <f t="shared" ca="1" si="135"/>
        <v>AA</v>
      </c>
      <c r="H788" t="str">
        <f t="shared" ca="1" si="136"/>
        <v/>
      </c>
      <c r="I788" t="str">
        <f t="shared" ca="1" si="137"/>
        <v/>
      </c>
      <c r="J788" t="str">
        <f t="shared" ca="1" si="138"/>
        <v/>
      </c>
      <c r="K788" t="str">
        <f t="shared" ca="1" si="139"/>
        <v/>
      </c>
      <c r="M788">
        <f t="shared" ca="1" si="140"/>
        <v>1</v>
      </c>
      <c r="N788" t="str">
        <f t="shared" ca="1" si="141"/>
        <v/>
      </c>
      <c r="U788">
        <f t="shared" si="142"/>
        <v>0</v>
      </c>
    </row>
    <row r="789" hidden="1">
      <c r="A789" s="12"/>
      <c r="B789">
        <v>72</v>
      </c>
      <c r="C789" t="str">
        <f t="shared" ca="1" si="132"/>
        <v>10.5</v>
      </c>
      <c r="D789" t="str">
        <f t="shared" ca="1" si="133"/>
        <v>c</v>
      </c>
      <c r="E789" t="s">
        <v>14</v>
      </c>
      <c r="F789" s="65" t="str">
        <f t="shared" ca="1" si="134"/>
        <v>https://prre.agglo-larochelle.fr/j-adapte-mon-logement-a-une-perte-d-autonomie</v>
      </c>
      <c r="G789" t="str">
        <f t="shared" ca="1" si="135"/>
        <v>AA</v>
      </c>
      <c r="H789" t="str">
        <f t="shared" ca="1" si="136"/>
        <v/>
      </c>
      <c r="I789" t="str">
        <f t="shared" ca="1" si="137"/>
        <v/>
      </c>
      <c r="J789" t="str">
        <f t="shared" ca="1" si="138"/>
        <v/>
      </c>
      <c r="K789" t="str">
        <f t="shared" ca="1" si="139"/>
        <v/>
      </c>
      <c r="M789">
        <f t="shared" ca="1" si="140"/>
        <v>1</v>
      </c>
      <c r="N789" t="str">
        <f t="shared" ca="1" si="141"/>
        <v/>
      </c>
      <c r="U789">
        <f t="shared" si="142"/>
        <v>0</v>
      </c>
    </row>
    <row r="790" hidden="1">
      <c r="A790" s="12"/>
      <c r="B790">
        <v>72</v>
      </c>
      <c r="C790" t="str">
        <f t="shared" ca="1" si="132"/>
        <v>10.5</v>
      </c>
      <c r="D790" t="str">
        <f t="shared" ca="1" si="133"/>
        <v>c</v>
      </c>
      <c r="E790" t="s">
        <v>17</v>
      </c>
      <c r="F790" s="65" t="str">
        <f t="shared" ca="1" si="134"/>
        <v>https://prre.agglo-larochelle.fr/contact-professionnels</v>
      </c>
      <c r="G790" t="str">
        <f t="shared" ca="1" si="135"/>
        <v>AA</v>
      </c>
      <c r="H790" t="str">
        <f t="shared" ca="1" si="136"/>
        <v/>
      </c>
      <c r="I790" t="str">
        <f t="shared" ca="1" si="137"/>
        <v/>
      </c>
      <c r="J790" t="str">
        <f t="shared" ca="1" si="138"/>
        <v/>
      </c>
      <c r="K790" t="str">
        <f t="shared" ca="1" si="139"/>
        <v/>
      </c>
      <c r="M790">
        <f t="shared" ca="1" si="140"/>
        <v>1</v>
      </c>
      <c r="N790" t="str">
        <f t="shared" ca="1" si="141"/>
        <v/>
      </c>
      <c r="U790">
        <f t="shared" si="142"/>
        <v>0</v>
      </c>
    </row>
    <row r="791" hidden="1">
      <c r="A791" s="12"/>
      <c r="B791">
        <v>72</v>
      </c>
      <c r="C791" t="str">
        <f t="shared" ca="1" si="132"/>
        <v>10.5</v>
      </c>
      <c r="D791" t="str">
        <f t="shared" ca="1" si="133"/>
        <v>c</v>
      </c>
      <c r="E791" t="s">
        <v>20</v>
      </c>
      <c r="F791" s="65" t="str">
        <f t="shared" ca="1" si="134"/>
        <v>https://prre.agglo-larochelle.fr/partenaires</v>
      </c>
      <c r="G791" t="str">
        <f t="shared" ca="1" si="135"/>
        <v>AA</v>
      </c>
      <c r="H791" t="str">
        <f t="shared" ca="1" si="136"/>
        <v/>
      </c>
      <c r="I791" t="str">
        <f t="shared" ca="1" si="137"/>
        <v/>
      </c>
      <c r="J791" t="str">
        <f t="shared" ca="1" si="138"/>
        <v/>
      </c>
      <c r="K791" t="str">
        <f t="shared" ca="1" si="139"/>
        <v/>
      </c>
      <c r="M791">
        <f t="shared" ca="1" si="140"/>
        <v>1</v>
      </c>
      <c r="N791" t="str">
        <f t="shared" ca="1" si="141"/>
        <v/>
      </c>
      <c r="U791">
        <f t="shared" si="142"/>
        <v>0</v>
      </c>
    </row>
    <row r="792" hidden="1">
      <c r="A792" s="12"/>
      <c r="B792">
        <v>72</v>
      </c>
      <c r="C792" t="str">
        <f t="shared" ca="1" si="132"/>
        <v>10.5</v>
      </c>
      <c r="D792" t="str">
        <f t="shared" ca="1" si="133"/>
        <v>c</v>
      </c>
      <c r="E792" t="s">
        <v>23</v>
      </c>
      <c r="F792" s="65" t="str">
        <f t="shared" ca="1" si="134"/>
        <v>https://prre.agglo-larochelle.fr/mentions-legales</v>
      </c>
      <c r="G792" t="str">
        <f t="shared" ca="1" si="135"/>
        <v>AA</v>
      </c>
      <c r="H792" t="str">
        <f t="shared" ca="1" si="136"/>
        <v/>
      </c>
      <c r="I792" t="str">
        <f t="shared" ca="1" si="137"/>
        <v/>
      </c>
      <c r="J792" t="str">
        <f t="shared" ca="1" si="138"/>
        <v/>
      </c>
      <c r="K792" t="str">
        <f t="shared" ca="1" si="139"/>
        <v/>
      </c>
      <c r="M792">
        <f t="shared" ca="1" si="140"/>
        <v>1</v>
      </c>
      <c r="N792" t="str">
        <f t="shared" ca="1" si="141"/>
        <v/>
      </c>
      <c r="U792">
        <f t="shared" si="142"/>
        <v>0</v>
      </c>
    </row>
    <row r="793" hidden="1">
      <c r="A793" s="12"/>
      <c r="B793">
        <v>72</v>
      </c>
      <c r="C793" t="str">
        <f t="shared" ca="1" si="132"/>
        <v>10.5</v>
      </c>
      <c r="D793" t="str">
        <f t="shared" ca="1" si="133"/>
        <v>c</v>
      </c>
      <c r="E793" t="s">
        <v>26</v>
      </c>
      <c r="F793" s="65" t="str">
        <f t="shared" ca="1" si="134"/>
        <v>https://prre.agglo-larochelle.fr/plan-du-site</v>
      </c>
      <c r="G793" t="str">
        <f t="shared" ca="1" si="135"/>
        <v>AA</v>
      </c>
      <c r="H793" t="str">
        <f t="shared" ca="1" si="136"/>
        <v/>
      </c>
      <c r="I793" t="str">
        <f t="shared" ca="1" si="137"/>
        <v/>
      </c>
      <c r="J793" t="str">
        <f t="shared" ca="1" si="138"/>
        <v/>
      </c>
      <c r="K793" t="str">
        <f t="shared" ca="1" si="139"/>
        <v/>
      </c>
      <c r="M793">
        <f t="shared" ca="1" si="140"/>
        <v>1</v>
      </c>
      <c r="N793" t="str">
        <f t="shared" ca="1" si="141"/>
        <v/>
      </c>
      <c r="U793">
        <f t="shared" si="142"/>
        <v>0</v>
      </c>
    </row>
    <row r="794">
      <c r="A794" s="12"/>
      <c r="B794">
        <v>72</v>
      </c>
      <c r="C794" t="str">
        <f t="shared" ca="1" si="132"/>
        <v>10.5</v>
      </c>
      <c r="D794" t="str">
        <f t="shared" ca="1" si="133"/>
        <v>nc</v>
      </c>
      <c r="E794" t="s">
        <v>29</v>
      </c>
      <c r="F794" s="65" t="str">
        <f t="shared" ca="1" si="134"/>
        <v>https://prre.agglo-larochelle.fr/module-annuaire-des-pros?</v>
      </c>
      <c r="G794" t="str">
        <f t="shared" ca="1" si="135"/>
        <v>AA</v>
      </c>
      <c r="H794" t="str">
        <f t="shared" ca="1" si="136"/>
        <v/>
      </c>
      <c r="I794" t="str">
        <f t="shared" ca="1" si="137"/>
        <v>Majeure</v>
      </c>
      <c r="J794" t="str">
        <f t="shared" ca="1" si="138"/>
        <v xml:space="preserve">Plusieurs fois sur cette page uniquement</v>
      </c>
      <c r="K794" t="str">
        <f t="shared" ca="1" si="139"/>
        <v/>
      </c>
      <c r="M794">
        <f t="shared" ca="1" si="140"/>
        <v>1</v>
      </c>
      <c r="N794" t="str">
        <f t="shared" ca="1" si="141"/>
        <v xml:space="preserve">en cas de modifications de propriétés d'arrière-plan le bandeau "mini-groupement" disparaît des résultats </v>
      </c>
      <c r="U794">
        <f t="shared" si="142"/>
        <v>0</v>
      </c>
    </row>
    <row r="795" hidden="1">
      <c r="A795" s="12"/>
      <c r="B795">
        <v>72</v>
      </c>
      <c r="C795" t="str">
        <f t="shared" ca="1" si="132"/>
        <v>10.5</v>
      </c>
      <c r="D795" t="str">
        <f t="shared" ca="1" si="133"/>
        <v>c</v>
      </c>
      <c r="E795" t="s">
        <v>32</v>
      </c>
      <c r="F795" s="65" t="str">
        <f t="shared" ca="1" si="134"/>
        <v>https://prre.agglo-larochelle.fr/prendre-rendez-vous</v>
      </c>
      <c r="G795" t="str">
        <f t="shared" ca="1" si="135"/>
        <v>AA</v>
      </c>
      <c r="H795" t="str">
        <f t="shared" ca="1" si="136"/>
        <v/>
      </c>
      <c r="I795" t="str">
        <f t="shared" ca="1" si="137"/>
        <v/>
      </c>
      <c r="J795" t="str">
        <f t="shared" ca="1" si="138"/>
        <v/>
      </c>
      <c r="K795" t="str">
        <f t="shared" ca="1" si="139"/>
        <v/>
      </c>
      <c r="M795">
        <f t="shared" ca="1" si="140"/>
        <v>1</v>
      </c>
      <c r="N795" t="str">
        <f t="shared" ca="1" si="141"/>
        <v/>
      </c>
      <c r="U795">
        <f t="shared" si="142"/>
        <v>0</v>
      </c>
    </row>
    <row r="796" hidden="1">
      <c r="A796" s="12"/>
      <c r="B796">
        <v>72</v>
      </c>
      <c r="C796" t="str">
        <f t="shared" ca="1" si="132"/>
        <v>10.5</v>
      </c>
      <c r="D796" t="str">
        <f t="shared" ca="1" si="133"/>
        <v>c</v>
      </c>
      <c r="E796" t="s">
        <v>35</v>
      </c>
      <c r="F796" s="65" t="str">
        <f t="shared" ca="1" si="134"/>
        <v>https://prre.agglo-larochelle.fr/aides-financieres</v>
      </c>
      <c r="G796" t="str">
        <f t="shared" ca="1" si="135"/>
        <v>AA</v>
      </c>
      <c r="H796" t="str">
        <f t="shared" ca="1" si="136"/>
        <v/>
      </c>
      <c r="I796" t="str">
        <f t="shared" ca="1" si="137"/>
        <v/>
      </c>
      <c r="J796" t="str">
        <f t="shared" ca="1" si="138"/>
        <v/>
      </c>
      <c r="K796" t="str">
        <f t="shared" ca="1" si="139"/>
        <v/>
      </c>
      <c r="M796">
        <f t="shared" ca="1" si="140"/>
        <v>1</v>
      </c>
      <c r="N796" t="str">
        <f t="shared" ca="1" si="141"/>
        <v/>
      </c>
      <c r="U796">
        <f t="shared" si="142"/>
        <v>0</v>
      </c>
    </row>
    <row r="797" hidden="1">
      <c r="A797" s="12"/>
      <c r="B797">
        <v>72</v>
      </c>
      <c r="C797" t="str">
        <f t="shared" ca="1" si="132"/>
        <v>10.5</v>
      </c>
      <c r="D797" t="str">
        <f t="shared" ca="1" si="133"/>
        <v>c</v>
      </c>
      <c r="E797" t="s">
        <v>38</v>
      </c>
      <c r="F797" s="65" t="str">
        <f t="shared" ca="1" si="134"/>
        <v>https://prre.agglo-larochelle.fr/des-outils-pour-mieux-connaitre-mon-logement/mon-toit-est-t-il-bien-isole</v>
      </c>
      <c r="G797" t="str">
        <f t="shared" ca="1" si="135"/>
        <v>AA</v>
      </c>
      <c r="H797" t="str">
        <f t="shared" ca="1" si="136"/>
        <v/>
      </c>
      <c r="I797" t="str">
        <f t="shared" ca="1" si="137"/>
        <v/>
      </c>
      <c r="J797" t="str">
        <f t="shared" ca="1" si="138"/>
        <v/>
      </c>
      <c r="K797" t="str">
        <f t="shared" ca="1" si="139"/>
        <v/>
      </c>
      <c r="M797">
        <f t="shared" ca="1" si="140"/>
        <v>1</v>
      </c>
      <c r="N797" t="str">
        <f t="shared" ca="1" si="141"/>
        <v/>
      </c>
      <c r="U797">
        <f t="shared" si="142"/>
        <v>0</v>
      </c>
    </row>
    <row r="798" hidden="1">
      <c r="A798" s="12"/>
      <c r="B798">
        <v>72</v>
      </c>
      <c r="C798" t="str">
        <f t="shared" ca="1" si="132"/>
        <v>10.5</v>
      </c>
      <c r="D798" t="str">
        <f t="shared" ca="1" si="133"/>
        <v>c</v>
      </c>
      <c r="E798" t="s">
        <v>41</v>
      </c>
      <c r="F798" s="65" t="str">
        <f t="shared" ca="1" si="134"/>
        <v>https://prre.agglo-larochelle.fr/prendre-rendez-vous/prendre-rendez-vous-a-la-rochelle-pour-une-renovation-energetique-individuelle</v>
      </c>
      <c r="G798" t="str">
        <f t="shared" ca="1" si="135"/>
        <v>AA</v>
      </c>
      <c r="H798" t="str">
        <f t="shared" ca="1" si="136"/>
        <v/>
      </c>
      <c r="I798" t="str">
        <f t="shared" ca="1" si="137"/>
        <v/>
      </c>
      <c r="J798" t="str">
        <f t="shared" ca="1" si="138"/>
        <v/>
      </c>
      <c r="K798" t="str">
        <f t="shared" ca="1" si="139"/>
        <v/>
      </c>
      <c r="M798">
        <f t="shared" ca="1" si="140"/>
        <v>1</v>
      </c>
      <c r="N798" t="str">
        <f t="shared" ca="1" si="141"/>
        <v/>
      </c>
      <c r="U798">
        <f t="shared" si="142"/>
        <v>0</v>
      </c>
    </row>
    <row r="799" hidden="1">
      <c r="A799" s="12"/>
      <c r="B799">
        <v>72</v>
      </c>
      <c r="C799" t="str">
        <f t="shared" ca="1" si="132"/>
        <v>10.5</v>
      </c>
      <c r="D799" t="str">
        <f t="shared" ca="1" si="133"/>
        <v>c</v>
      </c>
      <c r="E799" t="s">
        <v>44</v>
      </c>
      <c r="F799" s="65" t="str">
        <f t="shared" ca="1" si="134"/>
        <v>https://prre.agglo-larochelle.fr/-/gl-batiment-elec</v>
      </c>
      <c r="G799" t="str">
        <f t="shared" ca="1" si="135"/>
        <v>AA</v>
      </c>
      <c r="H799" t="str">
        <f t="shared" ca="1" si="136"/>
        <v/>
      </c>
      <c r="I799" t="str">
        <f t="shared" ca="1" si="137"/>
        <v/>
      </c>
      <c r="J799" t="str">
        <f t="shared" ca="1" si="138"/>
        <v/>
      </c>
      <c r="K799" t="str">
        <f t="shared" ca="1" si="139"/>
        <v/>
      </c>
      <c r="M799">
        <f t="shared" ca="1" si="140"/>
        <v>1</v>
      </c>
      <c r="N799" t="str">
        <f t="shared" ca="1" si="141"/>
        <v/>
      </c>
      <c r="U799">
        <f t="shared" si="142"/>
        <v>0</v>
      </c>
    </row>
    <row r="800" hidden="1">
      <c r="A800" s="12"/>
      <c r="B800">
        <v>72</v>
      </c>
      <c r="C800" t="str">
        <f t="shared" ca="1" si="132"/>
        <v>10.5</v>
      </c>
      <c r="D800" t="str">
        <f t="shared" ca="1" si="133"/>
        <v>c</v>
      </c>
      <c r="E800" t="s">
        <v>47</v>
      </c>
      <c r="F800" s="65" t="str">
        <f t="shared" ca="1" si="134"/>
        <v>https://prre.agglo-larochelle.fr/-/1ere-fiche-chantier-de-renovation-performante</v>
      </c>
      <c r="G800" t="str">
        <f t="shared" ca="1" si="135"/>
        <v>AA</v>
      </c>
      <c r="H800" t="str">
        <f t="shared" ca="1" si="136"/>
        <v/>
      </c>
      <c r="I800" t="str">
        <f t="shared" ca="1" si="137"/>
        <v/>
      </c>
      <c r="J800" t="str">
        <f t="shared" ca="1" si="138"/>
        <v/>
      </c>
      <c r="K800" t="str">
        <f t="shared" ca="1" si="139"/>
        <v/>
      </c>
      <c r="M800">
        <f t="shared" ca="1" si="140"/>
        <v>1</v>
      </c>
      <c r="N800" t="str">
        <f t="shared" ca="1" si="141"/>
        <v/>
      </c>
      <c r="U800">
        <f t="shared" si="142"/>
        <v>0</v>
      </c>
    </row>
    <row r="801">
      <c r="A801" s="12"/>
      <c r="B801">
        <v>73</v>
      </c>
      <c r="C801" t="str">
        <f t="shared" ca="1" si="132"/>
        <v>10.6</v>
      </c>
      <c r="D801" t="str">
        <f t="shared" ca="1" si="133"/>
        <v>c</v>
      </c>
      <c r="E801" t="s">
        <v>11</v>
      </c>
      <c r="F801" s="65" t="str">
        <f t="shared" ca="1" si="134"/>
        <v>https://prre.agglo-larochelle.fr/</v>
      </c>
      <c r="G801" t="str">
        <f t="shared" ca="1" si="135"/>
        <v>A</v>
      </c>
      <c r="H801" t="str">
        <f t="shared" ca="1" si="136"/>
        <v>x</v>
      </c>
      <c r="I801" t="str">
        <f t="shared" ca="1" si="137"/>
        <v>Majeure</v>
      </c>
      <c r="J801" t="str">
        <f t="shared" ca="1" si="138"/>
        <v xml:space="preserve">Une seule fois dans la page</v>
      </c>
      <c r="K801" t="str">
        <f t="shared" ca="1" si="139"/>
        <v/>
      </c>
      <c r="M801">
        <f t="shared" ca="1" si="140"/>
        <v>0</v>
      </c>
      <c r="N801" t="str">
        <f t="shared" ca="1" si="141"/>
        <v xml:space="preserve">dans la transcription, la couleur des liens n'est pas assez contrastée avec la couleur du texte environannt, de même que le soulignement </v>
      </c>
      <c r="U801">
        <f t="shared" si="142"/>
        <v>0</v>
      </c>
    </row>
    <row r="802" hidden="1">
      <c r="A802" s="12"/>
      <c r="B802">
        <v>73</v>
      </c>
      <c r="C802" t="str">
        <f t="shared" ca="1" si="132"/>
        <v>10.6</v>
      </c>
      <c r="D802" t="str">
        <f t="shared" ca="1" si="133"/>
        <v>na</v>
      </c>
      <c r="E802" t="s">
        <v>14</v>
      </c>
      <c r="F802" s="65" t="str">
        <f t="shared" ca="1" si="134"/>
        <v>https://prre.agglo-larochelle.fr/j-adapte-mon-logement-a-une-perte-d-autonomie</v>
      </c>
      <c r="G802" t="str">
        <f t="shared" ca="1" si="135"/>
        <v>A</v>
      </c>
      <c r="H802" t="str">
        <f t="shared" ca="1" si="136"/>
        <v>x</v>
      </c>
      <c r="I802" t="str">
        <f t="shared" ca="1" si="137"/>
        <v/>
      </c>
      <c r="J802" t="str">
        <f t="shared" ca="1" si="138"/>
        <v/>
      </c>
      <c r="K802" t="str">
        <f t="shared" ca="1" si="139"/>
        <v/>
      </c>
      <c r="M802">
        <f t="shared" ca="1" si="140"/>
        <v>0</v>
      </c>
      <c r="N802" t="str">
        <f t="shared" ca="1" si="141"/>
        <v/>
      </c>
      <c r="U802">
        <f t="shared" si="142"/>
        <v>0</v>
      </c>
    </row>
    <row r="803" hidden="1">
      <c r="A803" s="12"/>
      <c r="B803">
        <v>73</v>
      </c>
      <c r="C803" t="str">
        <f t="shared" ca="1" si="132"/>
        <v>10.6</v>
      </c>
      <c r="D803" t="str">
        <f t="shared" ca="1" si="133"/>
        <v>na</v>
      </c>
      <c r="E803" t="s">
        <v>17</v>
      </c>
      <c r="F803" s="65" t="str">
        <f t="shared" ca="1" si="134"/>
        <v>https://prre.agglo-larochelle.fr/contact-professionnels</v>
      </c>
      <c r="G803" t="str">
        <f t="shared" ca="1" si="135"/>
        <v>A</v>
      </c>
      <c r="H803" t="str">
        <f t="shared" ca="1" si="136"/>
        <v>x</v>
      </c>
      <c r="I803" t="str">
        <f t="shared" ca="1" si="137"/>
        <v/>
      </c>
      <c r="J803" t="str">
        <f t="shared" ca="1" si="138"/>
        <v/>
      </c>
      <c r="K803" t="str">
        <f t="shared" ca="1" si="139"/>
        <v/>
      </c>
      <c r="M803">
        <f t="shared" ca="1" si="140"/>
        <v>0</v>
      </c>
      <c r="N803" t="str">
        <f t="shared" ca="1" si="141"/>
        <v/>
      </c>
      <c r="U803">
        <f t="shared" si="142"/>
        <v>0</v>
      </c>
    </row>
    <row r="804" hidden="1">
      <c r="A804" s="12"/>
      <c r="B804">
        <v>73</v>
      </c>
      <c r="C804" t="str">
        <f t="shared" ca="1" si="132"/>
        <v>10.6</v>
      </c>
      <c r="D804" t="str">
        <f t="shared" ca="1" si="133"/>
        <v>na</v>
      </c>
      <c r="E804" t="s">
        <v>20</v>
      </c>
      <c r="F804" s="65" t="str">
        <f t="shared" ca="1" si="134"/>
        <v>https://prre.agglo-larochelle.fr/partenaires</v>
      </c>
      <c r="G804" t="str">
        <f t="shared" ca="1" si="135"/>
        <v>A</v>
      </c>
      <c r="H804" t="str">
        <f t="shared" ca="1" si="136"/>
        <v>x</v>
      </c>
      <c r="I804" t="str">
        <f t="shared" ca="1" si="137"/>
        <v/>
      </c>
      <c r="J804" t="str">
        <f t="shared" ca="1" si="138"/>
        <v/>
      </c>
      <c r="K804" t="str">
        <f t="shared" ca="1" si="139"/>
        <v/>
      </c>
      <c r="M804">
        <f t="shared" ca="1" si="140"/>
        <v>0</v>
      </c>
      <c r="N804" t="str">
        <f t="shared" ca="1" si="141"/>
        <v/>
      </c>
      <c r="U804">
        <f t="shared" si="142"/>
        <v>0</v>
      </c>
    </row>
    <row r="805" hidden="1">
      <c r="A805" s="12"/>
      <c r="B805">
        <v>73</v>
      </c>
      <c r="C805" t="str">
        <f t="shared" ca="1" si="132"/>
        <v>10.6</v>
      </c>
      <c r="D805" t="str">
        <f t="shared" ca="1" si="133"/>
        <v>na</v>
      </c>
      <c r="E805" t="s">
        <v>23</v>
      </c>
      <c r="F805" s="65" t="str">
        <f t="shared" ca="1" si="134"/>
        <v>https://prre.agglo-larochelle.fr/mentions-legales</v>
      </c>
      <c r="G805" t="str">
        <f t="shared" ca="1" si="135"/>
        <v>A</v>
      </c>
      <c r="H805" t="str">
        <f t="shared" ca="1" si="136"/>
        <v>x</v>
      </c>
      <c r="I805" t="str">
        <f t="shared" ca="1" si="137"/>
        <v/>
      </c>
      <c r="J805" t="str">
        <f t="shared" ca="1" si="138"/>
        <v/>
      </c>
      <c r="K805" t="str">
        <f t="shared" ca="1" si="139"/>
        <v/>
      </c>
      <c r="M805">
        <f t="shared" ca="1" si="140"/>
        <v>0</v>
      </c>
      <c r="N805" t="str">
        <f t="shared" ca="1" si="141"/>
        <v/>
      </c>
      <c r="U805">
        <f t="shared" si="142"/>
        <v>0</v>
      </c>
    </row>
    <row r="806" hidden="1">
      <c r="A806" s="12"/>
      <c r="B806">
        <v>73</v>
      </c>
      <c r="C806" t="str">
        <f t="shared" ca="1" si="132"/>
        <v>10.6</v>
      </c>
      <c r="D806" t="str">
        <f t="shared" ca="1" si="133"/>
        <v>c</v>
      </c>
      <c r="E806" t="s">
        <v>26</v>
      </c>
      <c r="F806" s="65" t="str">
        <f t="shared" ca="1" si="134"/>
        <v>https://prre.agglo-larochelle.fr/plan-du-site</v>
      </c>
      <c r="G806" t="str">
        <f t="shared" ca="1" si="135"/>
        <v>A</v>
      </c>
      <c r="H806" t="str">
        <f t="shared" ca="1" si="136"/>
        <v>x</v>
      </c>
      <c r="I806" t="str">
        <f t="shared" ca="1" si="137"/>
        <v/>
      </c>
      <c r="J806" t="str">
        <f t="shared" ca="1" si="138"/>
        <v/>
      </c>
      <c r="K806" t="str">
        <f t="shared" ca="1" si="139"/>
        <v/>
      </c>
      <c r="M806">
        <f t="shared" ca="1" si="140"/>
        <v>0</v>
      </c>
      <c r="N806" t="str">
        <f t="shared" ca="1" si="141"/>
        <v/>
      </c>
      <c r="U806">
        <f t="shared" si="142"/>
        <v>0</v>
      </c>
    </row>
    <row r="807" hidden="1">
      <c r="A807" s="12"/>
      <c r="B807">
        <v>73</v>
      </c>
      <c r="C807" t="str">
        <f t="shared" ca="1" si="132"/>
        <v>10.6</v>
      </c>
      <c r="D807" t="str">
        <f t="shared" ca="1" si="133"/>
        <v>na</v>
      </c>
      <c r="E807" t="s">
        <v>29</v>
      </c>
      <c r="F807" s="65" t="str">
        <f t="shared" ca="1" si="134"/>
        <v>https://prre.agglo-larochelle.fr/module-annuaire-des-pros?</v>
      </c>
      <c r="G807" t="str">
        <f t="shared" ca="1" si="135"/>
        <v>A</v>
      </c>
      <c r="H807" t="str">
        <f t="shared" ca="1" si="136"/>
        <v>x</v>
      </c>
      <c r="I807" t="str">
        <f t="shared" ca="1" si="137"/>
        <v/>
      </c>
      <c r="J807" t="str">
        <f t="shared" ca="1" si="138"/>
        <v/>
      </c>
      <c r="K807" t="str">
        <f t="shared" ca="1" si="139"/>
        <v/>
      </c>
      <c r="M807">
        <f t="shared" ca="1" si="140"/>
        <v>0</v>
      </c>
      <c r="N807" t="str">
        <f t="shared" ca="1" si="141"/>
        <v/>
      </c>
      <c r="U807">
        <f t="shared" si="142"/>
        <v>0</v>
      </c>
    </row>
    <row r="808" hidden="1">
      <c r="A808" s="12"/>
      <c r="B808">
        <v>73</v>
      </c>
      <c r="C808" t="str">
        <f t="shared" ca="1" si="132"/>
        <v>10.6</v>
      </c>
      <c r="D808" t="str">
        <f t="shared" ca="1" si="133"/>
        <v>na</v>
      </c>
      <c r="E808" t="s">
        <v>32</v>
      </c>
      <c r="F808" s="65" t="str">
        <f t="shared" ca="1" si="134"/>
        <v>https://prre.agglo-larochelle.fr/prendre-rendez-vous</v>
      </c>
      <c r="G808" t="str">
        <f t="shared" ca="1" si="135"/>
        <v>A</v>
      </c>
      <c r="H808" t="str">
        <f t="shared" ca="1" si="136"/>
        <v>x</v>
      </c>
      <c r="I808" t="str">
        <f t="shared" ca="1" si="137"/>
        <v/>
      </c>
      <c r="J808" t="str">
        <f t="shared" ca="1" si="138"/>
        <v/>
      </c>
      <c r="K808" t="str">
        <f t="shared" ca="1" si="139"/>
        <v/>
      </c>
      <c r="M808">
        <f t="shared" ca="1" si="140"/>
        <v>0</v>
      </c>
      <c r="N808" t="str">
        <f t="shared" ca="1" si="141"/>
        <v/>
      </c>
      <c r="U808">
        <f t="shared" si="142"/>
        <v>0</v>
      </c>
    </row>
    <row r="809" hidden="1">
      <c r="A809" s="12"/>
      <c r="B809">
        <v>73</v>
      </c>
      <c r="C809" t="str">
        <f t="shared" ca="1" si="132"/>
        <v>10.6</v>
      </c>
      <c r="D809" t="str">
        <f t="shared" ca="1" si="133"/>
        <v>na</v>
      </c>
      <c r="E809" t="s">
        <v>35</v>
      </c>
      <c r="F809" s="65" t="str">
        <f t="shared" ca="1" si="134"/>
        <v>https://prre.agglo-larochelle.fr/aides-financieres</v>
      </c>
      <c r="G809" t="str">
        <f t="shared" ca="1" si="135"/>
        <v>A</v>
      </c>
      <c r="H809" t="str">
        <f t="shared" ca="1" si="136"/>
        <v>x</v>
      </c>
      <c r="I809" t="str">
        <f t="shared" ca="1" si="137"/>
        <v/>
      </c>
      <c r="J809" t="str">
        <f t="shared" ca="1" si="138"/>
        <v/>
      </c>
      <c r="K809" t="str">
        <f t="shared" ca="1" si="139"/>
        <v/>
      </c>
      <c r="M809">
        <f t="shared" ca="1" si="140"/>
        <v>0</v>
      </c>
      <c r="N809" t="str">
        <f t="shared" ca="1" si="141"/>
        <v/>
      </c>
      <c r="U809">
        <f t="shared" si="142"/>
        <v>0</v>
      </c>
    </row>
    <row r="810" hidden="1">
      <c r="A810" s="12"/>
      <c r="B810">
        <v>73</v>
      </c>
      <c r="C810" t="str">
        <f t="shared" ca="1" si="132"/>
        <v>10.6</v>
      </c>
      <c r="D810" t="str">
        <f t="shared" ca="1" si="133"/>
        <v>na</v>
      </c>
      <c r="E810" t="s">
        <v>38</v>
      </c>
      <c r="F810" s="65" t="str">
        <f t="shared" ca="1" si="134"/>
        <v>https://prre.agglo-larochelle.fr/des-outils-pour-mieux-connaitre-mon-logement/mon-toit-est-t-il-bien-isole</v>
      </c>
      <c r="G810" t="str">
        <f t="shared" ca="1" si="135"/>
        <v>A</v>
      </c>
      <c r="H810" t="str">
        <f t="shared" ca="1" si="136"/>
        <v>x</v>
      </c>
      <c r="I810" t="str">
        <f t="shared" ca="1" si="137"/>
        <v/>
      </c>
      <c r="J810" t="str">
        <f t="shared" ca="1" si="138"/>
        <v/>
      </c>
      <c r="K810" t="str">
        <f t="shared" ca="1" si="139"/>
        <v/>
      </c>
      <c r="M810">
        <f t="shared" ca="1" si="140"/>
        <v>0</v>
      </c>
      <c r="N810" t="str">
        <f t="shared" ca="1" si="141"/>
        <v/>
      </c>
      <c r="U810">
        <f t="shared" si="142"/>
        <v>0</v>
      </c>
    </row>
    <row r="811" hidden="1">
      <c r="A811" s="12"/>
      <c r="B811">
        <v>73</v>
      </c>
      <c r="C811" t="str">
        <f t="shared" ca="1" si="132"/>
        <v>10.6</v>
      </c>
      <c r="D811" t="str">
        <f t="shared" ca="1" si="133"/>
        <v>na</v>
      </c>
      <c r="E811" t="s">
        <v>41</v>
      </c>
      <c r="F811" s="65" t="str">
        <f t="shared" ca="1" si="134"/>
        <v>https://prre.agglo-larochelle.fr/prendre-rendez-vous/prendre-rendez-vous-a-la-rochelle-pour-une-renovation-energetique-individuelle</v>
      </c>
      <c r="G811" t="str">
        <f t="shared" ca="1" si="135"/>
        <v>A</v>
      </c>
      <c r="H811" t="str">
        <f t="shared" ca="1" si="136"/>
        <v>x</v>
      </c>
      <c r="I811" t="str">
        <f t="shared" ca="1" si="137"/>
        <v/>
      </c>
      <c r="J811" t="str">
        <f t="shared" ca="1" si="138"/>
        <v/>
      </c>
      <c r="K811" t="str">
        <f t="shared" ca="1" si="139"/>
        <v/>
      </c>
      <c r="M811">
        <f t="shared" ca="1" si="140"/>
        <v>0</v>
      </c>
      <c r="N811" t="str">
        <f t="shared" ca="1" si="141"/>
        <v/>
      </c>
      <c r="U811">
        <f t="shared" si="142"/>
        <v>0</v>
      </c>
    </row>
    <row r="812" hidden="1">
      <c r="A812" s="12"/>
      <c r="B812">
        <v>73</v>
      </c>
      <c r="C812" t="str">
        <f t="shared" ca="1" si="132"/>
        <v>10.6</v>
      </c>
      <c r="D812" t="str">
        <f t="shared" ca="1" si="133"/>
        <v>na</v>
      </c>
      <c r="E812" t="s">
        <v>44</v>
      </c>
      <c r="F812" s="65" t="str">
        <f t="shared" ca="1" si="134"/>
        <v>https://prre.agglo-larochelle.fr/-/gl-batiment-elec</v>
      </c>
      <c r="G812" t="str">
        <f t="shared" ca="1" si="135"/>
        <v>A</v>
      </c>
      <c r="H812" t="str">
        <f t="shared" ca="1" si="136"/>
        <v>x</v>
      </c>
      <c r="I812" t="str">
        <f t="shared" ca="1" si="137"/>
        <v/>
      </c>
      <c r="J812" t="str">
        <f t="shared" ca="1" si="138"/>
        <v/>
      </c>
      <c r="K812" t="str">
        <f t="shared" ca="1" si="139"/>
        <v/>
      </c>
      <c r="M812">
        <f t="shared" ca="1" si="140"/>
        <v>0</v>
      </c>
      <c r="N812" t="str">
        <f t="shared" ca="1" si="141"/>
        <v/>
      </c>
      <c r="U812">
        <f t="shared" si="142"/>
        <v>0</v>
      </c>
    </row>
    <row r="813" hidden="1">
      <c r="A813" s="12"/>
      <c r="B813">
        <v>73</v>
      </c>
      <c r="C813" t="str">
        <f t="shared" ca="1" si="132"/>
        <v>10.6</v>
      </c>
      <c r="D813" t="str">
        <f t="shared" ca="1" si="133"/>
        <v>na</v>
      </c>
      <c r="E813" t="s">
        <v>47</v>
      </c>
      <c r="F813" s="65" t="str">
        <f t="shared" ca="1" si="134"/>
        <v>https://prre.agglo-larochelle.fr/-/1ere-fiche-chantier-de-renovation-performante</v>
      </c>
      <c r="G813" t="str">
        <f t="shared" ca="1" si="135"/>
        <v>A</v>
      </c>
      <c r="H813" t="str">
        <f t="shared" ca="1" si="136"/>
        <v>x</v>
      </c>
      <c r="I813" t="str">
        <f t="shared" ca="1" si="137"/>
        <v/>
      </c>
      <c r="J813" t="str">
        <f t="shared" ca="1" si="138"/>
        <v/>
      </c>
      <c r="K813" t="str">
        <f t="shared" ca="1" si="139"/>
        <v/>
      </c>
      <c r="M813">
        <f t="shared" ca="1" si="140"/>
        <v>0</v>
      </c>
      <c r="N813" t="str">
        <f t="shared" ca="1" si="141"/>
        <v/>
      </c>
      <c r="U813">
        <f t="shared" si="142"/>
        <v>0</v>
      </c>
    </row>
    <row r="814" hidden="1">
      <c r="A814" s="12"/>
      <c r="B814">
        <v>74</v>
      </c>
      <c r="C814" t="str">
        <f t="shared" ca="1" si="132"/>
        <v>10.7</v>
      </c>
      <c r="D814" t="str">
        <f t="shared" ca="1" si="133"/>
        <v>c</v>
      </c>
      <c r="E814" t="s">
        <v>11</v>
      </c>
      <c r="F814" s="65" t="str">
        <f t="shared" ca="1" si="134"/>
        <v>https://prre.agglo-larochelle.fr/</v>
      </c>
      <c r="G814" t="str">
        <f t="shared" ca="1" si="135"/>
        <v>A</v>
      </c>
      <c r="H814" t="str">
        <f t="shared" ca="1" si="136"/>
        <v>x</v>
      </c>
      <c r="I814" t="str">
        <f t="shared" ca="1" si="137"/>
        <v/>
      </c>
      <c r="J814" t="str">
        <f t="shared" ca="1" si="138"/>
        <v/>
      </c>
      <c r="K814" t="str">
        <f t="shared" ca="1" si="139"/>
        <v/>
      </c>
      <c r="M814">
        <f t="shared" ca="1" si="140"/>
        <v>0</v>
      </c>
      <c r="N814" t="str">
        <f t="shared" ca="1" si="141"/>
        <v/>
      </c>
      <c r="U814">
        <f t="shared" si="142"/>
        <v>0</v>
      </c>
    </row>
    <row r="815" hidden="1">
      <c r="A815" s="12"/>
      <c r="B815">
        <v>74</v>
      </c>
      <c r="C815" t="str">
        <f t="shared" ca="1" si="132"/>
        <v>10.7</v>
      </c>
      <c r="D815" t="str">
        <f t="shared" ca="1" si="133"/>
        <v>c</v>
      </c>
      <c r="E815" t="s">
        <v>14</v>
      </c>
      <c r="F815" s="65" t="str">
        <f t="shared" ca="1" si="134"/>
        <v>https://prre.agglo-larochelle.fr/j-adapte-mon-logement-a-une-perte-d-autonomie</v>
      </c>
      <c r="G815" t="str">
        <f t="shared" ca="1" si="135"/>
        <v>A</v>
      </c>
      <c r="H815" t="str">
        <f t="shared" ca="1" si="136"/>
        <v>x</v>
      </c>
      <c r="I815" t="str">
        <f t="shared" ca="1" si="137"/>
        <v/>
      </c>
      <c r="J815" t="str">
        <f t="shared" ca="1" si="138"/>
        <v/>
      </c>
      <c r="K815" t="str">
        <f t="shared" ca="1" si="139"/>
        <v/>
      </c>
      <c r="M815">
        <f t="shared" ca="1" si="140"/>
        <v>0</v>
      </c>
      <c r="N815" t="str">
        <f t="shared" ca="1" si="141"/>
        <v/>
      </c>
      <c r="U815">
        <f t="shared" si="142"/>
        <v>0</v>
      </c>
    </row>
    <row r="816" hidden="1">
      <c r="A816" s="12"/>
      <c r="B816">
        <v>74</v>
      </c>
      <c r="C816" t="str">
        <f t="shared" ca="1" si="132"/>
        <v>10.7</v>
      </c>
      <c r="D816" t="str">
        <f t="shared" ca="1" si="133"/>
        <v>c</v>
      </c>
      <c r="E816" t="s">
        <v>17</v>
      </c>
      <c r="F816" s="65" t="str">
        <f t="shared" ca="1" si="134"/>
        <v>https://prre.agglo-larochelle.fr/contact-professionnels</v>
      </c>
      <c r="G816" t="str">
        <f t="shared" ca="1" si="135"/>
        <v>A</v>
      </c>
      <c r="H816" t="str">
        <f t="shared" ca="1" si="136"/>
        <v>x</v>
      </c>
      <c r="I816" t="str">
        <f t="shared" ca="1" si="137"/>
        <v/>
      </c>
      <c r="J816" t="str">
        <f t="shared" ca="1" si="138"/>
        <v/>
      </c>
      <c r="K816" t="str">
        <f t="shared" ca="1" si="139"/>
        <v/>
      </c>
      <c r="M816">
        <f t="shared" ca="1" si="140"/>
        <v>0</v>
      </c>
      <c r="N816" t="str">
        <f t="shared" ca="1" si="141"/>
        <v/>
      </c>
      <c r="U816">
        <f t="shared" si="142"/>
        <v>0</v>
      </c>
    </row>
    <row r="817" hidden="1">
      <c r="A817" s="12"/>
      <c r="B817">
        <v>74</v>
      </c>
      <c r="C817" t="str">
        <f t="shared" ca="1" si="132"/>
        <v>10.7</v>
      </c>
      <c r="D817" t="str">
        <f t="shared" ca="1" si="133"/>
        <v>c</v>
      </c>
      <c r="E817" t="s">
        <v>20</v>
      </c>
      <c r="F817" s="65" t="str">
        <f t="shared" ca="1" si="134"/>
        <v>https://prre.agglo-larochelle.fr/partenaires</v>
      </c>
      <c r="G817" t="str">
        <f t="shared" ca="1" si="135"/>
        <v>A</v>
      </c>
      <c r="H817" t="str">
        <f t="shared" ca="1" si="136"/>
        <v>x</v>
      </c>
      <c r="I817" t="str">
        <f t="shared" ca="1" si="137"/>
        <v/>
      </c>
      <c r="J817" t="str">
        <f t="shared" ca="1" si="138"/>
        <v/>
      </c>
      <c r="K817" t="str">
        <f t="shared" ca="1" si="139"/>
        <v/>
      </c>
      <c r="M817">
        <f t="shared" ca="1" si="140"/>
        <v>0</v>
      </c>
      <c r="N817" t="str">
        <f t="shared" ca="1" si="141"/>
        <v/>
      </c>
      <c r="U817">
        <f t="shared" si="142"/>
        <v>0</v>
      </c>
    </row>
    <row r="818" hidden="1">
      <c r="A818" s="12"/>
      <c r="B818">
        <v>74</v>
      </c>
      <c r="C818" t="str">
        <f t="shared" ca="1" si="132"/>
        <v>10.7</v>
      </c>
      <c r="D818" t="str">
        <f t="shared" ca="1" si="133"/>
        <v>c</v>
      </c>
      <c r="E818" t="s">
        <v>23</v>
      </c>
      <c r="F818" s="65" t="str">
        <f t="shared" ca="1" si="134"/>
        <v>https://prre.agglo-larochelle.fr/mentions-legales</v>
      </c>
      <c r="G818" t="str">
        <f t="shared" ca="1" si="135"/>
        <v>A</v>
      </c>
      <c r="H818" t="str">
        <f t="shared" ca="1" si="136"/>
        <v>x</v>
      </c>
      <c r="I818" t="str">
        <f t="shared" ca="1" si="137"/>
        <v/>
      </c>
      <c r="J818" t="str">
        <f t="shared" ca="1" si="138"/>
        <v/>
      </c>
      <c r="K818" t="str">
        <f t="shared" ca="1" si="139"/>
        <v/>
      </c>
      <c r="M818">
        <f t="shared" ca="1" si="140"/>
        <v>0</v>
      </c>
      <c r="N818" t="str">
        <f t="shared" ca="1" si="141"/>
        <v/>
      </c>
      <c r="U818">
        <f t="shared" si="142"/>
        <v>0</v>
      </c>
    </row>
    <row r="819" hidden="1">
      <c r="A819" s="12"/>
      <c r="B819">
        <v>74</v>
      </c>
      <c r="C819" t="str">
        <f t="shared" ca="1" si="132"/>
        <v>10.7</v>
      </c>
      <c r="D819" t="str">
        <f t="shared" ca="1" si="133"/>
        <v>c</v>
      </c>
      <c r="E819" t="s">
        <v>26</v>
      </c>
      <c r="F819" s="65" t="str">
        <f t="shared" ca="1" si="134"/>
        <v>https://prre.agglo-larochelle.fr/plan-du-site</v>
      </c>
      <c r="G819" t="str">
        <f t="shared" ca="1" si="135"/>
        <v>A</v>
      </c>
      <c r="H819" t="str">
        <f t="shared" ca="1" si="136"/>
        <v>x</v>
      </c>
      <c r="I819" t="str">
        <f t="shared" ca="1" si="137"/>
        <v/>
      </c>
      <c r="J819" t="str">
        <f t="shared" ca="1" si="138"/>
        <v/>
      </c>
      <c r="K819" t="str">
        <f t="shared" ca="1" si="139"/>
        <v/>
      </c>
      <c r="M819">
        <f t="shared" ca="1" si="140"/>
        <v>0</v>
      </c>
      <c r="N819" t="str">
        <f t="shared" ca="1" si="141"/>
        <v/>
      </c>
      <c r="U819">
        <f t="shared" si="142"/>
        <v>0</v>
      </c>
    </row>
    <row r="820" hidden="1">
      <c r="A820" s="12"/>
      <c r="B820">
        <v>74</v>
      </c>
      <c r="C820" t="str">
        <f t="shared" ca="1" si="132"/>
        <v>10.7</v>
      </c>
      <c r="D820" t="str">
        <f t="shared" ca="1" si="133"/>
        <v>c</v>
      </c>
      <c r="E820" t="s">
        <v>29</v>
      </c>
      <c r="F820" s="65" t="str">
        <f t="shared" ca="1" si="134"/>
        <v>https://prre.agglo-larochelle.fr/module-annuaire-des-pros?</v>
      </c>
      <c r="G820" t="str">
        <f t="shared" ca="1" si="135"/>
        <v>A</v>
      </c>
      <c r="H820" t="str">
        <f t="shared" ca="1" si="136"/>
        <v>x</v>
      </c>
      <c r="I820" t="str">
        <f t="shared" ca="1" si="137"/>
        <v/>
      </c>
      <c r="J820" t="str">
        <f t="shared" ca="1" si="138"/>
        <v/>
      </c>
      <c r="K820" t="str">
        <f t="shared" ca="1" si="139"/>
        <v/>
      </c>
      <c r="M820">
        <f t="shared" ca="1" si="140"/>
        <v>0</v>
      </c>
      <c r="N820" t="str">
        <f t="shared" ca="1" si="141"/>
        <v/>
      </c>
      <c r="U820">
        <f t="shared" si="142"/>
        <v>0</v>
      </c>
    </row>
    <row r="821" hidden="1">
      <c r="A821" s="12"/>
      <c r="B821">
        <v>74</v>
      </c>
      <c r="C821" t="str">
        <f t="shared" ca="1" si="132"/>
        <v>10.7</v>
      </c>
      <c r="D821" t="str">
        <f t="shared" ca="1" si="133"/>
        <v>c</v>
      </c>
      <c r="E821" t="s">
        <v>32</v>
      </c>
      <c r="F821" s="65" t="str">
        <f t="shared" ca="1" si="134"/>
        <v>https://prre.agglo-larochelle.fr/prendre-rendez-vous</v>
      </c>
      <c r="G821" t="str">
        <f t="shared" ca="1" si="135"/>
        <v>A</v>
      </c>
      <c r="H821" t="str">
        <f t="shared" ca="1" si="136"/>
        <v>x</v>
      </c>
      <c r="I821" t="str">
        <f t="shared" ca="1" si="137"/>
        <v/>
      </c>
      <c r="J821" t="str">
        <f t="shared" ca="1" si="138"/>
        <v/>
      </c>
      <c r="K821" t="str">
        <f t="shared" ca="1" si="139"/>
        <v/>
      </c>
      <c r="M821">
        <f t="shared" ca="1" si="140"/>
        <v>0</v>
      </c>
      <c r="N821" t="str">
        <f t="shared" ca="1" si="141"/>
        <v/>
      </c>
      <c r="U821">
        <f t="shared" si="142"/>
        <v>0</v>
      </c>
    </row>
    <row r="822" hidden="1">
      <c r="A822" s="12"/>
      <c r="B822">
        <v>74</v>
      </c>
      <c r="C822" t="str">
        <f t="shared" ca="1" si="132"/>
        <v>10.7</v>
      </c>
      <c r="D822" t="str">
        <f t="shared" ca="1" si="133"/>
        <v>c</v>
      </c>
      <c r="E822" t="s">
        <v>35</v>
      </c>
      <c r="F822" s="65" t="str">
        <f t="shared" ca="1" si="134"/>
        <v>https://prre.agglo-larochelle.fr/aides-financieres</v>
      </c>
      <c r="G822" t="str">
        <f t="shared" ca="1" si="135"/>
        <v>A</v>
      </c>
      <c r="H822" t="str">
        <f t="shared" ca="1" si="136"/>
        <v>x</v>
      </c>
      <c r="I822" t="str">
        <f t="shared" ca="1" si="137"/>
        <v/>
      </c>
      <c r="J822" t="str">
        <f t="shared" ca="1" si="138"/>
        <v/>
      </c>
      <c r="K822" t="str">
        <f t="shared" ca="1" si="139"/>
        <v/>
      </c>
      <c r="M822">
        <f t="shared" ca="1" si="140"/>
        <v>0</v>
      </c>
      <c r="N822" t="str">
        <f t="shared" ca="1" si="141"/>
        <v/>
      </c>
      <c r="U822">
        <f t="shared" si="142"/>
        <v>0</v>
      </c>
    </row>
    <row r="823" hidden="1">
      <c r="A823" s="12"/>
      <c r="B823">
        <v>74</v>
      </c>
      <c r="C823" t="str">
        <f t="shared" ca="1" si="132"/>
        <v>10.7</v>
      </c>
      <c r="D823" t="str">
        <f t="shared" ca="1" si="133"/>
        <v>c</v>
      </c>
      <c r="E823" t="s">
        <v>38</v>
      </c>
      <c r="F823" s="65" t="str">
        <f t="shared" ca="1" si="134"/>
        <v>https://prre.agglo-larochelle.fr/des-outils-pour-mieux-connaitre-mon-logement/mon-toit-est-t-il-bien-isole</v>
      </c>
      <c r="G823" t="str">
        <f t="shared" ca="1" si="135"/>
        <v>A</v>
      </c>
      <c r="H823" t="str">
        <f t="shared" ca="1" si="136"/>
        <v>x</v>
      </c>
      <c r="I823" t="str">
        <f t="shared" ca="1" si="137"/>
        <v/>
      </c>
      <c r="J823" t="str">
        <f t="shared" ca="1" si="138"/>
        <v/>
      </c>
      <c r="K823" t="str">
        <f t="shared" ca="1" si="139"/>
        <v/>
      </c>
      <c r="M823">
        <f t="shared" ca="1" si="140"/>
        <v>0</v>
      </c>
      <c r="N823" t="str">
        <f t="shared" ca="1" si="141"/>
        <v/>
      </c>
      <c r="U823">
        <f t="shared" si="142"/>
        <v>0</v>
      </c>
    </row>
    <row r="824" hidden="1">
      <c r="A824" s="12"/>
      <c r="B824">
        <v>74</v>
      </c>
      <c r="C824" t="str">
        <f t="shared" ca="1" si="132"/>
        <v>10.7</v>
      </c>
      <c r="D824" t="str">
        <f t="shared" ca="1" si="133"/>
        <v>c</v>
      </c>
      <c r="E824" t="s">
        <v>41</v>
      </c>
      <c r="F824" s="65" t="str">
        <f t="shared" ca="1" si="134"/>
        <v>https://prre.agglo-larochelle.fr/prendre-rendez-vous/prendre-rendez-vous-a-la-rochelle-pour-une-renovation-energetique-individuelle</v>
      </c>
      <c r="G824" t="str">
        <f t="shared" ca="1" si="135"/>
        <v>A</v>
      </c>
      <c r="H824" t="str">
        <f t="shared" ca="1" si="136"/>
        <v>x</v>
      </c>
      <c r="I824" t="str">
        <f t="shared" ca="1" si="137"/>
        <v/>
      </c>
      <c r="J824" t="str">
        <f t="shared" ca="1" si="138"/>
        <v/>
      </c>
      <c r="K824" t="str">
        <f t="shared" ca="1" si="139"/>
        <v/>
      </c>
      <c r="M824">
        <f t="shared" ca="1" si="140"/>
        <v>0</v>
      </c>
      <c r="N824" t="str">
        <f t="shared" ca="1" si="141"/>
        <v/>
      </c>
      <c r="U824">
        <f t="shared" si="142"/>
        <v>0</v>
      </c>
    </row>
    <row r="825" hidden="1">
      <c r="A825" s="12"/>
      <c r="B825">
        <v>74</v>
      </c>
      <c r="C825" t="str">
        <f t="shared" ca="1" si="132"/>
        <v>10.7</v>
      </c>
      <c r="D825" t="str">
        <f t="shared" ca="1" si="133"/>
        <v>c</v>
      </c>
      <c r="E825" t="s">
        <v>44</v>
      </c>
      <c r="F825" s="65" t="str">
        <f t="shared" ca="1" si="134"/>
        <v>https://prre.agglo-larochelle.fr/-/gl-batiment-elec</v>
      </c>
      <c r="G825" t="str">
        <f t="shared" ca="1" si="135"/>
        <v>A</v>
      </c>
      <c r="H825" t="str">
        <f t="shared" ca="1" si="136"/>
        <v>x</v>
      </c>
      <c r="I825" t="str">
        <f t="shared" ca="1" si="137"/>
        <v/>
      </c>
      <c r="J825" t="str">
        <f t="shared" ca="1" si="138"/>
        <v/>
      </c>
      <c r="K825" t="str">
        <f t="shared" ca="1" si="139"/>
        <v/>
      </c>
      <c r="M825">
        <f t="shared" ca="1" si="140"/>
        <v>0</v>
      </c>
      <c r="N825" t="str">
        <f t="shared" ca="1" si="141"/>
        <v/>
      </c>
      <c r="U825">
        <f t="shared" si="142"/>
        <v>0</v>
      </c>
    </row>
    <row r="826" hidden="1">
      <c r="A826" s="12"/>
      <c r="B826">
        <v>74</v>
      </c>
      <c r="C826" t="str">
        <f t="shared" ca="1" si="132"/>
        <v>10.7</v>
      </c>
      <c r="D826" t="str">
        <f t="shared" ca="1" si="133"/>
        <v>c</v>
      </c>
      <c r="E826" t="s">
        <v>47</v>
      </c>
      <c r="F826" s="65" t="str">
        <f t="shared" ca="1" si="134"/>
        <v>https://prre.agglo-larochelle.fr/-/1ere-fiche-chantier-de-renovation-performante</v>
      </c>
      <c r="G826" t="str">
        <f t="shared" ca="1" si="135"/>
        <v>A</v>
      </c>
      <c r="H826" t="str">
        <f t="shared" ca="1" si="136"/>
        <v>x</v>
      </c>
      <c r="I826" t="str">
        <f t="shared" ca="1" si="137"/>
        <v/>
      </c>
      <c r="J826" t="str">
        <f t="shared" ca="1" si="138"/>
        <v/>
      </c>
      <c r="K826" t="str">
        <f t="shared" ca="1" si="139"/>
        <v/>
      </c>
      <c r="M826">
        <f t="shared" ca="1" si="140"/>
        <v>0</v>
      </c>
      <c r="N826" t="str">
        <f t="shared" ca="1" si="141"/>
        <v/>
      </c>
      <c r="U826">
        <f t="shared" si="142"/>
        <v>0</v>
      </c>
    </row>
    <row r="827" hidden="1">
      <c r="A827" s="12"/>
      <c r="B827">
        <v>75</v>
      </c>
      <c r="C827" t="str">
        <f t="shared" ca="1" si="132"/>
        <v>10.8</v>
      </c>
      <c r="D827" t="str">
        <f t="shared" ca="1" si="133"/>
        <v>na</v>
      </c>
      <c r="E827" t="s">
        <v>11</v>
      </c>
      <c r="F827" s="65" t="str">
        <f t="shared" ca="1" si="134"/>
        <v>https://prre.agglo-larochelle.fr/</v>
      </c>
      <c r="G827" t="str">
        <f t="shared" ca="1" si="135"/>
        <v>A</v>
      </c>
      <c r="H827" t="str">
        <f t="shared" ca="1" si="136"/>
        <v/>
      </c>
      <c r="I827" t="str">
        <f t="shared" ca="1" si="137"/>
        <v/>
      </c>
      <c r="J827" t="str">
        <f t="shared" ca="1" si="138"/>
        <v/>
      </c>
      <c r="K827" t="str">
        <f t="shared" ca="1" si="139"/>
        <v/>
      </c>
      <c r="M827">
        <f t="shared" ca="1" si="140"/>
        <v>0</v>
      </c>
      <c r="N827" t="str">
        <f t="shared" ca="1" si="141"/>
        <v/>
      </c>
      <c r="U827">
        <f t="shared" si="142"/>
        <v>0</v>
      </c>
    </row>
    <row r="828" hidden="1">
      <c r="A828" s="12"/>
      <c r="B828">
        <v>75</v>
      </c>
      <c r="C828" t="str">
        <f t="shared" ca="1" si="132"/>
        <v>10.8</v>
      </c>
      <c r="D828" t="str">
        <f t="shared" ca="1" si="133"/>
        <v>na</v>
      </c>
      <c r="E828" t="s">
        <v>14</v>
      </c>
      <c r="F828" s="65" t="str">
        <f t="shared" ca="1" si="134"/>
        <v>https://prre.agglo-larochelle.fr/j-adapte-mon-logement-a-une-perte-d-autonomie</v>
      </c>
      <c r="G828" t="str">
        <f t="shared" ca="1" si="135"/>
        <v>A</v>
      </c>
      <c r="H828" t="str">
        <f t="shared" ca="1" si="136"/>
        <v/>
      </c>
      <c r="I828" t="str">
        <f t="shared" ca="1" si="137"/>
        <v/>
      </c>
      <c r="J828" t="str">
        <f t="shared" ca="1" si="138"/>
        <v/>
      </c>
      <c r="K828" t="str">
        <f t="shared" ca="1" si="139"/>
        <v/>
      </c>
      <c r="M828">
        <f t="shared" ca="1" si="140"/>
        <v>0</v>
      </c>
      <c r="N828" t="str">
        <f t="shared" ca="1" si="141"/>
        <v/>
      </c>
      <c r="U828">
        <f t="shared" si="142"/>
        <v>0</v>
      </c>
    </row>
    <row r="829" hidden="1">
      <c r="A829" s="12"/>
      <c r="B829">
        <v>75</v>
      </c>
      <c r="C829" t="str">
        <f t="shared" ca="1" si="132"/>
        <v>10.8</v>
      </c>
      <c r="D829" t="str">
        <f t="shared" ca="1" si="133"/>
        <v>na</v>
      </c>
      <c r="E829" t="s">
        <v>17</v>
      </c>
      <c r="F829" s="65" t="str">
        <f t="shared" ca="1" si="134"/>
        <v>https://prre.agglo-larochelle.fr/contact-professionnels</v>
      </c>
      <c r="G829" t="str">
        <f t="shared" ca="1" si="135"/>
        <v>A</v>
      </c>
      <c r="H829" t="str">
        <f t="shared" ca="1" si="136"/>
        <v/>
      </c>
      <c r="I829" t="str">
        <f t="shared" ca="1" si="137"/>
        <v/>
      </c>
      <c r="J829" t="str">
        <f t="shared" ca="1" si="138"/>
        <v/>
      </c>
      <c r="K829" t="str">
        <f t="shared" ca="1" si="139"/>
        <v/>
      </c>
      <c r="M829">
        <f t="shared" ca="1" si="140"/>
        <v>0</v>
      </c>
      <c r="N829" t="str">
        <f t="shared" ca="1" si="141"/>
        <v/>
      </c>
      <c r="U829">
        <f t="shared" si="142"/>
        <v>0</v>
      </c>
    </row>
    <row r="830" hidden="1">
      <c r="A830" s="12"/>
      <c r="B830">
        <v>75</v>
      </c>
      <c r="C830" t="str">
        <f t="shared" ca="1" si="132"/>
        <v>10.8</v>
      </c>
      <c r="D830" t="str">
        <f t="shared" ca="1" si="133"/>
        <v>na</v>
      </c>
      <c r="E830" t="s">
        <v>20</v>
      </c>
      <c r="F830" s="65" t="str">
        <f t="shared" ca="1" si="134"/>
        <v>https://prre.agglo-larochelle.fr/partenaires</v>
      </c>
      <c r="G830" t="str">
        <f t="shared" ca="1" si="135"/>
        <v>A</v>
      </c>
      <c r="H830" t="str">
        <f t="shared" ca="1" si="136"/>
        <v/>
      </c>
      <c r="I830" t="str">
        <f t="shared" ca="1" si="137"/>
        <v/>
      </c>
      <c r="J830" t="str">
        <f t="shared" ca="1" si="138"/>
        <v/>
      </c>
      <c r="K830" t="str">
        <f t="shared" ca="1" si="139"/>
        <v/>
      </c>
      <c r="M830">
        <f t="shared" ca="1" si="140"/>
        <v>0</v>
      </c>
      <c r="N830" t="str">
        <f t="shared" ca="1" si="141"/>
        <v/>
      </c>
      <c r="U830">
        <f t="shared" si="142"/>
        <v>0</v>
      </c>
    </row>
    <row r="831" hidden="1">
      <c r="A831" s="12"/>
      <c r="B831">
        <v>75</v>
      </c>
      <c r="C831" t="str">
        <f t="shared" ca="1" si="132"/>
        <v>10.8</v>
      </c>
      <c r="D831" t="str">
        <f t="shared" ca="1" si="133"/>
        <v>na</v>
      </c>
      <c r="E831" t="s">
        <v>23</v>
      </c>
      <c r="F831" s="65" t="str">
        <f t="shared" ca="1" si="134"/>
        <v>https://prre.agglo-larochelle.fr/mentions-legales</v>
      </c>
      <c r="G831" t="str">
        <f t="shared" ca="1" si="135"/>
        <v>A</v>
      </c>
      <c r="H831" t="str">
        <f t="shared" ca="1" si="136"/>
        <v/>
      </c>
      <c r="I831" t="str">
        <f t="shared" ca="1" si="137"/>
        <v/>
      </c>
      <c r="J831" t="str">
        <f t="shared" ca="1" si="138"/>
        <v/>
      </c>
      <c r="K831" t="str">
        <f t="shared" ca="1" si="139"/>
        <v/>
      </c>
      <c r="M831">
        <f t="shared" ca="1" si="140"/>
        <v>0</v>
      </c>
      <c r="N831" t="str">
        <f t="shared" ca="1" si="141"/>
        <v/>
      </c>
      <c r="U831">
        <f t="shared" si="142"/>
        <v>0</v>
      </c>
    </row>
    <row r="832" hidden="1">
      <c r="A832" s="12"/>
      <c r="B832">
        <v>75</v>
      </c>
      <c r="C832" t="str">
        <f t="shared" ca="1" si="132"/>
        <v>10.8</v>
      </c>
      <c r="D832" t="str">
        <f t="shared" ca="1" si="133"/>
        <v>na</v>
      </c>
      <c r="E832" t="s">
        <v>26</v>
      </c>
      <c r="F832" s="65" t="str">
        <f t="shared" ca="1" si="134"/>
        <v>https://prre.agglo-larochelle.fr/plan-du-site</v>
      </c>
      <c r="G832" t="str">
        <f t="shared" ca="1" si="135"/>
        <v>A</v>
      </c>
      <c r="H832" t="str">
        <f t="shared" ca="1" si="136"/>
        <v/>
      </c>
      <c r="I832" t="str">
        <f t="shared" ca="1" si="137"/>
        <v/>
      </c>
      <c r="J832" t="str">
        <f t="shared" ca="1" si="138"/>
        <v/>
      </c>
      <c r="K832" t="str">
        <f t="shared" ca="1" si="139"/>
        <v/>
      </c>
      <c r="M832">
        <f t="shared" ca="1" si="140"/>
        <v>0</v>
      </c>
      <c r="N832" t="str">
        <f t="shared" ca="1" si="141"/>
        <v/>
      </c>
      <c r="U832">
        <f t="shared" si="142"/>
        <v>0</v>
      </c>
    </row>
    <row r="833" hidden="1">
      <c r="A833" s="12"/>
      <c r="B833">
        <v>75</v>
      </c>
      <c r="C833" t="str">
        <f t="shared" ca="1" si="132"/>
        <v>10.8</v>
      </c>
      <c r="D833" t="str">
        <f t="shared" ca="1" si="133"/>
        <v>na</v>
      </c>
      <c r="E833" t="s">
        <v>29</v>
      </c>
      <c r="F833" s="65" t="str">
        <f t="shared" ca="1" si="134"/>
        <v>https://prre.agglo-larochelle.fr/module-annuaire-des-pros?</v>
      </c>
      <c r="G833" t="str">
        <f t="shared" ca="1" si="135"/>
        <v>A</v>
      </c>
      <c r="H833" t="str">
        <f t="shared" ca="1" si="136"/>
        <v/>
      </c>
      <c r="I833" t="str">
        <f t="shared" ca="1" si="137"/>
        <v/>
      </c>
      <c r="J833" t="str">
        <f t="shared" ca="1" si="138"/>
        <v/>
      </c>
      <c r="K833" t="str">
        <f t="shared" ca="1" si="139"/>
        <v/>
      </c>
      <c r="M833">
        <f t="shared" ca="1" si="140"/>
        <v>0</v>
      </c>
      <c r="N833" t="str">
        <f t="shared" ca="1" si="141"/>
        <v/>
      </c>
      <c r="U833">
        <f t="shared" si="142"/>
        <v>0</v>
      </c>
    </row>
    <row r="834" hidden="1">
      <c r="A834" s="12"/>
      <c r="B834">
        <v>75</v>
      </c>
      <c r="C834" t="str">
        <f t="shared" ca="1" si="132"/>
        <v>10.8</v>
      </c>
      <c r="D834" t="str">
        <f t="shared" ca="1" si="133"/>
        <v>na</v>
      </c>
      <c r="E834" t="s">
        <v>32</v>
      </c>
      <c r="F834" s="65" t="str">
        <f t="shared" ca="1" si="134"/>
        <v>https://prre.agglo-larochelle.fr/prendre-rendez-vous</v>
      </c>
      <c r="G834" t="str">
        <f t="shared" ca="1" si="135"/>
        <v>A</v>
      </c>
      <c r="H834" t="str">
        <f t="shared" ca="1" si="136"/>
        <v/>
      </c>
      <c r="I834" t="str">
        <f t="shared" ca="1" si="137"/>
        <v/>
      </c>
      <c r="J834" t="str">
        <f t="shared" ca="1" si="138"/>
        <v/>
      </c>
      <c r="K834" t="str">
        <f t="shared" ca="1" si="139"/>
        <v/>
      </c>
      <c r="M834">
        <f t="shared" ca="1" si="140"/>
        <v>0</v>
      </c>
      <c r="N834" t="str">
        <f t="shared" ca="1" si="141"/>
        <v/>
      </c>
      <c r="U834">
        <f t="shared" si="142"/>
        <v>0</v>
      </c>
    </row>
    <row r="835" hidden="1">
      <c r="A835" s="12"/>
      <c r="B835">
        <v>75</v>
      </c>
      <c r="C835" t="str">
        <f t="shared" ca="1" si="132"/>
        <v>10.8</v>
      </c>
      <c r="D835" t="str">
        <f t="shared" ca="1" si="133"/>
        <v>na</v>
      </c>
      <c r="E835" t="s">
        <v>35</v>
      </c>
      <c r="F835" s="65" t="str">
        <f t="shared" ca="1" si="134"/>
        <v>https://prre.agglo-larochelle.fr/aides-financieres</v>
      </c>
      <c r="G835" t="str">
        <f t="shared" ca="1" si="135"/>
        <v>A</v>
      </c>
      <c r="H835" t="str">
        <f t="shared" ca="1" si="136"/>
        <v/>
      </c>
      <c r="I835" t="str">
        <f t="shared" ca="1" si="137"/>
        <v/>
      </c>
      <c r="J835" t="str">
        <f t="shared" ca="1" si="138"/>
        <v/>
      </c>
      <c r="K835" t="str">
        <f t="shared" ca="1" si="139"/>
        <v/>
      </c>
      <c r="M835">
        <f t="shared" ca="1" si="140"/>
        <v>0</v>
      </c>
      <c r="N835" t="str">
        <f t="shared" ca="1" si="141"/>
        <v/>
      </c>
      <c r="U835">
        <f t="shared" si="142"/>
        <v>0</v>
      </c>
    </row>
    <row r="836" hidden="1">
      <c r="A836" s="12"/>
      <c r="B836">
        <v>75</v>
      </c>
      <c r="C836" t="str">
        <f t="shared" ca="1" si="132"/>
        <v>10.8</v>
      </c>
      <c r="D836" t="str">
        <f t="shared" ca="1" si="133"/>
        <v>na</v>
      </c>
      <c r="E836" t="s">
        <v>38</v>
      </c>
      <c r="F836" s="65" t="str">
        <f t="shared" ca="1" si="134"/>
        <v>https://prre.agglo-larochelle.fr/des-outils-pour-mieux-connaitre-mon-logement/mon-toit-est-t-il-bien-isole</v>
      </c>
      <c r="G836" t="str">
        <f t="shared" ca="1" si="135"/>
        <v>A</v>
      </c>
      <c r="H836" t="str">
        <f t="shared" ca="1" si="136"/>
        <v/>
      </c>
      <c r="I836" t="str">
        <f t="shared" ca="1" si="137"/>
        <v/>
      </c>
      <c r="J836" t="str">
        <f t="shared" ca="1" si="138"/>
        <v/>
      </c>
      <c r="K836" t="str">
        <f t="shared" ca="1" si="139"/>
        <v/>
      </c>
      <c r="M836">
        <f t="shared" ca="1" si="140"/>
        <v>0</v>
      </c>
      <c r="N836" t="str">
        <f t="shared" ca="1" si="141"/>
        <v/>
      </c>
      <c r="U836">
        <f t="shared" si="142"/>
        <v>0</v>
      </c>
    </row>
    <row r="837" hidden="1">
      <c r="A837" s="12"/>
      <c r="B837">
        <v>75</v>
      </c>
      <c r="C837" t="str">
        <f t="shared" ca="1" si="132"/>
        <v>10.8</v>
      </c>
      <c r="D837" t="str">
        <f t="shared" ca="1" si="133"/>
        <v>na</v>
      </c>
      <c r="E837" t="s">
        <v>41</v>
      </c>
      <c r="F837" s="65" t="str">
        <f t="shared" ca="1" si="134"/>
        <v>https://prre.agglo-larochelle.fr/prendre-rendez-vous/prendre-rendez-vous-a-la-rochelle-pour-une-renovation-energetique-individuelle</v>
      </c>
      <c r="G837" t="str">
        <f t="shared" ca="1" si="135"/>
        <v>A</v>
      </c>
      <c r="H837" t="str">
        <f t="shared" ca="1" si="136"/>
        <v/>
      </c>
      <c r="I837" t="str">
        <f t="shared" ca="1" si="137"/>
        <v/>
      </c>
      <c r="J837" t="str">
        <f t="shared" ca="1" si="138"/>
        <v/>
      </c>
      <c r="K837" t="str">
        <f t="shared" ca="1" si="139"/>
        <v/>
      </c>
      <c r="M837">
        <f t="shared" ca="1" si="140"/>
        <v>0</v>
      </c>
      <c r="N837" t="str">
        <f t="shared" ca="1" si="141"/>
        <v/>
      </c>
      <c r="U837">
        <f t="shared" si="142"/>
        <v>0</v>
      </c>
    </row>
    <row r="838" hidden="1">
      <c r="A838" s="12"/>
      <c r="B838">
        <v>75</v>
      </c>
      <c r="C838" t="str">
        <f t="shared" ca="1" si="132"/>
        <v>10.8</v>
      </c>
      <c r="D838" t="str">
        <f t="shared" ca="1" si="133"/>
        <v>na</v>
      </c>
      <c r="E838" t="s">
        <v>44</v>
      </c>
      <c r="F838" s="65" t="str">
        <f t="shared" ca="1" si="134"/>
        <v>https://prre.agglo-larochelle.fr/-/gl-batiment-elec</v>
      </c>
      <c r="G838" t="str">
        <f t="shared" ca="1" si="135"/>
        <v>A</v>
      </c>
      <c r="H838" t="str">
        <f t="shared" ca="1" si="136"/>
        <v/>
      </c>
      <c r="I838" t="str">
        <f t="shared" ca="1" si="137"/>
        <v/>
      </c>
      <c r="J838" t="str">
        <f t="shared" ca="1" si="138"/>
        <v/>
      </c>
      <c r="K838" t="str">
        <f t="shared" ca="1" si="139"/>
        <v/>
      </c>
      <c r="M838">
        <f t="shared" ca="1" si="140"/>
        <v>0</v>
      </c>
      <c r="N838" t="str">
        <f t="shared" ca="1" si="141"/>
        <v/>
      </c>
      <c r="U838">
        <f t="shared" si="142"/>
        <v>0</v>
      </c>
    </row>
    <row r="839" hidden="1">
      <c r="A839" s="12"/>
      <c r="B839">
        <v>75</v>
      </c>
      <c r="C839" t="str">
        <f t="shared" ca="1" si="132"/>
        <v>10.8</v>
      </c>
      <c r="D839" t="str">
        <f t="shared" ca="1" si="133"/>
        <v>na</v>
      </c>
      <c r="E839" t="s">
        <v>47</v>
      </c>
      <c r="F839" s="65" t="str">
        <f t="shared" ca="1" si="134"/>
        <v>https://prre.agglo-larochelle.fr/-/1ere-fiche-chantier-de-renovation-performante</v>
      </c>
      <c r="G839" t="str">
        <f t="shared" ca="1" si="135"/>
        <v>A</v>
      </c>
      <c r="H839" t="str">
        <f t="shared" ca="1" si="136"/>
        <v/>
      </c>
      <c r="I839" t="str">
        <f t="shared" ca="1" si="137"/>
        <v/>
      </c>
      <c r="J839" t="str">
        <f t="shared" ca="1" si="138"/>
        <v/>
      </c>
      <c r="K839" t="str">
        <f t="shared" ca="1" si="139"/>
        <v/>
      </c>
      <c r="M839">
        <f t="shared" ca="1" si="140"/>
        <v>0</v>
      </c>
      <c r="N839" t="str">
        <f t="shared" ca="1" si="141"/>
        <v/>
      </c>
      <c r="U839">
        <f t="shared" si="142"/>
        <v>0</v>
      </c>
    </row>
    <row r="840" hidden="1">
      <c r="A840" s="12"/>
      <c r="B840">
        <v>76</v>
      </c>
      <c r="C840" t="str">
        <f t="shared" ref="C840:C903" ca="1" si="143">IF(INDIRECT($E840&amp;"!B"&amp;$B840)=0,"",INDIRECT($E840&amp;"!B"&amp;$B840))</f>
        <v>10.9</v>
      </c>
      <c r="D840" t="str">
        <f t="shared" ref="D840:D903" ca="1" si="144">IF(INDIRECT($E840&amp;"!F"&amp;$B840)=0,"",INDIRECT($E840&amp;"!F"&amp;$B840))</f>
        <v>na</v>
      </c>
      <c r="E840" t="s">
        <v>11</v>
      </c>
      <c r="F840" s="65" t="str">
        <f t="shared" ref="F840:F903" ca="1" si="145">HYPERLINK(INDIRECT($E840&amp;"!C3"))</f>
        <v>https://prre.agglo-larochelle.fr/</v>
      </c>
      <c r="G840" t="str">
        <f t="shared" ref="G840:G903" ca="1" si="146">IF(INDIRECT($E840&amp;"!C"&amp;$B840)=0,"",INDIRECT($E840&amp;"!C"&amp;$B840))</f>
        <v>A</v>
      </c>
      <c r="H840" t="str">
        <f t="shared" ref="H840:H903" ca="1" si="147">IF(INDIRECT($E840&amp;"!D"&amp;$B840)=0,"",INDIRECT($E840&amp;"!D"&amp;$B840))</f>
        <v/>
      </c>
      <c r="I840" t="str">
        <f t="shared" ref="I840:I903" ca="1" si="148">IF(INDIRECT($E840&amp;"!H"&amp;$B840)=0,"",INDIRECT($E840&amp;"!H"&amp;$B840))</f>
        <v/>
      </c>
      <c r="J840" t="str">
        <f t="shared" ref="J840:J903" ca="1" si="149">IF(INDIRECT($E840&amp;"!I"&amp;$B840)=0,"",INDIRECT($E840&amp;"!I"&amp;$B840))</f>
        <v/>
      </c>
      <c r="K840" t="str">
        <f t="shared" ref="K840:K903" ca="1" si="150">IFERROR(VLOOKUP($J840,$W$1:$AA$4,(MATCH($I840,$X$5:$AA$5,0))+1,FALSE),"")</f>
        <v/>
      </c>
      <c r="M840">
        <f t="shared" ref="M840:M903" ca="1" si="151">COUNTIFS($C$7:$C$1385,$C840,$D$7:$D$1385,"nc")</f>
        <v>0</v>
      </c>
      <c r="N840" t="str">
        <f t="shared" ref="N840:N903" ca="1" si="152">IF(INDIRECT($E840&amp;"!J"&amp;$B840)=0,"",INDIRECT($E840&amp;"!J"&amp;$B840))</f>
        <v/>
      </c>
      <c r="U840">
        <f t="shared" ref="U840:U903" si="153">SUM($P840:$T840)</f>
        <v>0</v>
      </c>
    </row>
    <row r="841" hidden="1">
      <c r="A841" s="12"/>
      <c r="B841">
        <v>76</v>
      </c>
      <c r="C841" t="str">
        <f t="shared" ca="1" si="143"/>
        <v>10.9</v>
      </c>
      <c r="D841" t="str">
        <f t="shared" ca="1" si="144"/>
        <v>na</v>
      </c>
      <c r="E841" t="s">
        <v>14</v>
      </c>
      <c r="F841" s="65" t="str">
        <f t="shared" ca="1" si="145"/>
        <v>https://prre.agglo-larochelle.fr/j-adapte-mon-logement-a-une-perte-d-autonomie</v>
      </c>
      <c r="G841" t="str">
        <f t="shared" ca="1" si="146"/>
        <v>A</v>
      </c>
      <c r="H841" t="str">
        <f t="shared" ca="1" si="147"/>
        <v/>
      </c>
      <c r="I841" t="str">
        <f t="shared" ca="1" si="148"/>
        <v/>
      </c>
      <c r="J841" t="str">
        <f t="shared" ca="1" si="149"/>
        <v/>
      </c>
      <c r="K841" t="str">
        <f t="shared" ca="1" si="150"/>
        <v/>
      </c>
      <c r="M841">
        <f t="shared" ca="1" si="151"/>
        <v>0</v>
      </c>
      <c r="N841" t="str">
        <f t="shared" ca="1" si="152"/>
        <v/>
      </c>
      <c r="U841">
        <f t="shared" si="153"/>
        <v>0</v>
      </c>
    </row>
    <row r="842" hidden="1">
      <c r="A842" s="12"/>
      <c r="B842">
        <v>76</v>
      </c>
      <c r="C842" t="str">
        <f t="shared" ca="1" si="143"/>
        <v>10.9</v>
      </c>
      <c r="D842" t="str">
        <f t="shared" ca="1" si="144"/>
        <v>na</v>
      </c>
      <c r="E842" t="s">
        <v>17</v>
      </c>
      <c r="F842" s="65" t="str">
        <f t="shared" ca="1" si="145"/>
        <v>https://prre.agglo-larochelle.fr/contact-professionnels</v>
      </c>
      <c r="G842" t="str">
        <f t="shared" ca="1" si="146"/>
        <v>A</v>
      </c>
      <c r="H842" t="str">
        <f t="shared" ca="1" si="147"/>
        <v/>
      </c>
      <c r="I842" t="str">
        <f t="shared" ca="1" si="148"/>
        <v/>
      </c>
      <c r="J842" t="str">
        <f t="shared" ca="1" si="149"/>
        <v/>
      </c>
      <c r="K842" t="str">
        <f t="shared" ca="1" si="150"/>
        <v/>
      </c>
      <c r="M842">
        <f t="shared" ca="1" si="151"/>
        <v>0</v>
      </c>
      <c r="N842" t="str">
        <f t="shared" ca="1" si="152"/>
        <v/>
      </c>
      <c r="U842">
        <f t="shared" si="153"/>
        <v>0</v>
      </c>
    </row>
    <row r="843" hidden="1">
      <c r="A843" s="12"/>
      <c r="B843">
        <v>76</v>
      </c>
      <c r="C843" t="str">
        <f t="shared" ca="1" si="143"/>
        <v>10.9</v>
      </c>
      <c r="D843" t="str">
        <f t="shared" ca="1" si="144"/>
        <v>na</v>
      </c>
      <c r="E843" t="s">
        <v>20</v>
      </c>
      <c r="F843" s="65" t="str">
        <f t="shared" ca="1" si="145"/>
        <v>https://prre.agglo-larochelle.fr/partenaires</v>
      </c>
      <c r="G843" t="str">
        <f t="shared" ca="1" si="146"/>
        <v>A</v>
      </c>
      <c r="H843" t="str">
        <f t="shared" ca="1" si="147"/>
        <v/>
      </c>
      <c r="I843" t="str">
        <f t="shared" ca="1" si="148"/>
        <v/>
      </c>
      <c r="J843" t="str">
        <f t="shared" ca="1" si="149"/>
        <v/>
      </c>
      <c r="K843" t="str">
        <f t="shared" ca="1" si="150"/>
        <v/>
      </c>
      <c r="M843">
        <f t="shared" ca="1" si="151"/>
        <v>0</v>
      </c>
      <c r="N843" t="str">
        <f t="shared" ca="1" si="152"/>
        <v/>
      </c>
      <c r="U843">
        <f t="shared" si="153"/>
        <v>0</v>
      </c>
    </row>
    <row r="844" hidden="1">
      <c r="A844" s="12"/>
      <c r="B844">
        <v>76</v>
      </c>
      <c r="C844" t="str">
        <f t="shared" ca="1" si="143"/>
        <v>10.9</v>
      </c>
      <c r="D844" t="str">
        <f t="shared" ca="1" si="144"/>
        <v>na</v>
      </c>
      <c r="E844" t="s">
        <v>23</v>
      </c>
      <c r="F844" s="65" t="str">
        <f t="shared" ca="1" si="145"/>
        <v>https://prre.agglo-larochelle.fr/mentions-legales</v>
      </c>
      <c r="G844" t="str">
        <f t="shared" ca="1" si="146"/>
        <v>A</v>
      </c>
      <c r="H844" t="str">
        <f t="shared" ca="1" si="147"/>
        <v/>
      </c>
      <c r="I844" t="str">
        <f t="shared" ca="1" si="148"/>
        <v/>
      </c>
      <c r="J844" t="str">
        <f t="shared" ca="1" si="149"/>
        <v/>
      </c>
      <c r="K844" t="str">
        <f t="shared" ca="1" si="150"/>
        <v/>
      </c>
      <c r="M844">
        <f t="shared" ca="1" si="151"/>
        <v>0</v>
      </c>
      <c r="N844" t="str">
        <f t="shared" ca="1" si="152"/>
        <v/>
      </c>
      <c r="U844">
        <f t="shared" si="153"/>
        <v>0</v>
      </c>
    </row>
    <row r="845" hidden="1">
      <c r="A845" s="12"/>
      <c r="B845">
        <v>76</v>
      </c>
      <c r="C845" t="str">
        <f t="shared" ca="1" si="143"/>
        <v>10.9</v>
      </c>
      <c r="D845" t="str">
        <f t="shared" ca="1" si="144"/>
        <v>na</v>
      </c>
      <c r="E845" t="s">
        <v>26</v>
      </c>
      <c r="F845" s="65" t="str">
        <f t="shared" ca="1" si="145"/>
        <v>https://prre.agglo-larochelle.fr/plan-du-site</v>
      </c>
      <c r="G845" t="str">
        <f t="shared" ca="1" si="146"/>
        <v>A</v>
      </c>
      <c r="H845" t="str">
        <f t="shared" ca="1" si="147"/>
        <v/>
      </c>
      <c r="I845" t="str">
        <f t="shared" ca="1" si="148"/>
        <v/>
      </c>
      <c r="J845" t="str">
        <f t="shared" ca="1" si="149"/>
        <v/>
      </c>
      <c r="K845" t="str">
        <f t="shared" ca="1" si="150"/>
        <v/>
      </c>
      <c r="M845">
        <f t="shared" ca="1" si="151"/>
        <v>0</v>
      </c>
      <c r="N845" t="str">
        <f t="shared" ca="1" si="152"/>
        <v/>
      </c>
      <c r="U845">
        <f t="shared" si="153"/>
        <v>0</v>
      </c>
    </row>
    <row r="846" hidden="1">
      <c r="A846" s="12"/>
      <c r="B846">
        <v>76</v>
      </c>
      <c r="C846" t="str">
        <f t="shared" ca="1" si="143"/>
        <v>10.9</v>
      </c>
      <c r="D846" t="str">
        <f t="shared" ca="1" si="144"/>
        <v>na</v>
      </c>
      <c r="E846" t="s">
        <v>29</v>
      </c>
      <c r="F846" s="65" t="str">
        <f t="shared" ca="1" si="145"/>
        <v>https://prre.agglo-larochelle.fr/module-annuaire-des-pros?</v>
      </c>
      <c r="G846" t="str">
        <f t="shared" ca="1" si="146"/>
        <v>A</v>
      </c>
      <c r="H846" t="str">
        <f t="shared" ca="1" si="147"/>
        <v/>
      </c>
      <c r="I846" t="str">
        <f t="shared" ca="1" si="148"/>
        <v/>
      </c>
      <c r="J846" t="str">
        <f t="shared" ca="1" si="149"/>
        <v/>
      </c>
      <c r="K846" t="str">
        <f t="shared" ca="1" si="150"/>
        <v/>
      </c>
      <c r="M846">
        <f t="shared" ca="1" si="151"/>
        <v>0</v>
      </c>
      <c r="N846" t="str">
        <f t="shared" ca="1" si="152"/>
        <v/>
      </c>
      <c r="U846">
        <f t="shared" si="153"/>
        <v>0</v>
      </c>
    </row>
    <row r="847" hidden="1">
      <c r="A847" s="12"/>
      <c r="B847">
        <v>76</v>
      </c>
      <c r="C847" t="str">
        <f t="shared" ca="1" si="143"/>
        <v>10.9</v>
      </c>
      <c r="D847" t="str">
        <f t="shared" ca="1" si="144"/>
        <v>na</v>
      </c>
      <c r="E847" t="s">
        <v>32</v>
      </c>
      <c r="F847" s="65" t="str">
        <f t="shared" ca="1" si="145"/>
        <v>https://prre.agglo-larochelle.fr/prendre-rendez-vous</v>
      </c>
      <c r="G847" t="str">
        <f t="shared" ca="1" si="146"/>
        <v>A</v>
      </c>
      <c r="H847" t="str">
        <f t="shared" ca="1" si="147"/>
        <v/>
      </c>
      <c r="I847" t="str">
        <f t="shared" ca="1" si="148"/>
        <v/>
      </c>
      <c r="J847" t="str">
        <f t="shared" ca="1" si="149"/>
        <v/>
      </c>
      <c r="K847" t="str">
        <f t="shared" ca="1" si="150"/>
        <v/>
      </c>
      <c r="M847">
        <f t="shared" ca="1" si="151"/>
        <v>0</v>
      </c>
      <c r="N847" t="str">
        <f t="shared" ca="1" si="152"/>
        <v/>
      </c>
      <c r="U847">
        <f t="shared" si="153"/>
        <v>0</v>
      </c>
    </row>
    <row r="848" hidden="1">
      <c r="A848" s="12"/>
      <c r="B848">
        <v>76</v>
      </c>
      <c r="C848" t="str">
        <f t="shared" ca="1" si="143"/>
        <v>10.9</v>
      </c>
      <c r="D848" t="str">
        <f t="shared" ca="1" si="144"/>
        <v>na</v>
      </c>
      <c r="E848" t="s">
        <v>35</v>
      </c>
      <c r="F848" s="65" t="str">
        <f t="shared" ca="1" si="145"/>
        <v>https://prre.agglo-larochelle.fr/aides-financieres</v>
      </c>
      <c r="G848" t="str">
        <f t="shared" ca="1" si="146"/>
        <v>A</v>
      </c>
      <c r="H848" t="str">
        <f t="shared" ca="1" si="147"/>
        <v/>
      </c>
      <c r="I848" t="str">
        <f t="shared" ca="1" si="148"/>
        <v/>
      </c>
      <c r="J848" t="str">
        <f t="shared" ca="1" si="149"/>
        <v/>
      </c>
      <c r="K848" t="str">
        <f t="shared" ca="1" si="150"/>
        <v/>
      </c>
      <c r="M848">
        <f t="shared" ca="1" si="151"/>
        <v>0</v>
      </c>
      <c r="N848" t="str">
        <f t="shared" ca="1" si="152"/>
        <v/>
      </c>
      <c r="U848">
        <f t="shared" si="153"/>
        <v>0</v>
      </c>
    </row>
    <row r="849" hidden="1">
      <c r="A849" s="12"/>
      <c r="B849">
        <v>76</v>
      </c>
      <c r="C849" t="str">
        <f t="shared" ca="1" si="143"/>
        <v>10.9</v>
      </c>
      <c r="D849" t="str">
        <f t="shared" ca="1" si="144"/>
        <v>na</v>
      </c>
      <c r="E849" t="s">
        <v>38</v>
      </c>
      <c r="F849" s="65" t="str">
        <f t="shared" ca="1" si="145"/>
        <v>https://prre.agglo-larochelle.fr/des-outils-pour-mieux-connaitre-mon-logement/mon-toit-est-t-il-bien-isole</v>
      </c>
      <c r="G849" t="str">
        <f t="shared" ca="1" si="146"/>
        <v>A</v>
      </c>
      <c r="H849" t="str">
        <f t="shared" ca="1" si="147"/>
        <v/>
      </c>
      <c r="I849" t="str">
        <f t="shared" ca="1" si="148"/>
        <v/>
      </c>
      <c r="J849" t="str">
        <f t="shared" ca="1" si="149"/>
        <v/>
      </c>
      <c r="K849" t="str">
        <f t="shared" ca="1" si="150"/>
        <v/>
      </c>
      <c r="M849">
        <f t="shared" ca="1" si="151"/>
        <v>0</v>
      </c>
      <c r="N849" t="str">
        <f t="shared" ca="1" si="152"/>
        <v/>
      </c>
      <c r="U849">
        <f t="shared" si="153"/>
        <v>0</v>
      </c>
    </row>
    <row r="850" hidden="1">
      <c r="A850" s="12"/>
      <c r="B850">
        <v>76</v>
      </c>
      <c r="C850" t="str">
        <f t="shared" ca="1" si="143"/>
        <v>10.9</v>
      </c>
      <c r="D850" t="str">
        <f t="shared" ca="1" si="144"/>
        <v>na</v>
      </c>
      <c r="E850" t="s">
        <v>41</v>
      </c>
      <c r="F850" s="65" t="str">
        <f t="shared" ca="1" si="145"/>
        <v>https://prre.agglo-larochelle.fr/prendre-rendez-vous/prendre-rendez-vous-a-la-rochelle-pour-une-renovation-energetique-individuelle</v>
      </c>
      <c r="G850" t="str">
        <f t="shared" ca="1" si="146"/>
        <v>A</v>
      </c>
      <c r="H850" t="str">
        <f t="shared" ca="1" si="147"/>
        <v/>
      </c>
      <c r="I850" t="str">
        <f t="shared" ca="1" si="148"/>
        <v/>
      </c>
      <c r="J850" t="str">
        <f t="shared" ca="1" si="149"/>
        <v/>
      </c>
      <c r="K850" t="str">
        <f t="shared" ca="1" si="150"/>
        <v/>
      </c>
      <c r="M850">
        <f t="shared" ca="1" si="151"/>
        <v>0</v>
      </c>
      <c r="N850" t="str">
        <f t="shared" ca="1" si="152"/>
        <v/>
      </c>
      <c r="U850">
        <f t="shared" si="153"/>
        <v>0</v>
      </c>
    </row>
    <row r="851" hidden="1">
      <c r="A851" s="12"/>
      <c r="B851">
        <v>76</v>
      </c>
      <c r="C851" t="str">
        <f t="shared" ca="1" si="143"/>
        <v>10.9</v>
      </c>
      <c r="D851" t="str">
        <f t="shared" ca="1" si="144"/>
        <v>na</v>
      </c>
      <c r="E851" t="s">
        <v>44</v>
      </c>
      <c r="F851" s="65" t="str">
        <f t="shared" ca="1" si="145"/>
        <v>https://prre.agglo-larochelle.fr/-/gl-batiment-elec</v>
      </c>
      <c r="G851" t="str">
        <f t="shared" ca="1" si="146"/>
        <v>A</v>
      </c>
      <c r="H851" t="str">
        <f t="shared" ca="1" si="147"/>
        <v/>
      </c>
      <c r="I851" t="str">
        <f t="shared" ca="1" si="148"/>
        <v/>
      </c>
      <c r="J851" t="str">
        <f t="shared" ca="1" si="149"/>
        <v/>
      </c>
      <c r="K851" t="str">
        <f t="shared" ca="1" si="150"/>
        <v/>
      </c>
      <c r="M851">
        <f t="shared" ca="1" si="151"/>
        <v>0</v>
      </c>
      <c r="N851" t="str">
        <f t="shared" ca="1" si="152"/>
        <v/>
      </c>
      <c r="U851">
        <f t="shared" si="153"/>
        <v>0</v>
      </c>
    </row>
    <row r="852" hidden="1">
      <c r="A852" s="12"/>
      <c r="B852">
        <v>76</v>
      </c>
      <c r="C852" t="str">
        <f t="shared" ca="1" si="143"/>
        <v>10.9</v>
      </c>
      <c r="D852" t="str">
        <f t="shared" ca="1" si="144"/>
        <v>na</v>
      </c>
      <c r="E852" t="s">
        <v>47</v>
      </c>
      <c r="F852" s="65" t="str">
        <f t="shared" ca="1" si="145"/>
        <v>https://prre.agglo-larochelle.fr/-/1ere-fiche-chantier-de-renovation-performante</v>
      </c>
      <c r="G852" t="str">
        <f t="shared" ca="1" si="146"/>
        <v>A</v>
      </c>
      <c r="H852" t="str">
        <f t="shared" ca="1" si="147"/>
        <v/>
      </c>
      <c r="I852" t="str">
        <f t="shared" ca="1" si="148"/>
        <v/>
      </c>
      <c r="J852" t="str">
        <f t="shared" ca="1" si="149"/>
        <v/>
      </c>
      <c r="K852" t="str">
        <f t="shared" ca="1" si="150"/>
        <v/>
      </c>
      <c r="M852">
        <f t="shared" ca="1" si="151"/>
        <v>0</v>
      </c>
      <c r="N852" t="str">
        <f t="shared" ca="1" si="152"/>
        <v/>
      </c>
      <c r="U852">
        <f t="shared" si="153"/>
        <v>0</v>
      </c>
    </row>
    <row r="853" hidden="1">
      <c r="A853" s="12"/>
      <c r="B853">
        <v>77</v>
      </c>
      <c r="C853" t="str">
        <f t="shared" ca="1" si="143"/>
        <v>10.10</v>
      </c>
      <c r="D853" t="str">
        <f t="shared" ca="1" si="144"/>
        <v>na</v>
      </c>
      <c r="E853" t="s">
        <v>11</v>
      </c>
      <c r="F853" s="65" t="str">
        <f t="shared" ca="1" si="145"/>
        <v>https://prre.agglo-larochelle.fr/</v>
      </c>
      <c r="G853" t="str">
        <f t="shared" ca="1" si="146"/>
        <v>A</v>
      </c>
      <c r="H853" t="str">
        <f t="shared" ca="1" si="147"/>
        <v/>
      </c>
      <c r="I853" t="str">
        <f t="shared" ca="1" si="148"/>
        <v/>
      </c>
      <c r="J853" t="str">
        <f t="shared" ca="1" si="149"/>
        <v/>
      </c>
      <c r="K853" t="str">
        <f t="shared" ca="1" si="150"/>
        <v/>
      </c>
      <c r="M853">
        <f t="shared" ca="1" si="151"/>
        <v>0</v>
      </c>
      <c r="N853" t="str">
        <f t="shared" ca="1" si="152"/>
        <v/>
      </c>
      <c r="U853">
        <f t="shared" si="153"/>
        <v>0</v>
      </c>
    </row>
    <row r="854" hidden="1">
      <c r="A854" s="12"/>
      <c r="B854">
        <v>77</v>
      </c>
      <c r="C854" t="str">
        <f t="shared" ca="1" si="143"/>
        <v>10.10</v>
      </c>
      <c r="D854" t="str">
        <f t="shared" ca="1" si="144"/>
        <v>na</v>
      </c>
      <c r="E854" t="s">
        <v>14</v>
      </c>
      <c r="F854" s="65" t="str">
        <f t="shared" ca="1" si="145"/>
        <v>https://prre.agglo-larochelle.fr/j-adapte-mon-logement-a-une-perte-d-autonomie</v>
      </c>
      <c r="G854" t="str">
        <f t="shared" ca="1" si="146"/>
        <v>A</v>
      </c>
      <c r="H854" t="str">
        <f t="shared" ca="1" si="147"/>
        <v/>
      </c>
      <c r="I854" t="str">
        <f t="shared" ca="1" si="148"/>
        <v/>
      </c>
      <c r="J854" t="str">
        <f t="shared" ca="1" si="149"/>
        <v/>
      </c>
      <c r="K854" t="str">
        <f t="shared" ca="1" si="150"/>
        <v/>
      </c>
      <c r="M854">
        <f t="shared" ca="1" si="151"/>
        <v>0</v>
      </c>
      <c r="N854" t="str">
        <f t="shared" ca="1" si="152"/>
        <v/>
      </c>
      <c r="U854">
        <f t="shared" si="153"/>
        <v>0</v>
      </c>
    </row>
    <row r="855" hidden="1">
      <c r="A855" s="12"/>
      <c r="B855">
        <v>77</v>
      </c>
      <c r="C855" t="str">
        <f t="shared" ca="1" si="143"/>
        <v>10.10</v>
      </c>
      <c r="D855" t="str">
        <f t="shared" ca="1" si="144"/>
        <v>na</v>
      </c>
      <c r="E855" t="s">
        <v>17</v>
      </c>
      <c r="F855" s="65" t="str">
        <f t="shared" ca="1" si="145"/>
        <v>https://prre.agglo-larochelle.fr/contact-professionnels</v>
      </c>
      <c r="G855" t="str">
        <f t="shared" ca="1" si="146"/>
        <v>A</v>
      </c>
      <c r="H855" t="str">
        <f t="shared" ca="1" si="147"/>
        <v/>
      </c>
      <c r="I855" t="str">
        <f t="shared" ca="1" si="148"/>
        <v/>
      </c>
      <c r="J855" t="str">
        <f t="shared" ca="1" si="149"/>
        <v/>
      </c>
      <c r="K855" t="str">
        <f t="shared" ca="1" si="150"/>
        <v/>
      </c>
      <c r="M855">
        <f t="shared" ca="1" si="151"/>
        <v>0</v>
      </c>
      <c r="N855" t="str">
        <f t="shared" ca="1" si="152"/>
        <v/>
      </c>
      <c r="U855">
        <f t="shared" si="153"/>
        <v>0</v>
      </c>
    </row>
    <row r="856" hidden="1">
      <c r="A856" s="12"/>
      <c r="B856">
        <v>77</v>
      </c>
      <c r="C856" t="str">
        <f t="shared" ca="1" si="143"/>
        <v>10.10</v>
      </c>
      <c r="D856" t="str">
        <f t="shared" ca="1" si="144"/>
        <v>na</v>
      </c>
      <c r="E856" t="s">
        <v>20</v>
      </c>
      <c r="F856" s="65" t="str">
        <f t="shared" ca="1" si="145"/>
        <v>https://prre.agglo-larochelle.fr/partenaires</v>
      </c>
      <c r="G856" t="str">
        <f t="shared" ca="1" si="146"/>
        <v>A</v>
      </c>
      <c r="H856" t="str">
        <f t="shared" ca="1" si="147"/>
        <v/>
      </c>
      <c r="I856" t="str">
        <f t="shared" ca="1" si="148"/>
        <v/>
      </c>
      <c r="J856" t="str">
        <f t="shared" ca="1" si="149"/>
        <v/>
      </c>
      <c r="K856" t="str">
        <f t="shared" ca="1" si="150"/>
        <v/>
      </c>
      <c r="M856">
        <f t="shared" ca="1" si="151"/>
        <v>0</v>
      </c>
      <c r="N856" t="str">
        <f t="shared" ca="1" si="152"/>
        <v/>
      </c>
      <c r="U856">
        <f t="shared" si="153"/>
        <v>0</v>
      </c>
    </row>
    <row r="857" hidden="1">
      <c r="A857" s="12"/>
      <c r="B857">
        <v>77</v>
      </c>
      <c r="C857" t="str">
        <f t="shared" ca="1" si="143"/>
        <v>10.10</v>
      </c>
      <c r="D857" t="str">
        <f t="shared" ca="1" si="144"/>
        <v>na</v>
      </c>
      <c r="E857" t="s">
        <v>23</v>
      </c>
      <c r="F857" s="65" t="str">
        <f t="shared" ca="1" si="145"/>
        <v>https://prre.agglo-larochelle.fr/mentions-legales</v>
      </c>
      <c r="G857" t="str">
        <f t="shared" ca="1" si="146"/>
        <v>A</v>
      </c>
      <c r="H857" t="str">
        <f t="shared" ca="1" si="147"/>
        <v/>
      </c>
      <c r="I857" t="str">
        <f t="shared" ca="1" si="148"/>
        <v/>
      </c>
      <c r="J857" t="str">
        <f t="shared" ca="1" si="149"/>
        <v/>
      </c>
      <c r="K857" t="str">
        <f t="shared" ca="1" si="150"/>
        <v/>
      </c>
      <c r="M857">
        <f t="shared" ca="1" si="151"/>
        <v>0</v>
      </c>
      <c r="N857" t="str">
        <f t="shared" ca="1" si="152"/>
        <v/>
      </c>
      <c r="U857">
        <f t="shared" si="153"/>
        <v>0</v>
      </c>
    </row>
    <row r="858" hidden="1">
      <c r="A858" s="12"/>
      <c r="B858">
        <v>77</v>
      </c>
      <c r="C858" t="str">
        <f t="shared" ca="1" si="143"/>
        <v>10.10</v>
      </c>
      <c r="D858" t="str">
        <f t="shared" ca="1" si="144"/>
        <v>na</v>
      </c>
      <c r="E858" t="s">
        <v>26</v>
      </c>
      <c r="F858" s="65" t="str">
        <f t="shared" ca="1" si="145"/>
        <v>https://prre.agglo-larochelle.fr/plan-du-site</v>
      </c>
      <c r="G858" t="str">
        <f t="shared" ca="1" si="146"/>
        <v>A</v>
      </c>
      <c r="H858" t="str">
        <f t="shared" ca="1" si="147"/>
        <v/>
      </c>
      <c r="I858" t="str">
        <f t="shared" ca="1" si="148"/>
        <v/>
      </c>
      <c r="J858" t="str">
        <f t="shared" ca="1" si="149"/>
        <v/>
      </c>
      <c r="K858" t="str">
        <f t="shared" ca="1" si="150"/>
        <v/>
      </c>
      <c r="M858">
        <f t="shared" ca="1" si="151"/>
        <v>0</v>
      </c>
      <c r="N858" t="str">
        <f t="shared" ca="1" si="152"/>
        <v/>
      </c>
      <c r="U858">
        <f t="shared" si="153"/>
        <v>0</v>
      </c>
    </row>
    <row r="859" hidden="1">
      <c r="A859" s="12"/>
      <c r="B859">
        <v>77</v>
      </c>
      <c r="C859" t="str">
        <f t="shared" ca="1" si="143"/>
        <v>10.10</v>
      </c>
      <c r="D859" t="str">
        <f t="shared" ca="1" si="144"/>
        <v>na</v>
      </c>
      <c r="E859" t="s">
        <v>29</v>
      </c>
      <c r="F859" s="65" t="str">
        <f t="shared" ca="1" si="145"/>
        <v>https://prre.agglo-larochelle.fr/module-annuaire-des-pros?</v>
      </c>
      <c r="G859" t="str">
        <f t="shared" ca="1" si="146"/>
        <v>A</v>
      </c>
      <c r="H859" t="str">
        <f t="shared" ca="1" si="147"/>
        <v/>
      </c>
      <c r="I859" t="str">
        <f t="shared" ca="1" si="148"/>
        <v/>
      </c>
      <c r="J859" t="str">
        <f t="shared" ca="1" si="149"/>
        <v/>
      </c>
      <c r="K859" t="str">
        <f t="shared" ca="1" si="150"/>
        <v/>
      </c>
      <c r="M859">
        <f t="shared" ca="1" si="151"/>
        <v>0</v>
      </c>
      <c r="N859" t="str">
        <f t="shared" ca="1" si="152"/>
        <v/>
      </c>
      <c r="U859">
        <f t="shared" si="153"/>
        <v>0</v>
      </c>
    </row>
    <row r="860" hidden="1">
      <c r="A860" s="12"/>
      <c r="B860">
        <v>77</v>
      </c>
      <c r="C860" t="str">
        <f t="shared" ca="1" si="143"/>
        <v>10.10</v>
      </c>
      <c r="D860" t="str">
        <f t="shared" ca="1" si="144"/>
        <v>na</v>
      </c>
      <c r="E860" t="s">
        <v>32</v>
      </c>
      <c r="F860" s="65" t="str">
        <f t="shared" ca="1" si="145"/>
        <v>https://prre.agglo-larochelle.fr/prendre-rendez-vous</v>
      </c>
      <c r="G860" t="str">
        <f t="shared" ca="1" si="146"/>
        <v>A</v>
      </c>
      <c r="H860" t="str">
        <f t="shared" ca="1" si="147"/>
        <v/>
      </c>
      <c r="I860" t="str">
        <f t="shared" ca="1" si="148"/>
        <v/>
      </c>
      <c r="J860" t="str">
        <f t="shared" ca="1" si="149"/>
        <v/>
      </c>
      <c r="K860" t="str">
        <f t="shared" ca="1" si="150"/>
        <v/>
      </c>
      <c r="M860">
        <f t="shared" ca="1" si="151"/>
        <v>0</v>
      </c>
      <c r="N860" t="str">
        <f t="shared" ca="1" si="152"/>
        <v/>
      </c>
      <c r="U860">
        <f t="shared" si="153"/>
        <v>0</v>
      </c>
    </row>
    <row r="861" hidden="1">
      <c r="A861" s="12"/>
      <c r="B861">
        <v>77</v>
      </c>
      <c r="C861" t="str">
        <f t="shared" ca="1" si="143"/>
        <v>10.10</v>
      </c>
      <c r="D861" t="str">
        <f t="shared" ca="1" si="144"/>
        <v>na</v>
      </c>
      <c r="E861" t="s">
        <v>35</v>
      </c>
      <c r="F861" s="65" t="str">
        <f t="shared" ca="1" si="145"/>
        <v>https://prre.agglo-larochelle.fr/aides-financieres</v>
      </c>
      <c r="G861" t="str">
        <f t="shared" ca="1" si="146"/>
        <v>A</v>
      </c>
      <c r="H861" t="str">
        <f t="shared" ca="1" si="147"/>
        <v/>
      </c>
      <c r="I861" t="str">
        <f t="shared" ca="1" si="148"/>
        <v/>
      </c>
      <c r="J861" t="str">
        <f t="shared" ca="1" si="149"/>
        <v/>
      </c>
      <c r="K861" t="str">
        <f t="shared" ca="1" si="150"/>
        <v/>
      </c>
      <c r="M861">
        <f t="shared" ca="1" si="151"/>
        <v>0</v>
      </c>
      <c r="N861" t="str">
        <f t="shared" ca="1" si="152"/>
        <v/>
      </c>
      <c r="U861">
        <f t="shared" si="153"/>
        <v>0</v>
      </c>
    </row>
    <row r="862" hidden="1">
      <c r="A862" s="12"/>
      <c r="B862">
        <v>77</v>
      </c>
      <c r="C862" t="str">
        <f t="shared" ca="1" si="143"/>
        <v>10.10</v>
      </c>
      <c r="D862" t="str">
        <f t="shared" ca="1" si="144"/>
        <v>na</v>
      </c>
      <c r="E862" t="s">
        <v>38</v>
      </c>
      <c r="F862" s="65" t="str">
        <f t="shared" ca="1" si="145"/>
        <v>https://prre.agglo-larochelle.fr/des-outils-pour-mieux-connaitre-mon-logement/mon-toit-est-t-il-bien-isole</v>
      </c>
      <c r="G862" t="str">
        <f t="shared" ca="1" si="146"/>
        <v>A</v>
      </c>
      <c r="H862" t="str">
        <f t="shared" ca="1" si="147"/>
        <v/>
      </c>
      <c r="I862" t="str">
        <f t="shared" ca="1" si="148"/>
        <v/>
      </c>
      <c r="J862" t="str">
        <f t="shared" ca="1" si="149"/>
        <v/>
      </c>
      <c r="K862" t="str">
        <f t="shared" ca="1" si="150"/>
        <v/>
      </c>
      <c r="M862">
        <f t="shared" ca="1" si="151"/>
        <v>0</v>
      </c>
      <c r="N862" t="str">
        <f t="shared" ca="1" si="152"/>
        <v/>
      </c>
      <c r="U862">
        <f t="shared" si="153"/>
        <v>0</v>
      </c>
    </row>
    <row r="863" hidden="1">
      <c r="A863" s="12"/>
      <c r="B863">
        <v>77</v>
      </c>
      <c r="C863" t="str">
        <f t="shared" ca="1" si="143"/>
        <v>10.10</v>
      </c>
      <c r="D863" t="str">
        <f t="shared" ca="1" si="144"/>
        <v>na</v>
      </c>
      <c r="E863" t="s">
        <v>41</v>
      </c>
      <c r="F863" s="65" t="str">
        <f t="shared" ca="1" si="145"/>
        <v>https://prre.agglo-larochelle.fr/prendre-rendez-vous/prendre-rendez-vous-a-la-rochelle-pour-une-renovation-energetique-individuelle</v>
      </c>
      <c r="G863" t="str">
        <f t="shared" ca="1" si="146"/>
        <v>A</v>
      </c>
      <c r="H863" t="str">
        <f t="shared" ca="1" si="147"/>
        <v/>
      </c>
      <c r="I863" t="str">
        <f t="shared" ca="1" si="148"/>
        <v/>
      </c>
      <c r="J863" t="str">
        <f t="shared" ca="1" si="149"/>
        <v/>
      </c>
      <c r="K863" t="str">
        <f t="shared" ca="1" si="150"/>
        <v/>
      </c>
      <c r="M863">
        <f t="shared" ca="1" si="151"/>
        <v>0</v>
      </c>
      <c r="N863" t="str">
        <f t="shared" ca="1" si="152"/>
        <v/>
      </c>
      <c r="U863">
        <f t="shared" si="153"/>
        <v>0</v>
      </c>
    </row>
    <row r="864" hidden="1">
      <c r="A864" s="12"/>
      <c r="B864">
        <v>77</v>
      </c>
      <c r="C864" t="str">
        <f t="shared" ca="1" si="143"/>
        <v>10.10</v>
      </c>
      <c r="D864" t="str">
        <f t="shared" ca="1" si="144"/>
        <v>na</v>
      </c>
      <c r="E864" t="s">
        <v>44</v>
      </c>
      <c r="F864" s="65" t="str">
        <f t="shared" ca="1" si="145"/>
        <v>https://prre.agglo-larochelle.fr/-/gl-batiment-elec</v>
      </c>
      <c r="G864" t="str">
        <f t="shared" ca="1" si="146"/>
        <v>A</v>
      </c>
      <c r="H864" t="str">
        <f t="shared" ca="1" si="147"/>
        <v/>
      </c>
      <c r="I864" t="str">
        <f t="shared" ca="1" si="148"/>
        <v/>
      </c>
      <c r="J864" t="str">
        <f t="shared" ca="1" si="149"/>
        <v/>
      </c>
      <c r="K864" t="str">
        <f t="shared" ca="1" si="150"/>
        <v/>
      </c>
      <c r="M864">
        <f t="shared" ca="1" si="151"/>
        <v>0</v>
      </c>
      <c r="N864" t="str">
        <f t="shared" ca="1" si="152"/>
        <v/>
      </c>
      <c r="U864">
        <f t="shared" si="153"/>
        <v>0</v>
      </c>
    </row>
    <row r="865" hidden="1">
      <c r="A865" s="12"/>
      <c r="B865">
        <v>77</v>
      </c>
      <c r="C865" t="str">
        <f t="shared" ca="1" si="143"/>
        <v>10.10</v>
      </c>
      <c r="D865" t="str">
        <f t="shared" ca="1" si="144"/>
        <v>na</v>
      </c>
      <c r="E865" t="s">
        <v>47</v>
      </c>
      <c r="F865" s="65" t="str">
        <f t="shared" ca="1" si="145"/>
        <v>https://prre.agglo-larochelle.fr/-/1ere-fiche-chantier-de-renovation-performante</v>
      </c>
      <c r="G865" t="str">
        <f t="shared" ca="1" si="146"/>
        <v>A</v>
      </c>
      <c r="H865" t="str">
        <f t="shared" ca="1" si="147"/>
        <v/>
      </c>
      <c r="I865" t="str">
        <f t="shared" ca="1" si="148"/>
        <v/>
      </c>
      <c r="J865" t="str">
        <f t="shared" ca="1" si="149"/>
        <v/>
      </c>
      <c r="K865" t="str">
        <f t="shared" ca="1" si="150"/>
        <v/>
      </c>
      <c r="M865">
        <f t="shared" ca="1" si="151"/>
        <v>0</v>
      </c>
      <c r="N865" t="str">
        <f t="shared" ca="1" si="152"/>
        <v/>
      </c>
      <c r="U865">
        <f t="shared" si="153"/>
        <v>0</v>
      </c>
    </row>
    <row r="866" hidden="1">
      <c r="A866" s="12"/>
      <c r="B866">
        <v>78</v>
      </c>
      <c r="C866" t="str">
        <f t="shared" ca="1" si="143"/>
        <v>10.11</v>
      </c>
      <c r="D866" t="str">
        <f t="shared" ca="1" si="144"/>
        <v>c</v>
      </c>
      <c r="E866" t="s">
        <v>11</v>
      </c>
      <c r="F866" s="65" t="str">
        <f t="shared" ca="1" si="145"/>
        <v>https://prre.agglo-larochelle.fr/</v>
      </c>
      <c r="G866" t="str">
        <f t="shared" ca="1" si="146"/>
        <v>AA</v>
      </c>
      <c r="H866" t="str">
        <f t="shared" ca="1" si="147"/>
        <v/>
      </c>
      <c r="I866" t="str">
        <f t="shared" ca="1" si="148"/>
        <v/>
      </c>
      <c r="J866" t="str">
        <f t="shared" ca="1" si="149"/>
        <v/>
      </c>
      <c r="K866" t="str">
        <f t="shared" ca="1" si="150"/>
        <v/>
      </c>
      <c r="M866">
        <f t="shared" ca="1" si="151"/>
        <v>0</v>
      </c>
      <c r="N866" t="str">
        <f t="shared" ca="1" si="152"/>
        <v/>
      </c>
      <c r="U866">
        <f t="shared" si="153"/>
        <v>0</v>
      </c>
    </row>
    <row r="867" hidden="1">
      <c r="A867" s="12"/>
      <c r="B867">
        <v>78</v>
      </c>
      <c r="C867" t="str">
        <f t="shared" ca="1" si="143"/>
        <v>10.11</v>
      </c>
      <c r="D867" t="str">
        <f t="shared" ca="1" si="144"/>
        <v>c</v>
      </c>
      <c r="E867" t="s">
        <v>14</v>
      </c>
      <c r="F867" s="65" t="str">
        <f t="shared" ca="1" si="145"/>
        <v>https://prre.agglo-larochelle.fr/j-adapte-mon-logement-a-une-perte-d-autonomie</v>
      </c>
      <c r="G867" t="str">
        <f t="shared" ca="1" si="146"/>
        <v>AA</v>
      </c>
      <c r="H867" t="str">
        <f t="shared" ca="1" si="147"/>
        <v/>
      </c>
      <c r="I867" t="str">
        <f t="shared" ca="1" si="148"/>
        <v/>
      </c>
      <c r="J867" t="str">
        <f t="shared" ca="1" si="149"/>
        <v/>
      </c>
      <c r="K867" t="str">
        <f t="shared" ca="1" si="150"/>
        <v/>
      </c>
      <c r="M867">
        <f t="shared" ca="1" si="151"/>
        <v>0</v>
      </c>
      <c r="N867" t="str">
        <f t="shared" ca="1" si="152"/>
        <v/>
      </c>
      <c r="U867">
        <f t="shared" si="153"/>
        <v>0</v>
      </c>
    </row>
    <row r="868" hidden="1">
      <c r="A868" s="12"/>
      <c r="B868">
        <v>78</v>
      </c>
      <c r="C868" t="str">
        <f t="shared" ca="1" si="143"/>
        <v>10.11</v>
      </c>
      <c r="D868" t="str">
        <f t="shared" ca="1" si="144"/>
        <v>c</v>
      </c>
      <c r="E868" t="s">
        <v>17</v>
      </c>
      <c r="F868" s="65" t="str">
        <f t="shared" ca="1" si="145"/>
        <v>https://prre.agglo-larochelle.fr/contact-professionnels</v>
      </c>
      <c r="G868" t="str">
        <f t="shared" ca="1" si="146"/>
        <v>AA</v>
      </c>
      <c r="H868" t="str">
        <f t="shared" ca="1" si="147"/>
        <v/>
      </c>
      <c r="I868" t="str">
        <f t="shared" ca="1" si="148"/>
        <v/>
      </c>
      <c r="J868" t="str">
        <f t="shared" ca="1" si="149"/>
        <v/>
      </c>
      <c r="K868" t="str">
        <f t="shared" ca="1" si="150"/>
        <v/>
      </c>
      <c r="M868">
        <f t="shared" ca="1" si="151"/>
        <v>0</v>
      </c>
      <c r="N868" t="str">
        <f t="shared" ca="1" si="152"/>
        <v/>
      </c>
      <c r="U868">
        <f t="shared" si="153"/>
        <v>0</v>
      </c>
    </row>
    <row r="869" hidden="1">
      <c r="A869" s="12"/>
      <c r="B869">
        <v>78</v>
      </c>
      <c r="C869" t="str">
        <f t="shared" ca="1" si="143"/>
        <v>10.11</v>
      </c>
      <c r="D869" t="str">
        <f t="shared" ca="1" si="144"/>
        <v>c</v>
      </c>
      <c r="E869" t="s">
        <v>20</v>
      </c>
      <c r="F869" s="65" t="str">
        <f t="shared" ca="1" si="145"/>
        <v>https://prre.agglo-larochelle.fr/partenaires</v>
      </c>
      <c r="G869" t="str">
        <f t="shared" ca="1" si="146"/>
        <v>AA</v>
      </c>
      <c r="H869" t="str">
        <f t="shared" ca="1" si="147"/>
        <v/>
      </c>
      <c r="I869" t="str">
        <f t="shared" ca="1" si="148"/>
        <v/>
      </c>
      <c r="J869" t="str">
        <f t="shared" ca="1" si="149"/>
        <v/>
      </c>
      <c r="K869" t="str">
        <f t="shared" ca="1" si="150"/>
        <v/>
      </c>
      <c r="M869">
        <f t="shared" ca="1" si="151"/>
        <v>0</v>
      </c>
      <c r="N869" t="str">
        <f t="shared" ca="1" si="152"/>
        <v/>
      </c>
      <c r="U869">
        <f t="shared" si="153"/>
        <v>0</v>
      </c>
    </row>
    <row r="870" hidden="1">
      <c r="A870" s="12"/>
      <c r="B870">
        <v>78</v>
      </c>
      <c r="C870" t="str">
        <f t="shared" ca="1" si="143"/>
        <v>10.11</v>
      </c>
      <c r="D870" t="str">
        <f t="shared" ca="1" si="144"/>
        <v>c</v>
      </c>
      <c r="E870" t="s">
        <v>23</v>
      </c>
      <c r="F870" s="65" t="str">
        <f t="shared" ca="1" si="145"/>
        <v>https://prre.agglo-larochelle.fr/mentions-legales</v>
      </c>
      <c r="G870" t="str">
        <f t="shared" ca="1" si="146"/>
        <v>AA</v>
      </c>
      <c r="H870" t="str">
        <f t="shared" ca="1" si="147"/>
        <v/>
      </c>
      <c r="I870" t="str">
        <f t="shared" ca="1" si="148"/>
        <v/>
      </c>
      <c r="J870" t="str">
        <f t="shared" ca="1" si="149"/>
        <v/>
      </c>
      <c r="K870" t="str">
        <f t="shared" ca="1" si="150"/>
        <v/>
      </c>
      <c r="M870">
        <f t="shared" ca="1" si="151"/>
        <v>0</v>
      </c>
      <c r="N870" t="str">
        <f t="shared" ca="1" si="152"/>
        <v/>
      </c>
      <c r="U870">
        <f t="shared" si="153"/>
        <v>0</v>
      </c>
    </row>
    <row r="871" hidden="1">
      <c r="A871" s="12"/>
      <c r="B871">
        <v>78</v>
      </c>
      <c r="C871" t="str">
        <f t="shared" ca="1" si="143"/>
        <v>10.11</v>
      </c>
      <c r="D871" t="str">
        <f t="shared" ca="1" si="144"/>
        <v>c</v>
      </c>
      <c r="E871" t="s">
        <v>26</v>
      </c>
      <c r="F871" s="65" t="str">
        <f t="shared" ca="1" si="145"/>
        <v>https://prre.agglo-larochelle.fr/plan-du-site</v>
      </c>
      <c r="G871" t="str">
        <f t="shared" ca="1" si="146"/>
        <v>AA</v>
      </c>
      <c r="H871" t="str">
        <f t="shared" ca="1" si="147"/>
        <v/>
      </c>
      <c r="I871" t="str">
        <f t="shared" ca="1" si="148"/>
        <v/>
      </c>
      <c r="J871" t="str">
        <f t="shared" ca="1" si="149"/>
        <v/>
      </c>
      <c r="K871" t="str">
        <f t="shared" ca="1" si="150"/>
        <v/>
      </c>
      <c r="M871">
        <f t="shared" ca="1" si="151"/>
        <v>0</v>
      </c>
      <c r="N871" t="str">
        <f t="shared" ca="1" si="152"/>
        <v/>
      </c>
      <c r="U871">
        <f t="shared" si="153"/>
        <v>0</v>
      </c>
    </row>
    <row r="872" hidden="1">
      <c r="A872" s="12"/>
      <c r="B872">
        <v>78</v>
      </c>
      <c r="C872" t="str">
        <f t="shared" ca="1" si="143"/>
        <v>10.11</v>
      </c>
      <c r="D872" t="str">
        <f t="shared" ca="1" si="144"/>
        <v>c</v>
      </c>
      <c r="E872" t="s">
        <v>29</v>
      </c>
      <c r="F872" s="65" t="str">
        <f t="shared" ca="1" si="145"/>
        <v>https://prre.agglo-larochelle.fr/module-annuaire-des-pros?</v>
      </c>
      <c r="G872" t="str">
        <f t="shared" ca="1" si="146"/>
        <v>AA</v>
      </c>
      <c r="H872" t="str">
        <f t="shared" ca="1" si="147"/>
        <v/>
      </c>
      <c r="I872" t="str">
        <f t="shared" ca="1" si="148"/>
        <v/>
      </c>
      <c r="J872" t="str">
        <f t="shared" ca="1" si="149"/>
        <v/>
      </c>
      <c r="K872" t="str">
        <f t="shared" ca="1" si="150"/>
        <v/>
      </c>
      <c r="M872">
        <f t="shared" ca="1" si="151"/>
        <v>0</v>
      </c>
      <c r="N872" t="str">
        <f t="shared" ca="1" si="152"/>
        <v/>
      </c>
      <c r="U872">
        <f t="shared" si="153"/>
        <v>0</v>
      </c>
    </row>
    <row r="873" hidden="1">
      <c r="A873" s="12"/>
      <c r="B873">
        <v>78</v>
      </c>
      <c r="C873" t="str">
        <f t="shared" ca="1" si="143"/>
        <v>10.11</v>
      </c>
      <c r="D873" t="str">
        <f t="shared" ca="1" si="144"/>
        <v>c</v>
      </c>
      <c r="E873" t="s">
        <v>32</v>
      </c>
      <c r="F873" s="65" t="str">
        <f t="shared" ca="1" si="145"/>
        <v>https://prre.agglo-larochelle.fr/prendre-rendez-vous</v>
      </c>
      <c r="G873" t="str">
        <f t="shared" ca="1" si="146"/>
        <v>AA</v>
      </c>
      <c r="H873" t="str">
        <f t="shared" ca="1" si="147"/>
        <v/>
      </c>
      <c r="I873" t="str">
        <f t="shared" ca="1" si="148"/>
        <v/>
      </c>
      <c r="J873" t="str">
        <f t="shared" ca="1" si="149"/>
        <v/>
      </c>
      <c r="K873" t="str">
        <f t="shared" ca="1" si="150"/>
        <v/>
      </c>
      <c r="M873">
        <f t="shared" ca="1" si="151"/>
        <v>0</v>
      </c>
      <c r="N873" t="str">
        <f t="shared" ca="1" si="152"/>
        <v/>
      </c>
      <c r="U873">
        <f t="shared" si="153"/>
        <v>0</v>
      </c>
    </row>
    <row r="874" hidden="1">
      <c r="A874" s="12"/>
      <c r="B874">
        <v>78</v>
      </c>
      <c r="C874" t="str">
        <f t="shared" ca="1" si="143"/>
        <v>10.11</v>
      </c>
      <c r="D874" t="str">
        <f t="shared" ca="1" si="144"/>
        <v>c</v>
      </c>
      <c r="E874" t="s">
        <v>35</v>
      </c>
      <c r="F874" s="65" t="str">
        <f t="shared" ca="1" si="145"/>
        <v>https://prre.agglo-larochelle.fr/aides-financieres</v>
      </c>
      <c r="G874" t="str">
        <f t="shared" ca="1" si="146"/>
        <v>AA</v>
      </c>
      <c r="H874" t="str">
        <f t="shared" ca="1" si="147"/>
        <v/>
      </c>
      <c r="I874" t="str">
        <f t="shared" ca="1" si="148"/>
        <v/>
      </c>
      <c r="J874" t="str">
        <f t="shared" ca="1" si="149"/>
        <v/>
      </c>
      <c r="K874" t="str">
        <f t="shared" ca="1" si="150"/>
        <v/>
      </c>
      <c r="M874">
        <f t="shared" ca="1" si="151"/>
        <v>0</v>
      </c>
      <c r="N874" t="str">
        <f t="shared" ca="1" si="152"/>
        <v/>
      </c>
      <c r="U874">
        <f t="shared" si="153"/>
        <v>0</v>
      </c>
    </row>
    <row r="875" hidden="1">
      <c r="A875" s="12"/>
      <c r="B875">
        <v>78</v>
      </c>
      <c r="C875" t="str">
        <f t="shared" ca="1" si="143"/>
        <v>10.11</v>
      </c>
      <c r="D875" t="str">
        <f t="shared" ca="1" si="144"/>
        <v>c</v>
      </c>
      <c r="E875" t="s">
        <v>38</v>
      </c>
      <c r="F875" s="65" t="str">
        <f t="shared" ca="1" si="145"/>
        <v>https://prre.agglo-larochelle.fr/des-outils-pour-mieux-connaitre-mon-logement/mon-toit-est-t-il-bien-isole</v>
      </c>
      <c r="G875" t="str">
        <f t="shared" ca="1" si="146"/>
        <v>AA</v>
      </c>
      <c r="H875" t="str">
        <f t="shared" ca="1" si="147"/>
        <v/>
      </c>
      <c r="I875" t="str">
        <f t="shared" ca="1" si="148"/>
        <v/>
      </c>
      <c r="J875" t="str">
        <f t="shared" ca="1" si="149"/>
        <v/>
      </c>
      <c r="K875" t="str">
        <f t="shared" ca="1" si="150"/>
        <v/>
      </c>
      <c r="M875">
        <f t="shared" ca="1" si="151"/>
        <v>0</v>
      </c>
      <c r="N875" t="str">
        <f t="shared" ca="1" si="152"/>
        <v/>
      </c>
      <c r="U875">
        <f t="shared" si="153"/>
        <v>0</v>
      </c>
    </row>
    <row r="876" hidden="1">
      <c r="A876" s="12"/>
      <c r="B876">
        <v>78</v>
      </c>
      <c r="C876" t="str">
        <f t="shared" ca="1" si="143"/>
        <v>10.11</v>
      </c>
      <c r="D876" t="str">
        <f t="shared" ca="1" si="144"/>
        <v>c</v>
      </c>
      <c r="E876" t="s">
        <v>41</v>
      </c>
      <c r="F876" s="65" t="str">
        <f t="shared" ca="1" si="145"/>
        <v>https://prre.agglo-larochelle.fr/prendre-rendez-vous/prendre-rendez-vous-a-la-rochelle-pour-une-renovation-energetique-individuelle</v>
      </c>
      <c r="G876" t="str">
        <f t="shared" ca="1" si="146"/>
        <v>AA</v>
      </c>
      <c r="H876" t="str">
        <f t="shared" ca="1" si="147"/>
        <v/>
      </c>
      <c r="I876" t="str">
        <f t="shared" ca="1" si="148"/>
        <v/>
      </c>
      <c r="J876" t="str">
        <f t="shared" ca="1" si="149"/>
        <v/>
      </c>
      <c r="K876" t="str">
        <f t="shared" ca="1" si="150"/>
        <v/>
      </c>
      <c r="M876">
        <f t="shared" ca="1" si="151"/>
        <v>0</v>
      </c>
      <c r="N876" t="str">
        <f t="shared" ca="1" si="152"/>
        <v/>
      </c>
      <c r="U876">
        <f t="shared" si="153"/>
        <v>0</v>
      </c>
    </row>
    <row r="877" hidden="1">
      <c r="A877" s="12"/>
      <c r="B877">
        <v>78</v>
      </c>
      <c r="C877" t="str">
        <f t="shared" ca="1" si="143"/>
        <v>10.11</v>
      </c>
      <c r="D877" t="str">
        <f t="shared" ca="1" si="144"/>
        <v>c</v>
      </c>
      <c r="E877" t="s">
        <v>44</v>
      </c>
      <c r="F877" s="65" t="str">
        <f t="shared" ca="1" si="145"/>
        <v>https://prre.agglo-larochelle.fr/-/gl-batiment-elec</v>
      </c>
      <c r="G877" t="str">
        <f t="shared" ca="1" si="146"/>
        <v>AA</v>
      </c>
      <c r="H877" t="str">
        <f t="shared" ca="1" si="147"/>
        <v/>
      </c>
      <c r="I877" t="str">
        <f t="shared" ca="1" si="148"/>
        <v/>
      </c>
      <c r="J877" t="str">
        <f t="shared" ca="1" si="149"/>
        <v/>
      </c>
      <c r="K877" t="str">
        <f t="shared" ca="1" si="150"/>
        <v/>
      </c>
      <c r="M877">
        <f t="shared" ca="1" si="151"/>
        <v>0</v>
      </c>
      <c r="N877" t="str">
        <f t="shared" ca="1" si="152"/>
        <v/>
      </c>
      <c r="U877">
        <f t="shared" si="153"/>
        <v>0</v>
      </c>
    </row>
    <row r="878" hidden="1">
      <c r="A878" s="12"/>
      <c r="B878">
        <v>78</v>
      </c>
      <c r="C878" t="str">
        <f t="shared" ca="1" si="143"/>
        <v>10.11</v>
      </c>
      <c r="D878" t="str">
        <f t="shared" ca="1" si="144"/>
        <v>c</v>
      </c>
      <c r="E878" t="s">
        <v>47</v>
      </c>
      <c r="F878" s="65" t="str">
        <f t="shared" ca="1" si="145"/>
        <v>https://prre.agglo-larochelle.fr/-/1ere-fiche-chantier-de-renovation-performante</v>
      </c>
      <c r="G878" t="str">
        <f t="shared" ca="1" si="146"/>
        <v>AA</v>
      </c>
      <c r="H878" t="str">
        <f t="shared" ca="1" si="147"/>
        <v/>
      </c>
      <c r="I878" t="str">
        <f t="shared" ca="1" si="148"/>
        <v/>
      </c>
      <c r="J878" t="str">
        <f t="shared" ca="1" si="149"/>
        <v/>
      </c>
      <c r="K878" t="str">
        <f t="shared" ca="1" si="150"/>
        <v/>
      </c>
      <c r="M878">
        <f t="shared" ca="1" si="151"/>
        <v>0</v>
      </c>
      <c r="N878" t="str">
        <f t="shared" ca="1" si="152"/>
        <v/>
      </c>
      <c r="U878">
        <f t="shared" si="153"/>
        <v>0</v>
      </c>
    </row>
    <row r="879" hidden="1">
      <c r="A879" s="12"/>
      <c r="B879">
        <v>79</v>
      </c>
      <c r="C879" t="str">
        <f t="shared" ca="1" si="143"/>
        <v>10.12</v>
      </c>
      <c r="D879" t="str">
        <f t="shared" ca="1" si="144"/>
        <v>c</v>
      </c>
      <c r="E879" t="s">
        <v>11</v>
      </c>
      <c r="F879" s="65" t="str">
        <f t="shared" ca="1" si="145"/>
        <v>https://prre.agglo-larochelle.fr/</v>
      </c>
      <c r="G879" t="str">
        <f t="shared" ca="1" si="146"/>
        <v>AA</v>
      </c>
      <c r="H879" t="str">
        <f t="shared" ca="1" si="147"/>
        <v/>
      </c>
      <c r="I879" t="str">
        <f t="shared" ca="1" si="148"/>
        <v/>
      </c>
      <c r="J879" t="str">
        <f t="shared" ca="1" si="149"/>
        <v/>
      </c>
      <c r="K879" t="str">
        <f t="shared" ca="1" si="150"/>
        <v/>
      </c>
      <c r="M879">
        <f t="shared" ca="1" si="151"/>
        <v>0</v>
      </c>
      <c r="N879" t="str">
        <f t="shared" ca="1" si="152"/>
        <v/>
      </c>
      <c r="U879">
        <f t="shared" si="153"/>
        <v>0</v>
      </c>
    </row>
    <row r="880" hidden="1">
      <c r="A880" s="12"/>
      <c r="B880">
        <v>79</v>
      </c>
      <c r="C880" t="str">
        <f t="shared" ca="1" si="143"/>
        <v>10.12</v>
      </c>
      <c r="D880" t="str">
        <f t="shared" ca="1" si="144"/>
        <v>c</v>
      </c>
      <c r="E880" t="s">
        <v>14</v>
      </c>
      <c r="F880" s="65" t="str">
        <f t="shared" ca="1" si="145"/>
        <v>https://prre.agglo-larochelle.fr/j-adapte-mon-logement-a-une-perte-d-autonomie</v>
      </c>
      <c r="G880" t="str">
        <f t="shared" ca="1" si="146"/>
        <v>AA</v>
      </c>
      <c r="H880" t="str">
        <f t="shared" ca="1" si="147"/>
        <v/>
      </c>
      <c r="I880" t="str">
        <f t="shared" ca="1" si="148"/>
        <v/>
      </c>
      <c r="J880" t="str">
        <f t="shared" ca="1" si="149"/>
        <v/>
      </c>
      <c r="K880" t="str">
        <f t="shared" ca="1" si="150"/>
        <v/>
      </c>
      <c r="M880">
        <f t="shared" ca="1" si="151"/>
        <v>0</v>
      </c>
      <c r="N880" t="str">
        <f t="shared" ca="1" si="152"/>
        <v/>
      </c>
      <c r="U880">
        <f t="shared" si="153"/>
        <v>0</v>
      </c>
    </row>
    <row r="881" hidden="1">
      <c r="A881" s="12"/>
      <c r="B881">
        <v>79</v>
      </c>
      <c r="C881" t="str">
        <f t="shared" ca="1" si="143"/>
        <v>10.12</v>
      </c>
      <c r="D881" t="str">
        <f t="shared" ca="1" si="144"/>
        <v>c</v>
      </c>
      <c r="E881" t="s">
        <v>17</v>
      </c>
      <c r="F881" s="65" t="str">
        <f t="shared" ca="1" si="145"/>
        <v>https://prre.agglo-larochelle.fr/contact-professionnels</v>
      </c>
      <c r="G881" t="str">
        <f t="shared" ca="1" si="146"/>
        <v>AA</v>
      </c>
      <c r="H881" t="str">
        <f t="shared" ca="1" si="147"/>
        <v/>
      </c>
      <c r="I881" t="str">
        <f t="shared" ca="1" si="148"/>
        <v/>
      </c>
      <c r="J881" t="str">
        <f t="shared" ca="1" si="149"/>
        <v/>
      </c>
      <c r="K881" t="str">
        <f t="shared" ca="1" si="150"/>
        <v/>
      </c>
      <c r="M881">
        <f t="shared" ca="1" si="151"/>
        <v>0</v>
      </c>
      <c r="N881" t="str">
        <f t="shared" ca="1" si="152"/>
        <v/>
      </c>
      <c r="U881">
        <f t="shared" si="153"/>
        <v>0</v>
      </c>
    </row>
    <row r="882" hidden="1">
      <c r="A882" s="12"/>
      <c r="B882">
        <v>79</v>
      </c>
      <c r="C882" t="str">
        <f t="shared" ca="1" si="143"/>
        <v>10.12</v>
      </c>
      <c r="D882" t="str">
        <f t="shared" ca="1" si="144"/>
        <v>c</v>
      </c>
      <c r="E882" t="s">
        <v>20</v>
      </c>
      <c r="F882" s="65" t="str">
        <f t="shared" ca="1" si="145"/>
        <v>https://prre.agglo-larochelle.fr/partenaires</v>
      </c>
      <c r="G882" t="str">
        <f t="shared" ca="1" si="146"/>
        <v>AA</v>
      </c>
      <c r="H882" t="str">
        <f t="shared" ca="1" si="147"/>
        <v/>
      </c>
      <c r="I882" t="str">
        <f t="shared" ca="1" si="148"/>
        <v/>
      </c>
      <c r="J882" t="str">
        <f t="shared" ca="1" si="149"/>
        <v/>
      </c>
      <c r="K882" t="str">
        <f t="shared" ca="1" si="150"/>
        <v/>
      </c>
      <c r="M882">
        <f t="shared" ca="1" si="151"/>
        <v>0</v>
      </c>
      <c r="N882" t="str">
        <f t="shared" ca="1" si="152"/>
        <v/>
      </c>
      <c r="U882">
        <f t="shared" si="153"/>
        <v>0</v>
      </c>
    </row>
    <row r="883" hidden="1">
      <c r="A883" s="12"/>
      <c r="B883">
        <v>79</v>
      </c>
      <c r="C883" t="str">
        <f t="shared" ca="1" si="143"/>
        <v>10.12</v>
      </c>
      <c r="D883" t="str">
        <f t="shared" ca="1" si="144"/>
        <v>c</v>
      </c>
      <c r="E883" t="s">
        <v>23</v>
      </c>
      <c r="F883" s="65" t="str">
        <f t="shared" ca="1" si="145"/>
        <v>https://prre.agglo-larochelle.fr/mentions-legales</v>
      </c>
      <c r="G883" t="str">
        <f t="shared" ca="1" si="146"/>
        <v>AA</v>
      </c>
      <c r="H883" t="str">
        <f t="shared" ca="1" si="147"/>
        <v/>
      </c>
      <c r="I883" t="str">
        <f t="shared" ca="1" si="148"/>
        <v/>
      </c>
      <c r="J883" t="str">
        <f t="shared" ca="1" si="149"/>
        <v/>
      </c>
      <c r="K883" t="str">
        <f t="shared" ca="1" si="150"/>
        <v/>
      </c>
      <c r="M883">
        <f t="shared" ca="1" si="151"/>
        <v>0</v>
      </c>
      <c r="N883" t="str">
        <f t="shared" ca="1" si="152"/>
        <v/>
      </c>
      <c r="U883">
        <f t="shared" si="153"/>
        <v>0</v>
      </c>
    </row>
    <row r="884" hidden="1">
      <c r="A884" s="12"/>
      <c r="B884">
        <v>79</v>
      </c>
      <c r="C884" t="str">
        <f t="shared" ca="1" si="143"/>
        <v>10.12</v>
      </c>
      <c r="D884" t="str">
        <f t="shared" ca="1" si="144"/>
        <v>c</v>
      </c>
      <c r="E884" t="s">
        <v>26</v>
      </c>
      <c r="F884" s="65" t="str">
        <f t="shared" ca="1" si="145"/>
        <v>https://prre.agglo-larochelle.fr/plan-du-site</v>
      </c>
      <c r="G884" t="str">
        <f t="shared" ca="1" si="146"/>
        <v>AA</v>
      </c>
      <c r="H884" t="str">
        <f t="shared" ca="1" si="147"/>
        <v/>
      </c>
      <c r="I884" t="str">
        <f t="shared" ca="1" si="148"/>
        <v/>
      </c>
      <c r="J884" t="str">
        <f t="shared" ca="1" si="149"/>
        <v/>
      </c>
      <c r="K884" t="str">
        <f t="shared" ca="1" si="150"/>
        <v/>
      </c>
      <c r="M884">
        <f t="shared" ca="1" si="151"/>
        <v>0</v>
      </c>
      <c r="N884" t="str">
        <f t="shared" ca="1" si="152"/>
        <v/>
      </c>
      <c r="U884">
        <f t="shared" si="153"/>
        <v>0</v>
      </c>
    </row>
    <row r="885" hidden="1">
      <c r="A885" s="12"/>
      <c r="B885">
        <v>79</v>
      </c>
      <c r="C885" t="str">
        <f t="shared" ca="1" si="143"/>
        <v>10.12</v>
      </c>
      <c r="D885" t="str">
        <f t="shared" ca="1" si="144"/>
        <v>c</v>
      </c>
      <c r="E885" t="s">
        <v>29</v>
      </c>
      <c r="F885" s="65" t="str">
        <f t="shared" ca="1" si="145"/>
        <v>https://prre.agglo-larochelle.fr/module-annuaire-des-pros?</v>
      </c>
      <c r="G885" t="str">
        <f t="shared" ca="1" si="146"/>
        <v>AA</v>
      </c>
      <c r="H885" t="str">
        <f t="shared" ca="1" si="147"/>
        <v/>
      </c>
      <c r="I885" t="str">
        <f t="shared" ca="1" si="148"/>
        <v/>
      </c>
      <c r="J885" t="str">
        <f t="shared" ca="1" si="149"/>
        <v/>
      </c>
      <c r="K885" t="str">
        <f t="shared" ca="1" si="150"/>
        <v/>
      </c>
      <c r="M885">
        <f t="shared" ca="1" si="151"/>
        <v>0</v>
      </c>
      <c r="N885" t="str">
        <f t="shared" ca="1" si="152"/>
        <v/>
      </c>
      <c r="U885">
        <f t="shared" si="153"/>
        <v>0</v>
      </c>
    </row>
    <row r="886" hidden="1">
      <c r="A886" s="12"/>
      <c r="B886">
        <v>79</v>
      </c>
      <c r="C886" t="str">
        <f t="shared" ca="1" si="143"/>
        <v>10.12</v>
      </c>
      <c r="D886" t="str">
        <f t="shared" ca="1" si="144"/>
        <v>c</v>
      </c>
      <c r="E886" t="s">
        <v>32</v>
      </c>
      <c r="F886" s="65" t="str">
        <f t="shared" ca="1" si="145"/>
        <v>https://prre.agglo-larochelle.fr/prendre-rendez-vous</v>
      </c>
      <c r="G886" t="str">
        <f t="shared" ca="1" si="146"/>
        <v>AA</v>
      </c>
      <c r="H886" t="str">
        <f t="shared" ca="1" si="147"/>
        <v/>
      </c>
      <c r="I886" t="str">
        <f t="shared" ca="1" si="148"/>
        <v/>
      </c>
      <c r="J886" t="str">
        <f t="shared" ca="1" si="149"/>
        <v/>
      </c>
      <c r="K886" t="str">
        <f t="shared" ca="1" si="150"/>
        <v/>
      </c>
      <c r="M886">
        <f t="shared" ca="1" si="151"/>
        <v>0</v>
      </c>
      <c r="N886" t="str">
        <f t="shared" ca="1" si="152"/>
        <v/>
      </c>
      <c r="U886">
        <f t="shared" si="153"/>
        <v>0</v>
      </c>
    </row>
    <row r="887" hidden="1">
      <c r="A887" s="12"/>
      <c r="B887">
        <v>79</v>
      </c>
      <c r="C887" t="str">
        <f t="shared" ca="1" si="143"/>
        <v>10.12</v>
      </c>
      <c r="D887" t="str">
        <f t="shared" ca="1" si="144"/>
        <v>c</v>
      </c>
      <c r="E887" t="s">
        <v>35</v>
      </c>
      <c r="F887" s="65" t="str">
        <f t="shared" ca="1" si="145"/>
        <v>https://prre.agglo-larochelle.fr/aides-financieres</v>
      </c>
      <c r="G887" t="str">
        <f t="shared" ca="1" si="146"/>
        <v>AA</v>
      </c>
      <c r="H887" t="str">
        <f t="shared" ca="1" si="147"/>
        <v/>
      </c>
      <c r="I887" t="str">
        <f t="shared" ca="1" si="148"/>
        <v/>
      </c>
      <c r="J887" t="str">
        <f t="shared" ca="1" si="149"/>
        <v/>
      </c>
      <c r="K887" t="str">
        <f t="shared" ca="1" si="150"/>
        <v/>
      </c>
      <c r="M887">
        <f t="shared" ca="1" si="151"/>
        <v>0</v>
      </c>
      <c r="N887" t="str">
        <f t="shared" ca="1" si="152"/>
        <v/>
      </c>
      <c r="U887">
        <f t="shared" si="153"/>
        <v>0</v>
      </c>
    </row>
    <row r="888" hidden="1">
      <c r="A888" s="12"/>
      <c r="B888">
        <v>79</v>
      </c>
      <c r="C888" t="str">
        <f t="shared" ca="1" si="143"/>
        <v>10.12</v>
      </c>
      <c r="D888" t="str">
        <f t="shared" ca="1" si="144"/>
        <v>c</v>
      </c>
      <c r="E888" t="s">
        <v>38</v>
      </c>
      <c r="F888" s="65" t="str">
        <f t="shared" ca="1" si="145"/>
        <v>https://prre.agglo-larochelle.fr/des-outils-pour-mieux-connaitre-mon-logement/mon-toit-est-t-il-bien-isole</v>
      </c>
      <c r="G888" t="str">
        <f t="shared" ca="1" si="146"/>
        <v>AA</v>
      </c>
      <c r="H888" t="str">
        <f t="shared" ca="1" si="147"/>
        <v/>
      </c>
      <c r="I888" t="str">
        <f t="shared" ca="1" si="148"/>
        <v/>
      </c>
      <c r="J888" t="str">
        <f t="shared" ca="1" si="149"/>
        <v/>
      </c>
      <c r="K888" t="str">
        <f t="shared" ca="1" si="150"/>
        <v/>
      </c>
      <c r="M888">
        <f t="shared" ca="1" si="151"/>
        <v>0</v>
      </c>
      <c r="N888" t="str">
        <f t="shared" ca="1" si="152"/>
        <v/>
      </c>
      <c r="U888">
        <f t="shared" si="153"/>
        <v>0</v>
      </c>
    </row>
    <row r="889" hidden="1">
      <c r="A889" s="12"/>
      <c r="B889">
        <v>79</v>
      </c>
      <c r="C889" t="str">
        <f t="shared" ca="1" si="143"/>
        <v>10.12</v>
      </c>
      <c r="D889" t="str">
        <f t="shared" ca="1" si="144"/>
        <v>c</v>
      </c>
      <c r="E889" t="s">
        <v>41</v>
      </c>
      <c r="F889" s="65" t="str">
        <f t="shared" ca="1" si="145"/>
        <v>https://prre.agglo-larochelle.fr/prendre-rendez-vous/prendre-rendez-vous-a-la-rochelle-pour-une-renovation-energetique-individuelle</v>
      </c>
      <c r="G889" t="str">
        <f t="shared" ca="1" si="146"/>
        <v>AA</v>
      </c>
      <c r="H889" t="str">
        <f t="shared" ca="1" si="147"/>
        <v/>
      </c>
      <c r="I889" t="str">
        <f t="shared" ca="1" si="148"/>
        <v/>
      </c>
      <c r="J889" t="str">
        <f t="shared" ca="1" si="149"/>
        <v/>
      </c>
      <c r="K889" t="str">
        <f t="shared" ca="1" si="150"/>
        <v/>
      </c>
      <c r="M889">
        <f t="shared" ca="1" si="151"/>
        <v>0</v>
      </c>
      <c r="N889" t="str">
        <f t="shared" ca="1" si="152"/>
        <v/>
      </c>
      <c r="U889">
        <f t="shared" si="153"/>
        <v>0</v>
      </c>
    </row>
    <row r="890" hidden="1">
      <c r="A890" s="12"/>
      <c r="B890">
        <v>79</v>
      </c>
      <c r="C890" t="str">
        <f t="shared" ca="1" si="143"/>
        <v>10.12</v>
      </c>
      <c r="D890" t="str">
        <f t="shared" ca="1" si="144"/>
        <v>c</v>
      </c>
      <c r="E890" t="s">
        <v>44</v>
      </c>
      <c r="F890" s="65" t="str">
        <f t="shared" ca="1" si="145"/>
        <v>https://prre.agglo-larochelle.fr/-/gl-batiment-elec</v>
      </c>
      <c r="G890" t="str">
        <f t="shared" ca="1" si="146"/>
        <v>AA</v>
      </c>
      <c r="H890" t="str">
        <f t="shared" ca="1" si="147"/>
        <v/>
      </c>
      <c r="I890" t="str">
        <f t="shared" ca="1" si="148"/>
        <v/>
      </c>
      <c r="J890" t="str">
        <f t="shared" ca="1" si="149"/>
        <v/>
      </c>
      <c r="K890" t="str">
        <f t="shared" ca="1" si="150"/>
        <v/>
      </c>
      <c r="M890">
        <f t="shared" ca="1" si="151"/>
        <v>0</v>
      </c>
      <c r="N890" t="str">
        <f t="shared" ca="1" si="152"/>
        <v/>
      </c>
      <c r="U890">
        <f t="shared" si="153"/>
        <v>0</v>
      </c>
    </row>
    <row r="891" hidden="1">
      <c r="A891" s="12"/>
      <c r="B891">
        <v>79</v>
      </c>
      <c r="C891" t="str">
        <f t="shared" ca="1" si="143"/>
        <v>10.12</v>
      </c>
      <c r="D891" t="str">
        <f t="shared" ca="1" si="144"/>
        <v>c</v>
      </c>
      <c r="E891" t="s">
        <v>47</v>
      </c>
      <c r="F891" s="65" t="str">
        <f t="shared" ca="1" si="145"/>
        <v>https://prre.agglo-larochelle.fr/-/1ere-fiche-chantier-de-renovation-performante</v>
      </c>
      <c r="G891" t="str">
        <f t="shared" ca="1" si="146"/>
        <v>AA</v>
      </c>
      <c r="H891" t="str">
        <f t="shared" ca="1" si="147"/>
        <v/>
      </c>
      <c r="I891" t="str">
        <f t="shared" ca="1" si="148"/>
        <v/>
      </c>
      <c r="J891" t="str">
        <f t="shared" ca="1" si="149"/>
        <v/>
      </c>
      <c r="K891" t="str">
        <f t="shared" ca="1" si="150"/>
        <v/>
      </c>
      <c r="M891">
        <f t="shared" ca="1" si="151"/>
        <v>0</v>
      </c>
      <c r="N891" t="str">
        <f t="shared" ca="1" si="152"/>
        <v/>
      </c>
      <c r="U891">
        <f t="shared" si="153"/>
        <v>0</v>
      </c>
    </row>
    <row r="892" hidden="1">
      <c r="A892" s="12"/>
      <c r="B892">
        <v>80</v>
      </c>
      <c r="C892" t="str">
        <f t="shared" ca="1" si="143"/>
        <v>10.13</v>
      </c>
      <c r="D892" t="str">
        <f t="shared" ca="1" si="144"/>
        <v>na</v>
      </c>
      <c r="E892" t="s">
        <v>11</v>
      </c>
      <c r="F892" s="65" t="str">
        <f t="shared" ca="1" si="145"/>
        <v>https://prre.agglo-larochelle.fr/</v>
      </c>
      <c r="G892" t="str">
        <f t="shared" ca="1" si="146"/>
        <v>AA</v>
      </c>
      <c r="H892" t="str">
        <f t="shared" ca="1" si="147"/>
        <v/>
      </c>
      <c r="I892" t="str">
        <f t="shared" ca="1" si="148"/>
        <v/>
      </c>
      <c r="J892" t="str">
        <f t="shared" ca="1" si="149"/>
        <v/>
      </c>
      <c r="K892" t="str">
        <f t="shared" ca="1" si="150"/>
        <v/>
      </c>
      <c r="M892">
        <f t="shared" ca="1" si="151"/>
        <v>0</v>
      </c>
      <c r="N892" t="str">
        <f t="shared" ca="1" si="152"/>
        <v/>
      </c>
      <c r="U892">
        <f t="shared" si="153"/>
        <v>0</v>
      </c>
    </row>
    <row r="893" hidden="1">
      <c r="A893" s="12"/>
      <c r="B893">
        <v>80</v>
      </c>
      <c r="C893" t="str">
        <f t="shared" ca="1" si="143"/>
        <v>10.13</v>
      </c>
      <c r="D893" t="str">
        <f t="shared" ca="1" si="144"/>
        <v>na</v>
      </c>
      <c r="E893" t="s">
        <v>14</v>
      </c>
      <c r="F893" s="65" t="str">
        <f t="shared" ca="1" si="145"/>
        <v>https://prre.agglo-larochelle.fr/j-adapte-mon-logement-a-une-perte-d-autonomie</v>
      </c>
      <c r="G893" t="str">
        <f t="shared" ca="1" si="146"/>
        <v>AA</v>
      </c>
      <c r="H893" t="str">
        <f t="shared" ca="1" si="147"/>
        <v/>
      </c>
      <c r="I893" t="str">
        <f t="shared" ca="1" si="148"/>
        <v/>
      </c>
      <c r="J893" t="str">
        <f t="shared" ca="1" si="149"/>
        <v/>
      </c>
      <c r="K893" t="str">
        <f t="shared" ca="1" si="150"/>
        <v/>
      </c>
      <c r="M893">
        <f t="shared" ca="1" si="151"/>
        <v>0</v>
      </c>
      <c r="N893" t="str">
        <f t="shared" ca="1" si="152"/>
        <v/>
      </c>
      <c r="U893">
        <f t="shared" si="153"/>
        <v>0</v>
      </c>
    </row>
    <row r="894" hidden="1">
      <c r="A894" s="12"/>
      <c r="B894">
        <v>80</v>
      </c>
      <c r="C894" t="str">
        <f t="shared" ca="1" si="143"/>
        <v>10.13</v>
      </c>
      <c r="D894" t="str">
        <f t="shared" ca="1" si="144"/>
        <v>na</v>
      </c>
      <c r="E894" t="s">
        <v>17</v>
      </c>
      <c r="F894" s="65" t="str">
        <f t="shared" ca="1" si="145"/>
        <v>https://prre.agglo-larochelle.fr/contact-professionnels</v>
      </c>
      <c r="G894" t="str">
        <f t="shared" ca="1" si="146"/>
        <v>AA</v>
      </c>
      <c r="H894" t="str">
        <f t="shared" ca="1" si="147"/>
        <v/>
      </c>
      <c r="I894" t="str">
        <f t="shared" ca="1" si="148"/>
        <v/>
      </c>
      <c r="J894" t="str">
        <f t="shared" ca="1" si="149"/>
        <v/>
      </c>
      <c r="K894" t="str">
        <f t="shared" ca="1" si="150"/>
        <v/>
      </c>
      <c r="M894">
        <f t="shared" ca="1" si="151"/>
        <v>0</v>
      </c>
      <c r="N894" t="str">
        <f t="shared" ca="1" si="152"/>
        <v/>
      </c>
      <c r="U894">
        <f t="shared" si="153"/>
        <v>0</v>
      </c>
    </row>
    <row r="895" hidden="1">
      <c r="A895" s="12"/>
      <c r="B895">
        <v>80</v>
      </c>
      <c r="C895" t="str">
        <f t="shared" ca="1" si="143"/>
        <v>10.13</v>
      </c>
      <c r="D895" t="str">
        <f t="shared" ca="1" si="144"/>
        <v>na</v>
      </c>
      <c r="E895" t="s">
        <v>20</v>
      </c>
      <c r="F895" s="65" t="str">
        <f t="shared" ca="1" si="145"/>
        <v>https://prre.agglo-larochelle.fr/partenaires</v>
      </c>
      <c r="G895" t="str">
        <f t="shared" ca="1" si="146"/>
        <v>AA</v>
      </c>
      <c r="H895" t="str">
        <f t="shared" ca="1" si="147"/>
        <v/>
      </c>
      <c r="I895" t="str">
        <f t="shared" ca="1" si="148"/>
        <v/>
      </c>
      <c r="J895" t="str">
        <f t="shared" ca="1" si="149"/>
        <v/>
      </c>
      <c r="K895" t="str">
        <f t="shared" ca="1" si="150"/>
        <v/>
      </c>
      <c r="M895">
        <f t="shared" ca="1" si="151"/>
        <v>0</v>
      </c>
      <c r="N895" t="str">
        <f t="shared" ca="1" si="152"/>
        <v/>
      </c>
      <c r="U895">
        <f t="shared" si="153"/>
        <v>0</v>
      </c>
    </row>
    <row r="896" hidden="1">
      <c r="A896" s="12"/>
      <c r="B896">
        <v>80</v>
      </c>
      <c r="C896" t="str">
        <f t="shared" ca="1" si="143"/>
        <v>10.13</v>
      </c>
      <c r="D896" t="str">
        <f t="shared" ca="1" si="144"/>
        <v>na</v>
      </c>
      <c r="E896" t="s">
        <v>23</v>
      </c>
      <c r="F896" s="65" t="str">
        <f t="shared" ca="1" si="145"/>
        <v>https://prre.agglo-larochelle.fr/mentions-legales</v>
      </c>
      <c r="G896" t="str">
        <f t="shared" ca="1" si="146"/>
        <v>AA</v>
      </c>
      <c r="H896" t="str">
        <f t="shared" ca="1" si="147"/>
        <v/>
      </c>
      <c r="I896" t="str">
        <f t="shared" ca="1" si="148"/>
        <v/>
      </c>
      <c r="J896" t="str">
        <f t="shared" ca="1" si="149"/>
        <v/>
      </c>
      <c r="K896" t="str">
        <f t="shared" ca="1" si="150"/>
        <v/>
      </c>
      <c r="M896">
        <f t="shared" ca="1" si="151"/>
        <v>0</v>
      </c>
      <c r="N896" t="str">
        <f t="shared" ca="1" si="152"/>
        <v/>
      </c>
      <c r="U896">
        <f t="shared" si="153"/>
        <v>0</v>
      </c>
    </row>
    <row r="897" hidden="1">
      <c r="A897" s="12"/>
      <c r="B897">
        <v>80</v>
      </c>
      <c r="C897" t="str">
        <f t="shared" ca="1" si="143"/>
        <v>10.13</v>
      </c>
      <c r="D897" t="str">
        <f t="shared" ca="1" si="144"/>
        <v>na</v>
      </c>
      <c r="E897" t="s">
        <v>26</v>
      </c>
      <c r="F897" s="65" t="str">
        <f t="shared" ca="1" si="145"/>
        <v>https://prre.agglo-larochelle.fr/plan-du-site</v>
      </c>
      <c r="G897" t="str">
        <f t="shared" ca="1" si="146"/>
        <v>AA</v>
      </c>
      <c r="H897" t="str">
        <f t="shared" ca="1" si="147"/>
        <v/>
      </c>
      <c r="I897" t="str">
        <f t="shared" ca="1" si="148"/>
        <v/>
      </c>
      <c r="J897" t="str">
        <f t="shared" ca="1" si="149"/>
        <v/>
      </c>
      <c r="K897" t="str">
        <f t="shared" ca="1" si="150"/>
        <v/>
      </c>
      <c r="M897">
        <f t="shared" ca="1" si="151"/>
        <v>0</v>
      </c>
      <c r="N897" t="str">
        <f t="shared" ca="1" si="152"/>
        <v/>
      </c>
      <c r="U897">
        <f t="shared" si="153"/>
        <v>0</v>
      </c>
    </row>
    <row r="898" hidden="1">
      <c r="A898" s="12"/>
      <c r="B898">
        <v>80</v>
      </c>
      <c r="C898" t="str">
        <f t="shared" ca="1" si="143"/>
        <v>10.13</v>
      </c>
      <c r="D898" t="str">
        <f t="shared" ca="1" si="144"/>
        <v>na</v>
      </c>
      <c r="E898" t="s">
        <v>29</v>
      </c>
      <c r="F898" s="65" t="str">
        <f t="shared" ca="1" si="145"/>
        <v>https://prre.agglo-larochelle.fr/module-annuaire-des-pros?</v>
      </c>
      <c r="G898" t="str">
        <f t="shared" ca="1" si="146"/>
        <v>AA</v>
      </c>
      <c r="H898" t="str">
        <f t="shared" ca="1" si="147"/>
        <v/>
      </c>
      <c r="I898" t="str">
        <f t="shared" ca="1" si="148"/>
        <v/>
      </c>
      <c r="J898" t="str">
        <f t="shared" ca="1" si="149"/>
        <v/>
      </c>
      <c r="K898" t="str">
        <f t="shared" ca="1" si="150"/>
        <v/>
      </c>
      <c r="M898">
        <f t="shared" ca="1" si="151"/>
        <v>0</v>
      </c>
      <c r="N898" t="str">
        <f t="shared" ca="1" si="152"/>
        <v/>
      </c>
      <c r="U898">
        <f t="shared" si="153"/>
        <v>0</v>
      </c>
    </row>
    <row r="899" hidden="1">
      <c r="A899" s="12"/>
      <c r="B899">
        <v>80</v>
      </c>
      <c r="C899" t="str">
        <f t="shared" ca="1" si="143"/>
        <v>10.13</v>
      </c>
      <c r="D899" t="str">
        <f t="shared" ca="1" si="144"/>
        <v>na</v>
      </c>
      <c r="E899" t="s">
        <v>32</v>
      </c>
      <c r="F899" s="65" t="str">
        <f t="shared" ca="1" si="145"/>
        <v>https://prre.agglo-larochelle.fr/prendre-rendez-vous</v>
      </c>
      <c r="G899" t="str">
        <f t="shared" ca="1" si="146"/>
        <v>AA</v>
      </c>
      <c r="H899" t="str">
        <f t="shared" ca="1" si="147"/>
        <v/>
      </c>
      <c r="I899" t="str">
        <f t="shared" ca="1" si="148"/>
        <v/>
      </c>
      <c r="J899" t="str">
        <f t="shared" ca="1" si="149"/>
        <v/>
      </c>
      <c r="K899" t="str">
        <f t="shared" ca="1" si="150"/>
        <v/>
      </c>
      <c r="M899">
        <f t="shared" ca="1" si="151"/>
        <v>0</v>
      </c>
      <c r="N899" t="str">
        <f t="shared" ca="1" si="152"/>
        <v/>
      </c>
      <c r="U899">
        <f t="shared" si="153"/>
        <v>0</v>
      </c>
    </row>
    <row r="900" hidden="1">
      <c r="A900" s="12"/>
      <c r="B900">
        <v>80</v>
      </c>
      <c r="C900" t="str">
        <f t="shared" ca="1" si="143"/>
        <v>10.13</v>
      </c>
      <c r="D900" t="str">
        <f t="shared" ca="1" si="144"/>
        <v>na</v>
      </c>
      <c r="E900" t="s">
        <v>35</v>
      </c>
      <c r="F900" s="65" t="str">
        <f t="shared" ca="1" si="145"/>
        <v>https://prre.agglo-larochelle.fr/aides-financieres</v>
      </c>
      <c r="G900" t="str">
        <f t="shared" ca="1" si="146"/>
        <v>AA</v>
      </c>
      <c r="H900" t="str">
        <f t="shared" ca="1" si="147"/>
        <v/>
      </c>
      <c r="I900" t="str">
        <f t="shared" ca="1" si="148"/>
        <v/>
      </c>
      <c r="J900" t="str">
        <f t="shared" ca="1" si="149"/>
        <v/>
      </c>
      <c r="K900" t="str">
        <f t="shared" ca="1" si="150"/>
        <v/>
      </c>
      <c r="M900">
        <f t="shared" ca="1" si="151"/>
        <v>0</v>
      </c>
      <c r="N900" t="str">
        <f t="shared" ca="1" si="152"/>
        <v/>
      </c>
      <c r="U900">
        <f t="shared" si="153"/>
        <v>0</v>
      </c>
    </row>
    <row r="901" hidden="1">
      <c r="A901" s="12"/>
      <c r="B901">
        <v>80</v>
      </c>
      <c r="C901" t="str">
        <f t="shared" ca="1" si="143"/>
        <v>10.13</v>
      </c>
      <c r="D901" t="str">
        <f t="shared" ca="1" si="144"/>
        <v>na</v>
      </c>
      <c r="E901" t="s">
        <v>38</v>
      </c>
      <c r="F901" s="65" t="str">
        <f t="shared" ca="1" si="145"/>
        <v>https://prre.agglo-larochelle.fr/des-outils-pour-mieux-connaitre-mon-logement/mon-toit-est-t-il-bien-isole</v>
      </c>
      <c r="G901" t="str">
        <f t="shared" ca="1" si="146"/>
        <v>AA</v>
      </c>
      <c r="H901" t="str">
        <f t="shared" ca="1" si="147"/>
        <v/>
      </c>
      <c r="I901" t="str">
        <f t="shared" ca="1" si="148"/>
        <v/>
      </c>
      <c r="J901" t="str">
        <f t="shared" ca="1" si="149"/>
        <v/>
      </c>
      <c r="K901" t="str">
        <f t="shared" ca="1" si="150"/>
        <v/>
      </c>
      <c r="M901">
        <f t="shared" ca="1" si="151"/>
        <v>0</v>
      </c>
      <c r="N901" t="str">
        <f t="shared" ca="1" si="152"/>
        <v/>
      </c>
      <c r="U901">
        <f t="shared" si="153"/>
        <v>0</v>
      </c>
    </row>
    <row r="902" hidden="1">
      <c r="A902" s="12"/>
      <c r="B902">
        <v>80</v>
      </c>
      <c r="C902" t="str">
        <f t="shared" ca="1" si="143"/>
        <v>10.13</v>
      </c>
      <c r="D902" t="str">
        <f t="shared" ca="1" si="144"/>
        <v>na</v>
      </c>
      <c r="E902" t="s">
        <v>41</v>
      </c>
      <c r="F902" s="65" t="str">
        <f t="shared" ca="1" si="145"/>
        <v>https://prre.agglo-larochelle.fr/prendre-rendez-vous/prendre-rendez-vous-a-la-rochelle-pour-une-renovation-energetique-individuelle</v>
      </c>
      <c r="G902" t="str">
        <f t="shared" ca="1" si="146"/>
        <v>AA</v>
      </c>
      <c r="H902" t="str">
        <f t="shared" ca="1" si="147"/>
        <v/>
      </c>
      <c r="I902" t="str">
        <f t="shared" ca="1" si="148"/>
        <v/>
      </c>
      <c r="J902" t="str">
        <f t="shared" ca="1" si="149"/>
        <v/>
      </c>
      <c r="K902" t="str">
        <f t="shared" ca="1" si="150"/>
        <v/>
      </c>
      <c r="M902">
        <f t="shared" ca="1" si="151"/>
        <v>0</v>
      </c>
      <c r="N902" t="str">
        <f t="shared" ca="1" si="152"/>
        <v/>
      </c>
      <c r="U902">
        <f t="shared" si="153"/>
        <v>0</v>
      </c>
    </row>
    <row r="903" hidden="1">
      <c r="A903" s="12"/>
      <c r="B903">
        <v>80</v>
      </c>
      <c r="C903" t="str">
        <f t="shared" ca="1" si="143"/>
        <v>10.13</v>
      </c>
      <c r="D903" t="str">
        <f t="shared" ca="1" si="144"/>
        <v>na</v>
      </c>
      <c r="E903" t="s">
        <v>44</v>
      </c>
      <c r="F903" s="65" t="str">
        <f t="shared" ca="1" si="145"/>
        <v>https://prre.agglo-larochelle.fr/-/gl-batiment-elec</v>
      </c>
      <c r="G903" t="str">
        <f t="shared" ca="1" si="146"/>
        <v>AA</v>
      </c>
      <c r="H903" t="str">
        <f t="shared" ca="1" si="147"/>
        <v/>
      </c>
      <c r="I903" t="str">
        <f t="shared" ca="1" si="148"/>
        <v/>
      </c>
      <c r="J903" t="str">
        <f t="shared" ca="1" si="149"/>
        <v/>
      </c>
      <c r="K903" t="str">
        <f t="shared" ca="1" si="150"/>
        <v/>
      </c>
      <c r="M903">
        <f t="shared" ca="1" si="151"/>
        <v>0</v>
      </c>
      <c r="N903" t="str">
        <f t="shared" ca="1" si="152"/>
        <v/>
      </c>
      <c r="U903">
        <f t="shared" si="153"/>
        <v>0</v>
      </c>
    </row>
    <row r="904" hidden="1">
      <c r="A904" s="12"/>
      <c r="B904">
        <v>80</v>
      </c>
      <c r="C904" t="str">
        <f t="shared" ref="C904:C967" ca="1" si="154">IF(INDIRECT($E904&amp;"!B"&amp;$B904)=0,"",INDIRECT($E904&amp;"!B"&amp;$B904))</f>
        <v>10.13</v>
      </c>
      <c r="D904" t="str">
        <f t="shared" ref="D904:D967" ca="1" si="155">IF(INDIRECT($E904&amp;"!F"&amp;$B904)=0,"",INDIRECT($E904&amp;"!F"&amp;$B904))</f>
        <v>na</v>
      </c>
      <c r="E904" t="s">
        <v>47</v>
      </c>
      <c r="F904" s="65" t="str">
        <f t="shared" ref="F904:F967" ca="1" si="156">HYPERLINK(INDIRECT($E904&amp;"!C3"))</f>
        <v>https://prre.agglo-larochelle.fr/-/1ere-fiche-chantier-de-renovation-performante</v>
      </c>
      <c r="G904" t="str">
        <f t="shared" ref="G904:G967" ca="1" si="157">IF(INDIRECT($E904&amp;"!C"&amp;$B904)=0,"",INDIRECT($E904&amp;"!C"&amp;$B904))</f>
        <v>AA</v>
      </c>
      <c r="H904" t="str">
        <f t="shared" ref="H904:H967" ca="1" si="158">IF(INDIRECT($E904&amp;"!D"&amp;$B904)=0,"",INDIRECT($E904&amp;"!D"&amp;$B904))</f>
        <v/>
      </c>
      <c r="I904" t="str">
        <f t="shared" ref="I904:I967" ca="1" si="159">IF(INDIRECT($E904&amp;"!H"&amp;$B904)=0,"",INDIRECT($E904&amp;"!H"&amp;$B904))</f>
        <v/>
      </c>
      <c r="J904" t="str">
        <f t="shared" ref="J904:J967" ca="1" si="160">IF(INDIRECT($E904&amp;"!I"&amp;$B904)=0,"",INDIRECT($E904&amp;"!I"&amp;$B904))</f>
        <v/>
      </c>
      <c r="K904" t="str">
        <f t="shared" ref="K904:K967" ca="1" si="161">IFERROR(VLOOKUP($J904,$W$1:$AA$4,(MATCH($I904,$X$5:$AA$5,0))+1,FALSE),"")</f>
        <v/>
      </c>
      <c r="M904">
        <f t="shared" ref="M904:M967" ca="1" si="162">COUNTIFS($C$7:$C$1385,$C904,$D$7:$D$1385,"nc")</f>
        <v>0</v>
      </c>
      <c r="N904" t="str">
        <f t="shared" ref="N904:N967" ca="1" si="163">IF(INDIRECT($E904&amp;"!J"&amp;$B904)=0,"",INDIRECT($E904&amp;"!J"&amp;$B904))</f>
        <v/>
      </c>
      <c r="U904">
        <f t="shared" ref="U904:U967" si="164">SUM($P904:$T904)</f>
        <v>0</v>
      </c>
    </row>
    <row r="905" hidden="1">
      <c r="A905" s="12"/>
      <c r="B905">
        <v>81</v>
      </c>
      <c r="C905" t="str">
        <f t="shared" ca="1" si="154"/>
        <v>10.14</v>
      </c>
      <c r="D905" t="str">
        <f t="shared" ca="1" si="155"/>
        <v>na</v>
      </c>
      <c r="E905" t="s">
        <v>11</v>
      </c>
      <c r="F905" s="65" t="str">
        <f t="shared" ca="1" si="156"/>
        <v>https://prre.agglo-larochelle.fr/</v>
      </c>
      <c r="G905" t="str">
        <f t="shared" ca="1" si="157"/>
        <v>A</v>
      </c>
      <c r="H905" t="str">
        <f t="shared" ca="1" si="158"/>
        <v/>
      </c>
      <c r="I905" t="str">
        <f t="shared" ca="1" si="159"/>
        <v/>
      </c>
      <c r="J905" t="str">
        <f t="shared" ca="1" si="160"/>
        <v/>
      </c>
      <c r="K905" t="str">
        <f t="shared" ca="1" si="161"/>
        <v/>
      </c>
      <c r="M905">
        <f t="shared" ca="1" si="162"/>
        <v>0</v>
      </c>
      <c r="N905" t="str">
        <f t="shared" ca="1" si="163"/>
        <v/>
      </c>
      <c r="U905">
        <f t="shared" si="164"/>
        <v>0</v>
      </c>
    </row>
    <row r="906" hidden="1">
      <c r="A906" s="12"/>
      <c r="B906">
        <v>81</v>
      </c>
      <c r="C906" t="str">
        <f t="shared" ca="1" si="154"/>
        <v>10.14</v>
      </c>
      <c r="D906" t="str">
        <f t="shared" ca="1" si="155"/>
        <v>na</v>
      </c>
      <c r="E906" t="s">
        <v>14</v>
      </c>
      <c r="F906" s="65" t="str">
        <f t="shared" ca="1" si="156"/>
        <v>https://prre.agglo-larochelle.fr/j-adapte-mon-logement-a-une-perte-d-autonomie</v>
      </c>
      <c r="G906" t="str">
        <f t="shared" ca="1" si="157"/>
        <v>A</v>
      </c>
      <c r="H906" t="str">
        <f t="shared" ca="1" si="158"/>
        <v/>
      </c>
      <c r="I906" t="str">
        <f t="shared" ca="1" si="159"/>
        <v/>
      </c>
      <c r="J906" t="str">
        <f t="shared" ca="1" si="160"/>
        <v/>
      </c>
      <c r="K906" t="str">
        <f t="shared" ca="1" si="161"/>
        <v/>
      </c>
      <c r="M906">
        <f t="shared" ca="1" si="162"/>
        <v>0</v>
      </c>
      <c r="N906" t="str">
        <f t="shared" ca="1" si="163"/>
        <v/>
      </c>
      <c r="U906">
        <f t="shared" si="164"/>
        <v>0</v>
      </c>
    </row>
    <row r="907" hidden="1">
      <c r="A907" s="12"/>
      <c r="B907">
        <v>81</v>
      </c>
      <c r="C907" t="str">
        <f t="shared" ca="1" si="154"/>
        <v>10.14</v>
      </c>
      <c r="D907" t="str">
        <f t="shared" ca="1" si="155"/>
        <v>na</v>
      </c>
      <c r="E907" t="s">
        <v>17</v>
      </c>
      <c r="F907" s="65" t="str">
        <f t="shared" ca="1" si="156"/>
        <v>https://prre.agglo-larochelle.fr/contact-professionnels</v>
      </c>
      <c r="G907" t="str">
        <f t="shared" ca="1" si="157"/>
        <v>A</v>
      </c>
      <c r="H907" t="str">
        <f t="shared" ca="1" si="158"/>
        <v/>
      </c>
      <c r="I907" t="str">
        <f t="shared" ca="1" si="159"/>
        <v/>
      </c>
      <c r="J907" t="str">
        <f t="shared" ca="1" si="160"/>
        <v/>
      </c>
      <c r="K907" t="str">
        <f t="shared" ca="1" si="161"/>
        <v/>
      </c>
      <c r="M907">
        <f t="shared" ca="1" si="162"/>
        <v>0</v>
      </c>
      <c r="N907" t="str">
        <f t="shared" ca="1" si="163"/>
        <v/>
      </c>
      <c r="U907">
        <f t="shared" si="164"/>
        <v>0</v>
      </c>
    </row>
    <row r="908" hidden="1">
      <c r="A908" s="12"/>
      <c r="B908">
        <v>81</v>
      </c>
      <c r="C908" t="str">
        <f t="shared" ca="1" si="154"/>
        <v>10.14</v>
      </c>
      <c r="D908" t="str">
        <f t="shared" ca="1" si="155"/>
        <v>na</v>
      </c>
      <c r="E908" t="s">
        <v>20</v>
      </c>
      <c r="F908" s="65" t="str">
        <f t="shared" ca="1" si="156"/>
        <v>https://prre.agglo-larochelle.fr/partenaires</v>
      </c>
      <c r="G908" t="str">
        <f t="shared" ca="1" si="157"/>
        <v>A</v>
      </c>
      <c r="H908" t="str">
        <f t="shared" ca="1" si="158"/>
        <v/>
      </c>
      <c r="I908" t="str">
        <f t="shared" ca="1" si="159"/>
        <v/>
      </c>
      <c r="J908" t="str">
        <f t="shared" ca="1" si="160"/>
        <v/>
      </c>
      <c r="K908" t="str">
        <f t="shared" ca="1" si="161"/>
        <v/>
      </c>
      <c r="M908">
        <f t="shared" ca="1" si="162"/>
        <v>0</v>
      </c>
      <c r="N908" t="str">
        <f t="shared" ca="1" si="163"/>
        <v/>
      </c>
      <c r="U908">
        <f t="shared" si="164"/>
        <v>0</v>
      </c>
    </row>
    <row r="909" hidden="1">
      <c r="A909" s="12"/>
      <c r="B909">
        <v>81</v>
      </c>
      <c r="C909" t="str">
        <f t="shared" ca="1" si="154"/>
        <v>10.14</v>
      </c>
      <c r="D909" t="str">
        <f t="shared" ca="1" si="155"/>
        <v>na</v>
      </c>
      <c r="E909" t="s">
        <v>23</v>
      </c>
      <c r="F909" s="65" t="str">
        <f t="shared" ca="1" si="156"/>
        <v>https://prre.agglo-larochelle.fr/mentions-legales</v>
      </c>
      <c r="G909" t="str">
        <f t="shared" ca="1" si="157"/>
        <v>A</v>
      </c>
      <c r="H909" t="str">
        <f t="shared" ca="1" si="158"/>
        <v/>
      </c>
      <c r="I909" t="str">
        <f t="shared" ca="1" si="159"/>
        <v/>
      </c>
      <c r="J909" t="str">
        <f t="shared" ca="1" si="160"/>
        <v/>
      </c>
      <c r="K909" t="str">
        <f t="shared" ca="1" si="161"/>
        <v/>
      </c>
      <c r="M909">
        <f t="shared" ca="1" si="162"/>
        <v>0</v>
      </c>
      <c r="N909" t="str">
        <f t="shared" ca="1" si="163"/>
        <v/>
      </c>
      <c r="U909">
        <f t="shared" si="164"/>
        <v>0</v>
      </c>
    </row>
    <row r="910" hidden="1">
      <c r="A910" s="12"/>
      <c r="B910">
        <v>81</v>
      </c>
      <c r="C910" t="str">
        <f t="shared" ca="1" si="154"/>
        <v>10.14</v>
      </c>
      <c r="D910" t="str">
        <f t="shared" ca="1" si="155"/>
        <v>na</v>
      </c>
      <c r="E910" t="s">
        <v>26</v>
      </c>
      <c r="F910" s="65" t="str">
        <f t="shared" ca="1" si="156"/>
        <v>https://prre.agglo-larochelle.fr/plan-du-site</v>
      </c>
      <c r="G910" t="str">
        <f t="shared" ca="1" si="157"/>
        <v>A</v>
      </c>
      <c r="H910" t="str">
        <f t="shared" ca="1" si="158"/>
        <v/>
      </c>
      <c r="I910" t="str">
        <f t="shared" ca="1" si="159"/>
        <v/>
      </c>
      <c r="J910" t="str">
        <f t="shared" ca="1" si="160"/>
        <v/>
      </c>
      <c r="K910" t="str">
        <f t="shared" ca="1" si="161"/>
        <v/>
      </c>
      <c r="M910">
        <f t="shared" ca="1" si="162"/>
        <v>0</v>
      </c>
      <c r="N910" t="str">
        <f t="shared" ca="1" si="163"/>
        <v/>
      </c>
      <c r="U910">
        <f t="shared" si="164"/>
        <v>0</v>
      </c>
    </row>
    <row r="911" hidden="1">
      <c r="A911" s="12"/>
      <c r="B911">
        <v>81</v>
      </c>
      <c r="C911" t="str">
        <f t="shared" ca="1" si="154"/>
        <v>10.14</v>
      </c>
      <c r="D911" t="str">
        <f t="shared" ca="1" si="155"/>
        <v>na</v>
      </c>
      <c r="E911" t="s">
        <v>29</v>
      </c>
      <c r="F911" s="65" t="str">
        <f t="shared" ca="1" si="156"/>
        <v>https://prre.agglo-larochelle.fr/module-annuaire-des-pros?</v>
      </c>
      <c r="G911" t="str">
        <f t="shared" ca="1" si="157"/>
        <v>A</v>
      </c>
      <c r="H911" t="str">
        <f t="shared" ca="1" si="158"/>
        <v/>
      </c>
      <c r="I911" t="str">
        <f t="shared" ca="1" si="159"/>
        <v/>
      </c>
      <c r="J911" t="str">
        <f t="shared" ca="1" si="160"/>
        <v/>
      </c>
      <c r="K911" t="str">
        <f t="shared" ca="1" si="161"/>
        <v/>
      </c>
      <c r="M911">
        <f t="shared" ca="1" si="162"/>
        <v>0</v>
      </c>
      <c r="N911" t="str">
        <f t="shared" ca="1" si="163"/>
        <v/>
      </c>
      <c r="U911">
        <f t="shared" si="164"/>
        <v>0</v>
      </c>
    </row>
    <row r="912" hidden="1">
      <c r="A912" s="12"/>
      <c r="B912">
        <v>81</v>
      </c>
      <c r="C912" t="str">
        <f t="shared" ca="1" si="154"/>
        <v>10.14</v>
      </c>
      <c r="D912" t="str">
        <f t="shared" ca="1" si="155"/>
        <v>na</v>
      </c>
      <c r="E912" t="s">
        <v>32</v>
      </c>
      <c r="F912" s="65" t="str">
        <f t="shared" ca="1" si="156"/>
        <v>https://prre.agglo-larochelle.fr/prendre-rendez-vous</v>
      </c>
      <c r="G912" t="str">
        <f t="shared" ca="1" si="157"/>
        <v>A</v>
      </c>
      <c r="H912" t="str">
        <f t="shared" ca="1" si="158"/>
        <v/>
      </c>
      <c r="I912" t="str">
        <f t="shared" ca="1" si="159"/>
        <v/>
      </c>
      <c r="J912" t="str">
        <f t="shared" ca="1" si="160"/>
        <v/>
      </c>
      <c r="K912" t="str">
        <f t="shared" ca="1" si="161"/>
        <v/>
      </c>
      <c r="M912">
        <f t="shared" ca="1" si="162"/>
        <v>0</v>
      </c>
      <c r="N912" t="str">
        <f t="shared" ca="1" si="163"/>
        <v/>
      </c>
      <c r="U912">
        <f t="shared" si="164"/>
        <v>0</v>
      </c>
    </row>
    <row r="913" hidden="1">
      <c r="A913" s="12"/>
      <c r="B913">
        <v>81</v>
      </c>
      <c r="C913" t="str">
        <f t="shared" ca="1" si="154"/>
        <v>10.14</v>
      </c>
      <c r="D913" t="str">
        <f t="shared" ca="1" si="155"/>
        <v>na</v>
      </c>
      <c r="E913" t="s">
        <v>35</v>
      </c>
      <c r="F913" s="65" t="str">
        <f t="shared" ca="1" si="156"/>
        <v>https://prre.agglo-larochelle.fr/aides-financieres</v>
      </c>
      <c r="G913" t="str">
        <f t="shared" ca="1" si="157"/>
        <v>A</v>
      </c>
      <c r="H913" t="str">
        <f t="shared" ca="1" si="158"/>
        <v/>
      </c>
      <c r="I913" t="str">
        <f t="shared" ca="1" si="159"/>
        <v/>
      </c>
      <c r="J913" t="str">
        <f t="shared" ca="1" si="160"/>
        <v/>
      </c>
      <c r="K913" t="str">
        <f t="shared" ca="1" si="161"/>
        <v/>
      </c>
      <c r="M913">
        <f t="shared" ca="1" si="162"/>
        <v>0</v>
      </c>
      <c r="N913" t="str">
        <f t="shared" ca="1" si="163"/>
        <v/>
      </c>
      <c r="U913">
        <f t="shared" si="164"/>
        <v>0</v>
      </c>
    </row>
    <row r="914" hidden="1">
      <c r="A914" s="12"/>
      <c r="B914">
        <v>81</v>
      </c>
      <c r="C914" t="str">
        <f t="shared" ca="1" si="154"/>
        <v>10.14</v>
      </c>
      <c r="D914" t="str">
        <f t="shared" ca="1" si="155"/>
        <v>na</v>
      </c>
      <c r="E914" t="s">
        <v>38</v>
      </c>
      <c r="F914" s="65" t="str">
        <f t="shared" ca="1" si="156"/>
        <v>https://prre.agglo-larochelle.fr/des-outils-pour-mieux-connaitre-mon-logement/mon-toit-est-t-il-bien-isole</v>
      </c>
      <c r="G914" t="str">
        <f t="shared" ca="1" si="157"/>
        <v>A</v>
      </c>
      <c r="H914" t="str">
        <f t="shared" ca="1" si="158"/>
        <v/>
      </c>
      <c r="I914" t="str">
        <f t="shared" ca="1" si="159"/>
        <v/>
      </c>
      <c r="J914" t="str">
        <f t="shared" ca="1" si="160"/>
        <v/>
      </c>
      <c r="K914" t="str">
        <f t="shared" ca="1" si="161"/>
        <v/>
      </c>
      <c r="M914">
        <f t="shared" ca="1" si="162"/>
        <v>0</v>
      </c>
      <c r="N914" t="str">
        <f t="shared" ca="1" si="163"/>
        <v/>
      </c>
      <c r="U914">
        <f t="shared" si="164"/>
        <v>0</v>
      </c>
    </row>
    <row r="915" hidden="1">
      <c r="A915" s="12"/>
      <c r="B915">
        <v>81</v>
      </c>
      <c r="C915" t="str">
        <f t="shared" ca="1" si="154"/>
        <v>10.14</v>
      </c>
      <c r="D915" t="str">
        <f t="shared" ca="1" si="155"/>
        <v>na</v>
      </c>
      <c r="E915" t="s">
        <v>41</v>
      </c>
      <c r="F915" s="65" t="str">
        <f t="shared" ca="1" si="156"/>
        <v>https://prre.agglo-larochelle.fr/prendre-rendez-vous/prendre-rendez-vous-a-la-rochelle-pour-une-renovation-energetique-individuelle</v>
      </c>
      <c r="G915" t="str">
        <f t="shared" ca="1" si="157"/>
        <v>A</v>
      </c>
      <c r="H915" t="str">
        <f t="shared" ca="1" si="158"/>
        <v/>
      </c>
      <c r="I915" t="str">
        <f t="shared" ca="1" si="159"/>
        <v/>
      </c>
      <c r="J915" t="str">
        <f t="shared" ca="1" si="160"/>
        <v/>
      </c>
      <c r="K915" t="str">
        <f t="shared" ca="1" si="161"/>
        <v/>
      </c>
      <c r="M915">
        <f t="shared" ca="1" si="162"/>
        <v>0</v>
      </c>
      <c r="N915" t="str">
        <f t="shared" ca="1" si="163"/>
        <v/>
      </c>
      <c r="U915">
        <f t="shared" si="164"/>
        <v>0</v>
      </c>
    </row>
    <row r="916" hidden="1">
      <c r="A916" s="12"/>
      <c r="B916">
        <v>81</v>
      </c>
      <c r="C916" t="str">
        <f t="shared" ca="1" si="154"/>
        <v>10.14</v>
      </c>
      <c r="D916" t="str">
        <f t="shared" ca="1" si="155"/>
        <v>na</v>
      </c>
      <c r="E916" t="s">
        <v>44</v>
      </c>
      <c r="F916" s="65" t="str">
        <f t="shared" ca="1" si="156"/>
        <v>https://prre.agglo-larochelle.fr/-/gl-batiment-elec</v>
      </c>
      <c r="G916" t="str">
        <f t="shared" ca="1" si="157"/>
        <v>A</v>
      </c>
      <c r="H916" t="str">
        <f t="shared" ca="1" si="158"/>
        <v/>
      </c>
      <c r="I916" t="str">
        <f t="shared" ca="1" si="159"/>
        <v/>
      </c>
      <c r="J916" t="str">
        <f t="shared" ca="1" si="160"/>
        <v/>
      </c>
      <c r="K916" t="str">
        <f t="shared" ca="1" si="161"/>
        <v/>
      </c>
      <c r="M916">
        <f t="shared" ca="1" si="162"/>
        <v>0</v>
      </c>
      <c r="N916" t="str">
        <f t="shared" ca="1" si="163"/>
        <v/>
      </c>
      <c r="U916">
        <f t="shared" si="164"/>
        <v>0</v>
      </c>
    </row>
    <row r="917" hidden="1">
      <c r="A917" s="12"/>
      <c r="B917">
        <v>81</v>
      </c>
      <c r="C917" t="str">
        <f t="shared" ca="1" si="154"/>
        <v>10.14</v>
      </c>
      <c r="D917" t="str">
        <f t="shared" ca="1" si="155"/>
        <v>na</v>
      </c>
      <c r="E917" t="s">
        <v>47</v>
      </c>
      <c r="F917" s="65" t="str">
        <f t="shared" ca="1" si="156"/>
        <v>https://prre.agglo-larochelle.fr/-/1ere-fiche-chantier-de-renovation-performante</v>
      </c>
      <c r="G917" t="str">
        <f t="shared" ca="1" si="157"/>
        <v>A</v>
      </c>
      <c r="H917" t="str">
        <f t="shared" ca="1" si="158"/>
        <v/>
      </c>
      <c r="I917" t="str">
        <f t="shared" ca="1" si="159"/>
        <v/>
      </c>
      <c r="J917" t="str">
        <f t="shared" ca="1" si="160"/>
        <v/>
      </c>
      <c r="K917" t="str">
        <f t="shared" ca="1" si="161"/>
        <v/>
      </c>
      <c r="M917">
        <f t="shared" ca="1" si="162"/>
        <v>0</v>
      </c>
      <c r="N917" t="str">
        <f t="shared" ca="1" si="163"/>
        <v/>
      </c>
      <c r="U917">
        <f t="shared" si="164"/>
        <v>0</v>
      </c>
    </row>
    <row r="918" hidden="1">
      <c r="A918" s="12" t="s">
        <v>95</v>
      </c>
      <c r="B918">
        <v>82</v>
      </c>
      <c r="C918" t="str">
        <f t="shared" ca="1" si="154"/>
        <v>11.1</v>
      </c>
      <c r="D918" t="str">
        <f t="shared" ca="1" si="155"/>
        <v>na</v>
      </c>
      <c r="E918" t="s">
        <v>11</v>
      </c>
      <c r="F918" s="65" t="str">
        <f t="shared" ca="1" si="156"/>
        <v>https://prre.agglo-larochelle.fr/</v>
      </c>
      <c r="G918" t="str">
        <f t="shared" ca="1" si="157"/>
        <v>A</v>
      </c>
      <c r="H918" t="str">
        <f t="shared" ca="1" si="158"/>
        <v>x</v>
      </c>
      <c r="I918" t="str">
        <f t="shared" ca="1" si="159"/>
        <v/>
      </c>
      <c r="J918" t="str">
        <f t="shared" ca="1" si="160"/>
        <v/>
      </c>
      <c r="K918" t="str">
        <f t="shared" ca="1" si="161"/>
        <v/>
      </c>
      <c r="M918">
        <f t="shared" ca="1" si="162"/>
        <v>0</v>
      </c>
      <c r="N918" t="str">
        <f t="shared" ca="1" si="163"/>
        <v/>
      </c>
      <c r="U918">
        <f t="shared" si="164"/>
        <v>0</v>
      </c>
    </row>
    <row r="919" hidden="1">
      <c r="A919" s="12"/>
      <c r="B919">
        <v>82</v>
      </c>
      <c r="C919" t="str">
        <f t="shared" ca="1" si="154"/>
        <v>11.1</v>
      </c>
      <c r="D919" t="str">
        <f t="shared" ca="1" si="155"/>
        <v>na</v>
      </c>
      <c r="E919" t="s">
        <v>14</v>
      </c>
      <c r="F919" s="65" t="str">
        <f t="shared" ca="1" si="156"/>
        <v>https://prre.agglo-larochelle.fr/j-adapte-mon-logement-a-une-perte-d-autonomie</v>
      </c>
      <c r="G919" t="str">
        <f t="shared" ca="1" si="157"/>
        <v>A</v>
      </c>
      <c r="H919" t="str">
        <f t="shared" ca="1" si="158"/>
        <v>x</v>
      </c>
      <c r="I919" t="str">
        <f t="shared" ca="1" si="159"/>
        <v/>
      </c>
      <c r="J919" t="str">
        <f t="shared" ca="1" si="160"/>
        <v/>
      </c>
      <c r="K919" t="str">
        <f t="shared" ca="1" si="161"/>
        <v/>
      </c>
      <c r="M919">
        <f t="shared" ca="1" si="162"/>
        <v>0</v>
      </c>
      <c r="N919" t="str">
        <f t="shared" ca="1" si="163"/>
        <v/>
      </c>
      <c r="U919">
        <f t="shared" si="164"/>
        <v>0</v>
      </c>
    </row>
    <row r="920" hidden="1">
      <c r="A920" s="12"/>
      <c r="B920">
        <v>82</v>
      </c>
      <c r="C920" t="str">
        <f t="shared" ca="1" si="154"/>
        <v>11.1</v>
      </c>
      <c r="D920" t="str">
        <f t="shared" ca="1" si="155"/>
        <v>c</v>
      </c>
      <c r="E920" t="s">
        <v>17</v>
      </c>
      <c r="F920" s="65" t="str">
        <f t="shared" ca="1" si="156"/>
        <v>https://prre.agglo-larochelle.fr/contact-professionnels</v>
      </c>
      <c r="G920" t="str">
        <f t="shared" ca="1" si="157"/>
        <v>A</v>
      </c>
      <c r="H920" t="str">
        <f t="shared" ca="1" si="158"/>
        <v>x</v>
      </c>
      <c r="I920" t="str">
        <f t="shared" ca="1" si="159"/>
        <v/>
      </c>
      <c r="J920" t="str">
        <f t="shared" ca="1" si="160"/>
        <v/>
      </c>
      <c r="K920" t="str">
        <f t="shared" ca="1" si="161"/>
        <v/>
      </c>
      <c r="M920">
        <f t="shared" ca="1" si="162"/>
        <v>0</v>
      </c>
      <c r="N920" t="str">
        <f t="shared" ca="1" si="163"/>
        <v/>
      </c>
      <c r="U920">
        <f t="shared" si="164"/>
        <v>0</v>
      </c>
    </row>
    <row r="921" hidden="1">
      <c r="A921" s="12"/>
      <c r="B921">
        <v>82</v>
      </c>
      <c r="C921" t="str">
        <f t="shared" ca="1" si="154"/>
        <v>11.1</v>
      </c>
      <c r="D921" t="str">
        <f t="shared" ca="1" si="155"/>
        <v>na</v>
      </c>
      <c r="E921" t="s">
        <v>20</v>
      </c>
      <c r="F921" s="65" t="str">
        <f t="shared" ca="1" si="156"/>
        <v>https://prre.agglo-larochelle.fr/partenaires</v>
      </c>
      <c r="G921" t="str">
        <f t="shared" ca="1" si="157"/>
        <v>A</v>
      </c>
      <c r="H921" t="str">
        <f t="shared" ca="1" si="158"/>
        <v>x</v>
      </c>
      <c r="I921" t="str">
        <f t="shared" ca="1" si="159"/>
        <v/>
      </c>
      <c r="J921" t="str">
        <f t="shared" ca="1" si="160"/>
        <v/>
      </c>
      <c r="K921" t="str">
        <f t="shared" ca="1" si="161"/>
        <v/>
      </c>
      <c r="M921">
        <f t="shared" ca="1" si="162"/>
        <v>0</v>
      </c>
      <c r="N921" t="str">
        <f t="shared" ca="1" si="163"/>
        <v/>
      </c>
      <c r="U921">
        <f t="shared" si="164"/>
        <v>0</v>
      </c>
    </row>
    <row r="922" hidden="1">
      <c r="A922" s="12"/>
      <c r="B922">
        <v>82</v>
      </c>
      <c r="C922" t="str">
        <f t="shared" ca="1" si="154"/>
        <v>11.1</v>
      </c>
      <c r="D922" t="str">
        <f t="shared" ca="1" si="155"/>
        <v>na</v>
      </c>
      <c r="E922" t="s">
        <v>23</v>
      </c>
      <c r="F922" s="65" t="str">
        <f t="shared" ca="1" si="156"/>
        <v>https://prre.agglo-larochelle.fr/mentions-legales</v>
      </c>
      <c r="G922" t="str">
        <f t="shared" ca="1" si="157"/>
        <v>A</v>
      </c>
      <c r="H922" t="str">
        <f t="shared" ca="1" si="158"/>
        <v>x</v>
      </c>
      <c r="I922" t="str">
        <f t="shared" ca="1" si="159"/>
        <v/>
      </c>
      <c r="J922" t="str">
        <f t="shared" ca="1" si="160"/>
        <v/>
      </c>
      <c r="K922" t="str">
        <f t="shared" ca="1" si="161"/>
        <v/>
      </c>
      <c r="M922">
        <f t="shared" ca="1" si="162"/>
        <v>0</v>
      </c>
      <c r="N922" t="str">
        <f t="shared" ca="1" si="163"/>
        <v/>
      </c>
      <c r="U922">
        <f t="shared" si="164"/>
        <v>0</v>
      </c>
    </row>
    <row r="923" hidden="1">
      <c r="A923" s="12"/>
      <c r="B923">
        <v>82</v>
      </c>
      <c r="C923" t="str">
        <f t="shared" ca="1" si="154"/>
        <v>11.1</v>
      </c>
      <c r="D923" t="str">
        <f t="shared" ca="1" si="155"/>
        <v>na</v>
      </c>
      <c r="E923" t="s">
        <v>26</v>
      </c>
      <c r="F923" s="65" t="str">
        <f t="shared" ca="1" si="156"/>
        <v>https://prre.agglo-larochelle.fr/plan-du-site</v>
      </c>
      <c r="G923" t="str">
        <f t="shared" ca="1" si="157"/>
        <v>A</v>
      </c>
      <c r="H923" t="str">
        <f t="shared" ca="1" si="158"/>
        <v>x</v>
      </c>
      <c r="I923" t="str">
        <f t="shared" ca="1" si="159"/>
        <v/>
      </c>
      <c r="J923" t="str">
        <f t="shared" ca="1" si="160"/>
        <v/>
      </c>
      <c r="K923" t="str">
        <f t="shared" ca="1" si="161"/>
        <v/>
      </c>
      <c r="M923">
        <f t="shared" ca="1" si="162"/>
        <v>0</v>
      </c>
      <c r="N923" t="str">
        <f t="shared" ca="1" si="163"/>
        <v/>
      </c>
      <c r="U923">
        <f t="shared" si="164"/>
        <v>0</v>
      </c>
    </row>
    <row r="924" hidden="1">
      <c r="A924" s="12"/>
      <c r="B924">
        <v>82</v>
      </c>
      <c r="C924" t="str">
        <f t="shared" ca="1" si="154"/>
        <v>11.1</v>
      </c>
      <c r="D924" t="str">
        <f t="shared" ca="1" si="155"/>
        <v>c</v>
      </c>
      <c r="E924" t="s">
        <v>29</v>
      </c>
      <c r="F924" s="65" t="str">
        <f t="shared" ca="1" si="156"/>
        <v>https://prre.agglo-larochelle.fr/module-annuaire-des-pros?</v>
      </c>
      <c r="G924" t="str">
        <f t="shared" ca="1" si="157"/>
        <v>A</v>
      </c>
      <c r="H924" t="str">
        <f t="shared" ca="1" si="158"/>
        <v>x</v>
      </c>
      <c r="I924" t="str">
        <f t="shared" ca="1" si="159"/>
        <v/>
      </c>
      <c r="J924" t="str">
        <f t="shared" ca="1" si="160"/>
        <v/>
      </c>
      <c r="K924" t="str">
        <f t="shared" ca="1" si="161"/>
        <v/>
      </c>
      <c r="M924">
        <f t="shared" ca="1" si="162"/>
        <v>0</v>
      </c>
      <c r="N924" t="str">
        <f t="shared" ca="1" si="163"/>
        <v/>
      </c>
      <c r="U924">
        <f t="shared" si="164"/>
        <v>0</v>
      </c>
    </row>
    <row r="925" hidden="1">
      <c r="A925" s="12"/>
      <c r="B925">
        <v>82</v>
      </c>
      <c r="C925" t="str">
        <f t="shared" ca="1" si="154"/>
        <v>11.1</v>
      </c>
      <c r="D925" t="str">
        <f t="shared" ca="1" si="155"/>
        <v>c</v>
      </c>
      <c r="E925" t="s">
        <v>32</v>
      </c>
      <c r="F925" s="65" t="str">
        <f t="shared" ca="1" si="156"/>
        <v>https://prre.agglo-larochelle.fr/prendre-rendez-vous</v>
      </c>
      <c r="G925" t="str">
        <f t="shared" ca="1" si="157"/>
        <v>A</v>
      </c>
      <c r="H925" t="str">
        <f t="shared" ca="1" si="158"/>
        <v>x</v>
      </c>
      <c r="I925" t="str">
        <f t="shared" ca="1" si="159"/>
        <v/>
      </c>
      <c r="J925" t="str">
        <f t="shared" ca="1" si="160"/>
        <v/>
      </c>
      <c r="K925" t="str">
        <f t="shared" ca="1" si="161"/>
        <v/>
      </c>
      <c r="M925">
        <f t="shared" ca="1" si="162"/>
        <v>0</v>
      </c>
      <c r="N925" t="str">
        <f t="shared" ca="1" si="163"/>
        <v/>
      </c>
      <c r="U925">
        <f t="shared" si="164"/>
        <v>0</v>
      </c>
    </row>
    <row r="926" hidden="1">
      <c r="A926" s="12"/>
      <c r="B926">
        <v>82</v>
      </c>
      <c r="C926" t="str">
        <f t="shared" ca="1" si="154"/>
        <v>11.1</v>
      </c>
      <c r="D926" t="str">
        <f t="shared" ca="1" si="155"/>
        <v>na</v>
      </c>
      <c r="E926" t="s">
        <v>35</v>
      </c>
      <c r="F926" s="65" t="str">
        <f t="shared" ca="1" si="156"/>
        <v>https://prre.agglo-larochelle.fr/aides-financieres</v>
      </c>
      <c r="G926" t="str">
        <f t="shared" ca="1" si="157"/>
        <v>A</v>
      </c>
      <c r="H926" t="str">
        <f t="shared" ca="1" si="158"/>
        <v>x</v>
      </c>
      <c r="I926" t="str">
        <f t="shared" ca="1" si="159"/>
        <v/>
      </c>
      <c r="J926" t="str">
        <f t="shared" ca="1" si="160"/>
        <v/>
      </c>
      <c r="K926" t="str">
        <f t="shared" ca="1" si="161"/>
        <v/>
      </c>
      <c r="M926">
        <f t="shared" ca="1" si="162"/>
        <v>0</v>
      </c>
      <c r="N926" t="str">
        <f t="shared" ca="1" si="163"/>
        <v/>
      </c>
      <c r="U926">
        <f t="shared" si="164"/>
        <v>0</v>
      </c>
    </row>
    <row r="927" hidden="1">
      <c r="A927" s="12"/>
      <c r="B927">
        <v>82</v>
      </c>
      <c r="C927" t="str">
        <f t="shared" ca="1" si="154"/>
        <v>11.1</v>
      </c>
      <c r="D927" t="str">
        <f t="shared" ca="1" si="155"/>
        <v>na</v>
      </c>
      <c r="E927" t="s">
        <v>38</v>
      </c>
      <c r="F927" s="65" t="str">
        <f t="shared" ca="1" si="156"/>
        <v>https://prre.agglo-larochelle.fr/des-outils-pour-mieux-connaitre-mon-logement/mon-toit-est-t-il-bien-isole</v>
      </c>
      <c r="G927" t="str">
        <f t="shared" ca="1" si="157"/>
        <v>A</v>
      </c>
      <c r="H927" t="str">
        <f t="shared" ca="1" si="158"/>
        <v>x</v>
      </c>
      <c r="I927" t="str">
        <f t="shared" ca="1" si="159"/>
        <v/>
      </c>
      <c r="J927" t="str">
        <f t="shared" ca="1" si="160"/>
        <v/>
      </c>
      <c r="K927" t="str">
        <f t="shared" ca="1" si="161"/>
        <v/>
      </c>
      <c r="M927">
        <f t="shared" ca="1" si="162"/>
        <v>0</v>
      </c>
      <c r="N927" t="str">
        <f t="shared" ca="1" si="163"/>
        <v/>
      </c>
      <c r="U927">
        <f t="shared" si="164"/>
        <v>0</v>
      </c>
    </row>
    <row r="928" hidden="1">
      <c r="A928" s="12"/>
      <c r="B928">
        <v>82</v>
      </c>
      <c r="C928" t="str">
        <f t="shared" ca="1" si="154"/>
        <v>11.1</v>
      </c>
      <c r="D928" t="str">
        <f t="shared" ca="1" si="155"/>
        <v>c</v>
      </c>
      <c r="E928" t="s">
        <v>41</v>
      </c>
      <c r="F928" s="65" t="str">
        <f t="shared" ca="1" si="156"/>
        <v>https://prre.agglo-larochelle.fr/prendre-rendez-vous/prendre-rendez-vous-a-la-rochelle-pour-une-renovation-energetique-individuelle</v>
      </c>
      <c r="G928" t="str">
        <f t="shared" ca="1" si="157"/>
        <v>A</v>
      </c>
      <c r="H928" t="str">
        <f t="shared" ca="1" si="158"/>
        <v>x</v>
      </c>
      <c r="I928" t="str">
        <f t="shared" ca="1" si="159"/>
        <v/>
      </c>
      <c r="J928" t="str">
        <f t="shared" ca="1" si="160"/>
        <v/>
      </c>
      <c r="K928" t="str">
        <f t="shared" ca="1" si="161"/>
        <v/>
      </c>
      <c r="M928">
        <f t="shared" ca="1" si="162"/>
        <v>0</v>
      </c>
      <c r="N928" t="str">
        <f t="shared" ca="1" si="163"/>
        <v/>
      </c>
      <c r="U928">
        <f t="shared" si="164"/>
        <v>0</v>
      </c>
    </row>
    <row r="929" hidden="1">
      <c r="A929" s="12"/>
      <c r="B929">
        <v>82</v>
      </c>
      <c r="C929" t="str">
        <f t="shared" ca="1" si="154"/>
        <v>11.1</v>
      </c>
      <c r="D929" t="str">
        <f t="shared" ca="1" si="155"/>
        <v>na</v>
      </c>
      <c r="E929" t="s">
        <v>44</v>
      </c>
      <c r="F929" s="65" t="str">
        <f t="shared" ca="1" si="156"/>
        <v>https://prre.agglo-larochelle.fr/-/gl-batiment-elec</v>
      </c>
      <c r="G929" t="str">
        <f t="shared" ca="1" si="157"/>
        <v>A</v>
      </c>
      <c r="H929" t="str">
        <f t="shared" ca="1" si="158"/>
        <v>x</v>
      </c>
      <c r="I929" t="str">
        <f t="shared" ca="1" si="159"/>
        <v/>
      </c>
      <c r="J929" t="str">
        <f t="shared" ca="1" si="160"/>
        <v/>
      </c>
      <c r="K929" t="str">
        <f t="shared" ca="1" si="161"/>
        <v/>
      </c>
      <c r="M929">
        <f t="shared" ca="1" si="162"/>
        <v>0</v>
      </c>
      <c r="N929" t="str">
        <f t="shared" ca="1" si="163"/>
        <v/>
      </c>
      <c r="U929">
        <f t="shared" si="164"/>
        <v>0</v>
      </c>
    </row>
    <row r="930" hidden="1">
      <c r="A930" s="12"/>
      <c r="B930">
        <v>82</v>
      </c>
      <c r="C930" t="str">
        <f t="shared" ca="1" si="154"/>
        <v>11.1</v>
      </c>
      <c r="D930" t="str">
        <f t="shared" ca="1" si="155"/>
        <v>na</v>
      </c>
      <c r="E930" t="s">
        <v>47</v>
      </c>
      <c r="F930" s="65" t="str">
        <f t="shared" ca="1" si="156"/>
        <v>https://prre.agglo-larochelle.fr/-/1ere-fiche-chantier-de-renovation-performante</v>
      </c>
      <c r="G930" t="str">
        <f t="shared" ca="1" si="157"/>
        <v>A</v>
      </c>
      <c r="H930" t="str">
        <f t="shared" ca="1" si="158"/>
        <v>x</v>
      </c>
      <c r="I930" t="str">
        <f t="shared" ca="1" si="159"/>
        <v/>
      </c>
      <c r="J930" t="str">
        <f t="shared" ca="1" si="160"/>
        <v/>
      </c>
      <c r="K930" t="str">
        <f t="shared" ca="1" si="161"/>
        <v/>
      </c>
      <c r="M930">
        <f t="shared" ca="1" si="162"/>
        <v>0</v>
      </c>
      <c r="N930" t="str">
        <f t="shared" ca="1" si="163"/>
        <v/>
      </c>
      <c r="U930">
        <f t="shared" si="164"/>
        <v>0</v>
      </c>
    </row>
    <row r="931" hidden="1">
      <c r="A931" s="12"/>
      <c r="B931">
        <v>83</v>
      </c>
      <c r="C931" t="str">
        <f t="shared" ca="1" si="154"/>
        <v>11.2</v>
      </c>
      <c r="D931" t="str">
        <f t="shared" ca="1" si="155"/>
        <v>na</v>
      </c>
      <c r="E931" t="s">
        <v>11</v>
      </c>
      <c r="F931" s="65" t="str">
        <f t="shared" ca="1" si="156"/>
        <v>https://prre.agglo-larochelle.fr/</v>
      </c>
      <c r="G931" t="str">
        <f t="shared" ca="1" si="157"/>
        <v>A</v>
      </c>
      <c r="H931" t="str">
        <f t="shared" ca="1" si="158"/>
        <v>x</v>
      </c>
      <c r="I931" t="str">
        <f t="shared" ca="1" si="159"/>
        <v/>
      </c>
      <c r="J931" t="str">
        <f t="shared" ca="1" si="160"/>
        <v/>
      </c>
      <c r="K931" t="str">
        <f t="shared" ca="1" si="161"/>
        <v/>
      </c>
      <c r="M931">
        <f t="shared" ca="1" si="162"/>
        <v>0</v>
      </c>
      <c r="N931" t="str">
        <f t="shared" ca="1" si="163"/>
        <v/>
      </c>
      <c r="U931">
        <f t="shared" si="164"/>
        <v>0</v>
      </c>
    </row>
    <row r="932" hidden="1">
      <c r="A932" s="12"/>
      <c r="B932">
        <v>83</v>
      </c>
      <c r="C932" t="str">
        <f t="shared" ca="1" si="154"/>
        <v>11.2</v>
      </c>
      <c r="D932" t="str">
        <f t="shared" ca="1" si="155"/>
        <v>na</v>
      </c>
      <c r="E932" t="s">
        <v>14</v>
      </c>
      <c r="F932" s="65" t="str">
        <f t="shared" ca="1" si="156"/>
        <v>https://prre.agglo-larochelle.fr/j-adapte-mon-logement-a-une-perte-d-autonomie</v>
      </c>
      <c r="G932" t="str">
        <f t="shared" ca="1" si="157"/>
        <v>A</v>
      </c>
      <c r="H932" t="str">
        <f t="shared" ca="1" si="158"/>
        <v>x</v>
      </c>
      <c r="I932" t="str">
        <f t="shared" ca="1" si="159"/>
        <v/>
      </c>
      <c r="J932" t="str">
        <f t="shared" ca="1" si="160"/>
        <v/>
      </c>
      <c r="K932" t="str">
        <f t="shared" ca="1" si="161"/>
        <v/>
      </c>
      <c r="M932">
        <f t="shared" ca="1" si="162"/>
        <v>0</v>
      </c>
      <c r="N932" t="str">
        <f t="shared" ca="1" si="163"/>
        <v/>
      </c>
      <c r="U932">
        <f t="shared" si="164"/>
        <v>0</v>
      </c>
    </row>
    <row r="933" hidden="1">
      <c r="A933" s="12"/>
      <c r="B933">
        <v>83</v>
      </c>
      <c r="C933" t="str">
        <f t="shared" ca="1" si="154"/>
        <v>11.2</v>
      </c>
      <c r="D933" t="str">
        <f t="shared" ca="1" si="155"/>
        <v>c</v>
      </c>
      <c r="E933" t="s">
        <v>17</v>
      </c>
      <c r="F933" s="65" t="str">
        <f t="shared" ca="1" si="156"/>
        <v>https://prre.agglo-larochelle.fr/contact-professionnels</v>
      </c>
      <c r="G933" t="str">
        <f t="shared" ca="1" si="157"/>
        <v>A</v>
      </c>
      <c r="H933" t="str">
        <f t="shared" ca="1" si="158"/>
        <v>x</v>
      </c>
      <c r="I933" t="str">
        <f t="shared" ca="1" si="159"/>
        <v/>
      </c>
      <c r="J933" t="str">
        <f t="shared" ca="1" si="160"/>
        <v/>
      </c>
      <c r="K933" t="str">
        <f t="shared" ca="1" si="161"/>
        <v/>
      </c>
      <c r="M933">
        <f t="shared" ca="1" si="162"/>
        <v>0</v>
      </c>
      <c r="N933" t="str">
        <f t="shared" ca="1" si="163"/>
        <v/>
      </c>
      <c r="U933">
        <f t="shared" si="164"/>
        <v>0</v>
      </c>
    </row>
    <row r="934" hidden="1">
      <c r="A934" s="12"/>
      <c r="B934">
        <v>83</v>
      </c>
      <c r="C934" t="str">
        <f t="shared" ca="1" si="154"/>
        <v>11.2</v>
      </c>
      <c r="D934" t="str">
        <f t="shared" ca="1" si="155"/>
        <v>na</v>
      </c>
      <c r="E934" t="s">
        <v>20</v>
      </c>
      <c r="F934" s="65" t="str">
        <f t="shared" ca="1" si="156"/>
        <v>https://prre.agglo-larochelle.fr/partenaires</v>
      </c>
      <c r="G934" t="str">
        <f t="shared" ca="1" si="157"/>
        <v>A</v>
      </c>
      <c r="H934" t="str">
        <f t="shared" ca="1" si="158"/>
        <v>x</v>
      </c>
      <c r="I934" t="str">
        <f t="shared" ca="1" si="159"/>
        <v/>
      </c>
      <c r="J934" t="str">
        <f t="shared" ca="1" si="160"/>
        <v/>
      </c>
      <c r="K934" t="str">
        <f t="shared" ca="1" si="161"/>
        <v/>
      </c>
      <c r="M934">
        <f t="shared" ca="1" si="162"/>
        <v>0</v>
      </c>
      <c r="N934" t="str">
        <f t="shared" ca="1" si="163"/>
        <v/>
      </c>
      <c r="U934">
        <f t="shared" si="164"/>
        <v>0</v>
      </c>
    </row>
    <row r="935" hidden="1">
      <c r="A935" s="12"/>
      <c r="B935">
        <v>83</v>
      </c>
      <c r="C935" t="str">
        <f t="shared" ca="1" si="154"/>
        <v>11.2</v>
      </c>
      <c r="D935" t="str">
        <f t="shared" ca="1" si="155"/>
        <v>na</v>
      </c>
      <c r="E935" t="s">
        <v>23</v>
      </c>
      <c r="F935" s="65" t="str">
        <f t="shared" ca="1" si="156"/>
        <v>https://prre.agglo-larochelle.fr/mentions-legales</v>
      </c>
      <c r="G935" t="str">
        <f t="shared" ca="1" si="157"/>
        <v>A</v>
      </c>
      <c r="H935" t="str">
        <f t="shared" ca="1" si="158"/>
        <v>x</v>
      </c>
      <c r="I935" t="str">
        <f t="shared" ca="1" si="159"/>
        <v/>
      </c>
      <c r="J935" t="str">
        <f t="shared" ca="1" si="160"/>
        <v/>
      </c>
      <c r="K935" t="str">
        <f t="shared" ca="1" si="161"/>
        <v/>
      </c>
      <c r="M935">
        <f t="shared" ca="1" si="162"/>
        <v>0</v>
      </c>
      <c r="N935" t="str">
        <f t="shared" ca="1" si="163"/>
        <v/>
      </c>
      <c r="U935">
        <f t="shared" si="164"/>
        <v>0</v>
      </c>
    </row>
    <row r="936" hidden="1">
      <c r="A936" s="12"/>
      <c r="B936">
        <v>83</v>
      </c>
      <c r="C936" t="str">
        <f t="shared" ca="1" si="154"/>
        <v>11.2</v>
      </c>
      <c r="D936" t="str">
        <f t="shared" ca="1" si="155"/>
        <v>na</v>
      </c>
      <c r="E936" t="s">
        <v>26</v>
      </c>
      <c r="F936" s="65" t="str">
        <f t="shared" ca="1" si="156"/>
        <v>https://prre.agglo-larochelle.fr/plan-du-site</v>
      </c>
      <c r="G936" t="str">
        <f t="shared" ca="1" si="157"/>
        <v>A</v>
      </c>
      <c r="H936" t="str">
        <f t="shared" ca="1" si="158"/>
        <v>x</v>
      </c>
      <c r="I936" t="str">
        <f t="shared" ca="1" si="159"/>
        <v/>
      </c>
      <c r="J936" t="str">
        <f t="shared" ca="1" si="160"/>
        <v/>
      </c>
      <c r="K936" t="str">
        <f t="shared" ca="1" si="161"/>
        <v/>
      </c>
      <c r="M936">
        <f t="shared" ca="1" si="162"/>
        <v>0</v>
      </c>
      <c r="N936" t="str">
        <f t="shared" ca="1" si="163"/>
        <v/>
      </c>
      <c r="U936">
        <f t="shared" si="164"/>
        <v>0</v>
      </c>
    </row>
    <row r="937" hidden="1">
      <c r="A937" s="12"/>
      <c r="B937">
        <v>83</v>
      </c>
      <c r="C937" t="str">
        <f t="shared" ca="1" si="154"/>
        <v>11.2</v>
      </c>
      <c r="D937" t="str">
        <f t="shared" ca="1" si="155"/>
        <v>c</v>
      </c>
      <c r="E937" t="s">
        <v>29</v>
      </c>
      <c r="F937" s="65" t="str">
        <f t="shared" ca="1" si="156"/>
        <v>https://prre.agglo-larochelle.fr/module-annuaire-des-pros?</v>
      </c>
      <c r="G937" t="str">
        <f t="shared" ca="1" si="157"/>
        <v>A</v>
      </c>
      <c r="H937" t="str">
        <f t="shared" ca="1" si="158"/>
        <v>x</v>
      </c>
      <c r="I937" t="str">
        <f t="shared" ca="1" si="159"/>
        <v/>
      </c>
      <c r="J937" t="str">
        <f t="shared" ca="1" si="160"/>
        <v/>
      </c>
      <c r="K937" t="str">
        <f t="shared" ca="1" si="161"/>
        <v/>
      </c>
      <c r="M937">
        <f t="shared" ca="1" si="162"/>
        <v>0</v>
      </c>
      <c r="N937" t="str">
        <f t="shared" ca="1" si="163"/>
        <v/>
      </c>
      <c r="U937">
        <f t="shared" si="164"/>
        <v>0</v>
      </c>
    </row>
    <row r="938" hidden="1">
      <c r="A938" s="12"/>
      <c r="B938">
        <v>83</v>
      </c>
      <c r="C938" t="str">
        <f t="shared" ca="1" si="154"/>
        <v>11.2</v>
      </c>
      <c r="D938" t="str">
        <f t="shared" ca="1" si="155"/>
        <v>c</v>
      </c>
      <c r="E938" t="s">
        <v>32</v>
      </c>
      <c r="F938" s="65" t="str">
        <f t="shared" ca="1" si="156"/>
        <v>https://prre.agglo-larochelle.fr/prendre-rendez-vous</v>
      </c>
      <c r="G938" t="str">
        <f t="shared" ca="1" si="157"/>
        <v>A</v>
      </c>
      <c r="H938" t="str">
        <f t="shared" ca="1" si="158"/>
        <v>x</v>
      </c>
      <c r="I938" t="str">
        <f t="shared" ca="1" si="159"/>
        <v/>
      </c>
      <c r="J938" t="str">
        <f t="shared" ca="1" si="160"/>
        <v/>
      </c>
      <c r="K938" t="str">
        <f t="shared" ca="1" si="161"/>
        <v/>
      </c>
      <c r="M938">
        <f t="shared" ca="1" si="162"/>
        <v>0</v>
      </c>
      <c r="N938" t="str">
        <f t="shared" ca="1" si="163"/>
        <v/>
      </c>
      <c r="U938">
        <f t="shared" si="164"/>
        <v>0</v>
      </c>
    </row>
    <row r="939" hidden="1">
      <c r="A939" s="12"/>
      <c r="B939">
        <v>83</v>
      </c>
      <c r="C939" t="str">
        <f t="shared" ca="1" si="154"/>
        <v>11.2</v>
      </c>
      <c r="D939" t="str">
        <f t="shared" ca="1" si="155"/>
        <v>na</v>
      </c>
      <c r="E939" t="s">
        <v>35</v>
      </c>
      <c r="F939" s="65" t="str">
        <f t="shared" ca="1" si="156"/>
        <v>https://prre.agglo-larochelle.fr/aides-financieres</v>
      </c>
      <c r="G939" t="str">
        <f t="shared" ca="1" si="157"/>
        <v>A</v>
      </c>
      <c r="H939" t="str">
        <f t="shared" ca="1" si="158"/>
        <v>x</v>
      </c>
      <c r="I939" t="str">
        <f t="shared" ca="1" si="159"/>
        <v/>
      </c>
      <c r="J939" t="str">
        <f t="shared" ca="1" si="160"/>
        <v/>
      </c>
      <c r="K939" t="str">
        <f t="shared" ca="1" si="161"/>
        <v/>
      </c>
      <c r="M939">
        <f t="shared" ca="1" si="162"/>
        <v>0</v>
      </c>
      <c r="N939" t="str">
        <f t="shared" ca="1" si="163"/>
        <v/>
      </c>
      <c r="U939">
        <f t="shared" si="164"/>
        <v>0</v>
      </c>
    </row>
    <row r="940" hidden="1">
      <c r="A940" s="12"/>
      <c r="B940">
        <v>83</v>
      </c>
      <c r="C940" t="str">
        <f t="shared" ca="1" si="154"/>
        <v>11.2</v>
      </c>
      <c r="D940" t="str">
        <f t="shared" ca="1" si="155"/>
        <v>na</v>
      </c>
      <c r="E940" t="s">
        <v>38</v>
      </c>
      <c r="F940" s="65" t="str">
        <f t="shared" ca="1" si="156"/>
        <v>https://prre.agglo-larochelle.fr/des-outils-pour-mieux-connaitre-mon-logement/mon-toit-est-t-il-bien-isole</v>
      </c>
      <c r="G940" t="str">
        <f t="shared" ca="1" si="157"/>
        <v>A</v>
      </c>
      <c r="H940" t="str">
        <f t="shared" ca="1" si="158"/>
        <v>x</v>
      </c>
      <c r="I940" t="str">
        <f t="shared" ca="1" si="159"/>
        <v/>
      </c>
      <c r="J940" t="str">
        <f t="shared" ca="1" si="160"/>
        <v/>
      </c>
      <c r="K940" t="str">
        <f t="shared" ca="1" si="161"/>
        <v/>
      </c>
      <c r="M940">
        <f t="shared" ca="1" si="162"/>
        <v>0</v>
      </c>
      <c r="N940" t="str">
        <f t="shared" ca="1" si="163"/>
        <v/>
      </c>
      <c r="U940">
        <f t="shared" si="164"/>
        <v>0</v>
      </c>
    </row>
    <row r="941" hidden="1">
      <c r="A941" s="12"/>
      <c r="B941">
        <v>83</v>
      </c>
      <c r="C941" t="str">
        <f t="shared" ca="1" si="154"/>
        <v>11.2</v>
      </c>
      <c r="D941" t="str">
        <f t="shared" ca="1" si="155"/>
        <v>c</v>
      </c>
      <c r="E941" t="s">
        <v>41</v>
      </c>
      <c r="F941" s="65" t="str">
        <f t="shared" ca="1" si="156"/>
        <v>https://prre.agglo-larochelle.fr/prendre-rendez-vous/prendre-rendez-vous-a-la-rochelle-pour-une-renovation-energetique-individuelle</v>
      </c>
      <c r="G941" t="str">
        <f t="shared" ca="1" si="157"/>
        <v>A</v>
      </c>
      <c r="H941" t="str">
        <f t="shared" ca="1" si="158"/>
        <v>x</v>
      </c>
      <c r="I941" t="str">
        <f t="shared" ca="1" si="159"/>
        <v/>
      </c>
      <c r="J941" t="str">
        <f t="shared" ca="1" si="160"/>
        <v/>
      </c>
      <c r="K941" t="str">
        <f t="shared" ca="1" si="161"/>
        <v/>
      </c>
      <c r="M941">
        <f t="shared" ca="1" si="162"/>
        <v>0</v>
      </c>
      <c r="N941" t="str">
        <f t="shared" ca="1" si="163"/>
        <v/>
      </c>
      <c r="U941">
        <f t="shared" si="164"/>
        <v>0</v>
      </c>
    </row>
    <row r="942" hidden="1">
      <c r="A942" s="12"/>
      <c r="B942">
        <v>83</v>
      </c>
      <c r="C942" t="str">
        <f t="shared" ca="1" si="154"/>
        <v>11.2</v>
      </c>
      <c r="D942" t="str">
        <f t="shared" ca="1" si="155"/>
        <v>na</v>
      </c>
      <c r="E942" t="s">
        <v>44</v>
      </c>
      <c r="F942" s="65" t="str">
        <f t="shared" ca="1" si="156"/>
        <v>https://prre.agglo-larochelle.fr/-/gl-batiment-elec</v>
      </c>
      <c r="G942" t="str">
        <f t="shared" ca="1" si="157"/>
        <v>A</v>
      </c>
      <c r="H942" t="str">
        <f t="shared" ca="1" si="158"/>
        <v>x</v>
      </c>
      <c r="I942" t="str">
        <f t="shared" ca="1" si="159"/>
        <v/>
      </c>
      <c r="J942" t="str">
        <f t="shared" ca="1" si="160"/>
        <v/>
      </c>
      <c r="K942" t="str">
        <f t="shared" ca="1" si="161"/>
        <v/>
      </c>
      <c r="M942">
        <f t="shared" ca="1" si="162"/>
        <v>0</v>
      </c>
      <c r="N942" t="str">
        <f t="shared" ca="1" si="163"/>
        <v/>
      </c>
      <c r="U942">
        <f t="shared" si="164"/>
        <v>0</v>
      </c>
    </row>
    <row r="943" hidden="1">
      <c r="A943" s="12"/>
      <c r="B943">
        <v>83</v>
      </c>
      <c r="C943" t="str">
        <f t="shared" ca="1" si="154"/>
        <v>11.2</v>
      </c>
      <c r="D943" t="str">
        <f t="shared" ca="1" si="155"/>
        <v>na</v>
      </c>
      <c r="E943" t="s">
        <v>47</v>
      </c>
      <c r="F943" s="65" t="str">
        <f t="shared" ca="1" si="156"/>
        <v>https://prre.agglo-larochelle.fr/-/1ere-fiche-chantier-de-renovation-performante</v>
      </c>
      <c r="G943" t="str">
        <f t="shared" ca="1" si="157"/>
        <v>A</v>
      </c>
      <c r="H943" t="str">
        <f t="shared" ca="1" si="158"/>
        <v>x</v>
      </c>
      <c r="I943" t="str">
        <f t="shared" ca="1" si="159"/>
        <v/>
      </c>
      <c r="J943" t="str">
        <f t="shared" ca="1" si="160"/>
        <v/>
      </c>
      <c r="K943" t="str">
        <f t="shared" ca="1" si="161"/>
        <v/>
      </c>
      <c r="M943">
        <f t="shared" ca="1" si="162"/>
        <v>0</v>
      </c>
      <c r="N943" t="str">
        <f t="shared" ca="1" si="163"/>
        <v/>
      </c>
      <c r="U943">
        <f t="shared" si="164"/>
        <v>0</v>
      </c>
    </row>
    <row r="944" hidden="1">
      <c r="A944" s="12"/>
      <c r="B944">
        <v>84</v>
      </c>
      <c r="C944" t="str">
        <f t="shared" ca="1" si="154"/>
        <v>11.3</v>
      </c>
      <c r="D944" t="str">
        <f t="shared" ca="1" si="155"/>
        <v>na</v>
      </c>
      <c r="E944" t="s">
        <v>11</v>
      </c>
      <c r="F944" s="65" t="str">
        <f t="shared" ca="1" si="156"/>
        <v>https://prre.agglo-larochelle.fr/</v>
      </c>
      <c r="G944" t="str">
        <f t="shared" ca="1" si="157"/>
        <v>AA</v>
      </c>
      <c r="H944" t="str">
        <f t="shared" ca="1" si="158"/>
        <v/>
      </c>
      <c r="I944" t="str">
        <f t="shared" ca="1" si="159"/>
        <v/>
      </c>
      <c r="J944" t="str">
        <f t="shared" ca="1" si="160"/>
        <v/>
      </c>
      <c r="K944" t="str">
        <f t="shared" ca="1" si="161"/>
        <v/>
      </c>
      <c r="M944">
        <f t="shared" ca="1" si="162"/>
        <v>0</v>
      </c>
      <c r="N944" t="str">
        <f t="shared" ca="1" si="163"/>
        <v/>
      </c>
      <c r="U944">
        <f t="shared" si="164"/>
        <v>0</v>
      </c>
    </row>
    <row r="945" hidden="1">
      <c r="A945" s="12"/>
      <c r="B945">
        <v>84</v>
      </c>
      <c r="C945" t="str">
        <f t="shared" ca="1" si="154"/>
        <v>11.3</v>
      </c>
      <c r="D945" t="str">
        <f t="shared" ca="1" si="155"/>
        <v>na</v>
      </c>
      <c r="E945" t="s">
        <v>14</v>
      </c>
      <c r="F945" s="65" t="str">
        <f t="shared" ca="1" si="156"/>
        <v>https://prre.agglo-larochelle.fr/j-adapte-mon-logement-a-une-perte-d-autonomie</v>
      </c>
      <c r="G945" t="str">
        <f t="shared" ca="1" si="157"/>
        <v>AA</v>
      </c>
      <c r="H945" t="str">
        <f t="shared" ca="1" si="158"/>
        <v/>
      </c>
      <c r="I945" t="str">
        <f t="shared" ca="1" si="159"/>
        <v/>
      </c>
      <c r="J945" t="str">
        <f t="shared" ca="1" si="160"/>
        <v/>
      </c>
      <c r="K945" t="str">
        <f t="shared" ca="1" si="161"/>
        <v/>
      </c>
      <c r="M945">
        <f t="shared" ca="1" si="162"/>
        <v>0</v>
      </c>
      <c r="N945" t="str">
        <f t="shared" ca="1" si="163"/>
        <v/>
      </c>
      <c r="U945">
        <f t="shared" si="164"/>
        <v>0</v>
      </c>
    </row>
    <row r="946" hidden="1">
      <c r="A946" s="12"/>
      <c r="B946">
        <v>84</v>
      </c>
      <c r="C946" t="str">
        <f t="shared" ca="1" si="154"/>
        <v>11.3</v>
      </c>
      <c r="D946" t="str">
        <f t="shared" ca="1" si="155"/>
        <v>na</v>
      </c>
      <c r="E946" t="s">
        <v>17</v>
      </c>
      <c r="F946" s="65" t="str">
        <f t="shared" ca="1" si="156"/>
        <v>https://prre.agglo-larochelle.fr/contact-professionnels</v>
      </c>
      <c r="G946" t="str">
        <f t="shared" ca="1" si="157"/>
        <v>AA</v>
      </c>
      <c r="H946" t="str">
        <f t="shared" ca="1" si="158"/>
        <v/>
      </c>
      <c r="I946" t="str">
        <f t="shared" ca="1" si="159"/>
        <v/>
      </c>
      <c r="J946" t="str">
        <f t="shared" ca="1" si="160"/>
        <v/>
      </c>
      <c r="K946" t="str">
        <f t="shared" ca="1" si="161"/>
        <v/>
      </c>
      <c r="M946">
        <f t="shared" ca="1" si="162"/>
        <v>0</v>
      </c>
      <c r="N946" t="str">
        <f t="shared" ca="1" si="163"/>
        <v/>
      </c>
      <c r="U946">
        <f t="shared" si="164"/>
        <v>0</v>
      </c>
    </row>
    <row r="947" hidden="1">
      <c r="A947" s="12"/>
      <c r="B947">
        <v>84</v>
      </c>
      <c r="C947" t="str">
        <f t="shared" ca="1" si="154"/>
        <v>11.3</v>
      </c>
      <c r="D947" t="str">
        <f t="shared" ca="1" si="155"/>
        <v>na</v>
      </c>
      <c r="E947" t="s">
        <v>20</v>
      </c>
      <c r="F947" s="65" t="str">
        <f t="shared" ca="1" si="156"/>
        <v>https://prre.agglo-larochelle.fr/partenaires</v>
      </c>
      <c r="G947" t="str">
        <f t="shared" ca="1" si="157"/>
        <v>AA</v>
      </c>
      <c r="H947" t="str">
        <f t="shared" ca="1" si="158"/>
        <v/>
      </c>
      <c r="I947" t="str">
        <f t="shared" ca="1" si="159"/>
        <v/>
      </c>
      <c r="J947" t="str">
        <f t="shared" ca="1" si="160"/>
        <v/>
      </c>
      <c r="K947" t="str">
        <f t="shared" ca="1" si="161"/>
        <v/>
      </c>
      <c r="M947">
        <f t="shared" ca="1" si="162"/>
        <v>0</v>
      </c>
      <c r="N947" t="str">
        <f t="shared" ca="1" si="163"/>
        <v/>
      </c>
      <c r="U947">
        <f t="shared" si="164"/>
        <v>0</v>
      </c>
    </row>
    <row r="948" hidden="1">
      <c r="A948" s="12"/>
      <c r="B948">
        <v>84</v>
      </c>
      <c r="C948" t="str">
        <f t="shared" ca="1" si="154"/>
        <v>11.3</v>
      </c>
      <c r="D948" t="str">
        <f t="shared" ca="1" si="155"/>
        <v>na</v>
      </c>
      <c r="E948" t="s">
        <v>23</v>
      </c>
      <c r="F948" s="65" t="str">
        <f t="shared" ca="1" si="156"/>
        <v>https://prre.agglo-larochelle.fr/mentions-legales</v>
      </c>
      <c r="G948" t="str">
        <f t="shared" ca="1" si="157"/>
        <v>AA</v>
      </c>
      <c r="H948" t="str">
        <f t="shared" ca="1" si="158"/>
        <v/>
      </c>
      <c r="I948" t="str">
        <f t="shared" ca="1" si="159"/>
        <v/>
      </c>
      <c r="J948" t="str">
        <f t="shared" ca="1" si="160"/>
        <v/>
      </c>
      <c r="K948" t="str">
        <f t="shared" ca="1" si="161"/>
        <v/>
      </c>
      <c r="M948">
        <f t="shared" ca="1" si="162"/>
        <v>0</v>
      </c>
      <c r="N948" t="str">
        <f t="shared" ca="1" si="163"/>
        <v/>
      </c>
      <c r="U948">
        <f t="shared" si="164"/>
        <v>0</v>
      </c>
    </row>
    <row r="949" hidden="1">
      <c r="A949" s="12"/>
      <c r="B949">
        <v>84</v>
      </c>
      <c r="C949" t="str">
        <f t="shared" ca="1" si="154"/>
        <v>11.3</v>
      </c>
      <c r="D949" t="str">
        <f t="shared" ca="1" si="155"/>
        <v>na</v>
      </c>
      <c r="E949" t="s">
        <v>26</v>
      </c>
      <c r="F949" s="65" t="str">
        <f t="shared" ca="1" si="156"/>
        <v>https://prre.agglo-larochelle.fr/plan-du-site</v>
      </c>
      <c r="G949" t="str">
        <f t="shared" ca="1" si="157"/>
        <v>AA</v>
      </c>
      <c r="H949" t="str">
        <f t="shared" ca="1" si="158"/>
        <v/>
      </c>
      <c r="I949" t="str">
        <f t="shared" ca="1" si="159"/>
        <v/>
      </c>
      <c r="J949" t="str">
        <f t="shared" ca="1" si="160"/>
        <v/>
      </c>
      <c r="K949" t="str">
        <f t="shared" ca="1" si="161"/>
        <v/>
      </c>
      <c r="M949">
        <f t="shared" ca="1" si="162"/>
        <v>0</v>
      </c>
      <c r="N949" t="str">
        <f t="shared" ca="1" si="163"/>
        <v/>
      </c>
      <c r="U949">
        <f t="shared" si="164"/>
        <v>0</v>
      </c>
    </row>
    <row r="950" hidden="1">
      <c r="A950" s="12"/>
      <c r="B950">
        <v>84</v>
      </c>
      <c r="C950" t="str">
        <f t="shared" ca="1" si="154"/>
        <v>11.3</v>
      </c>
      <c r="D950" t="str">
        <f t="shared" ca="1" si="155"/>
        <v>na</v>
      </c>
      <c r="E950" t="s">
        <v>29</v>
      </c>
      <c r="F950" s="65" t="str">
        <f t="shared" ca="1" si="156"/>
        <v>https://prre.agglo-larochelle.fr/module-annuaire-des-pros?</v>
      </c>
      <c r="G950" t="str">
        <f t="shared" ca="1" si="157"/>
        <v>AA</v>
      </c>
      <c r="H950" t="str">
        <f t="shared" ca="1" si="158"/>
        <v/>
      </c>
      <c r="I950" t="str">
        <f t="shared" ca="1" si="159"/>
        <v/>
      </c>
      <c r="J950" t="str">
        <f t="shared" ca="1" si="160"/>
        <v/>
      </c>
      <c r="K950" t="str">
        <f t="shared" ca="1" si="161"/>
        <v/>
      </c>
      <c r="M950">
        <f t="shared" ca="1" si="162"/>
        <v>0</v>
      </c>
      <c r="N950" t="str">
        <f t="shared" ca="1" si="163"/>
        <v/>
      </c>
      <c r="U950">
        <f t="shared" si="164"/>
        <v>0</v>
      </c>
    </row>
    <row r="951" hidden="1">
      <c r="A951" s="12"/>
      <c r="B951">
        <v>84</v>
      </c>
      <c r="C951" t="str">
        <f t="shared" ca="1" si="154"/>
        <v>11.3</v>
      </c>
      <c r="D951" t="str">
        <f t="shared" ca="1" si="155"/>
        <v>na</v>
      </c>
      <c r="E951" t="s">
        <v>32</v>
      </c>
      <c r="F951" s="65" t="str">
        <f t="shared" ca="1" si="156"/>
        <v>https://prre.agglo-larochelle.fr/prendre-rendez-vous</v>
      </c>
      <c r="G951" t="str">
        <f t="shared" ca="1" si="157"/>
        <v>AA</v>
      </c>
      <c r="H951" t="str">
        <f t="shared" ca="1" si="158"/>
        <v/>
      </c>
      <c r="I951" t="str">
        <f t="shared" ca="1" si="159"/>
        <v/>
      </c>
      <c r="J951" t="str">
        <f t="shared" ca="1" si="160"/>
        <v/>
      </c>
      <c r="K951" t="str">
        <f t="shared" ca="1" si="161"/>
        <v/>
      </c>
      <c r="M951">
        <f t="shared" ca="1" si="162"/>
        <v>0</v>
      </c>
      <c r="N951" t="str">
        <f t="shared" ca="1" si="163"/>
        <v/>
      </c>
      <c r="U951">
        <f t="shared" si="164"/>
        <v>0</v>
      </c>
    </row>
    <row r="952" hidden="1">
      <c r="A952" s="12"/>
      <c r="B952">
        <v>84</v>
      </c>
      <c r="C952" t="str">
        <f t="shared" ca="1" si="154"/>
        <v>11.3</v>
      </c>
      <c r="D952" t="str">
        <f t="shared" ca="1" si="155"/>
        <v>na</v>
      </c>
      <c r="E952" t="s">
        <v>35</v>
      </c>
      <c r="F952" s="65" t="str">
        <f t="shared" ca="1" si="156"/>
        <v>https://prre.agglo-larochelle.fr/aides-financieres</v>
      </c>
      <c r="G952" t="str">
        <f t="shared" ca="1" si="157"/>
        <v>AA</v>
      </c>
      <c r="H952" t="str">
        <f t="shared" ca="1" si="158"/>
        <v/>
      </c>
      <c r="I952" t="str">
        <f t="shared" ca="1" si="159"/>
        <v/>
      </c>
      <c r="J952" t="str">
        <f t="shared" ca="1" si="160"/>
        <v/>
      </c>
      <c r="K952" t="str">
        <f t="shared" ca="1" si="161"/>
        <v/>
      </c>
      <c r="M952">
        <f t="shared" ca="1" si="162"/>
        <v>0</v>
      </c>
      <c r="N952" t="str">
        <f t="shared" ca="1" si="163"/>
        <v/>
      </c>
      <c r="U952">
        <f t="shared" si="164"/>
        <v>0</v>
      </c>
    </row>
    <row r="953" hidden="1">
      <c r="A953" s="12"/>
      <c r="B953">
        <v>84</v>
      </c>
      <c r="C953" t="str">
        <f t="shared" ca="1" si="154"/>
        <v>11.3</v>
      </c>
      <c r="D953" t="str">
        <f t="shared" ca="1" si="155"/>
        <v>na</v>
      </c>
      <c r="E953" t="s">
        <v>38</v>
      </c>
      <c r="F953" s="65" t="str">
        <f t="shared" ca="1" si="156"/>
        <v>https://prre.agglo-larochelle.fr/des-outils-pour-mieux-connaitre-mon-logement/mon-toit-est-t-il-bien-isole</v>
      </c>
      <c r="G953" t="str">
        <f t="shared" ca="1" si="157"/>
        <v>AA</v>
      </c>
      <c r="H953" t="str">
        <f t="shared" ca="1" si="158"/>
        <v/>
      </c>
      <c r="I953" t="str">
        <f t="shared" ca="1" si="159"/>
        <v/>
      </c>
      <c r="J953" t="str">
        <f t="shared" ca="1" si="160"/>
        <v/>
      </c>
      <c r="K953" t="str">
        <f t="shared" ca="1" si="161"/>
        <v/>
      </c>
      <c r="M953">
        <f t="shared" ca="1" si="162"/>
        <v>0</v>
      </c>
      <c r="N953" t="str">
        <f t="shared" ca="1" si="163"/>
        <v/>
      </c>
      <c r="U953">
        <f t="shared" si="164"/>
        <v>0</v>
      </c>
    </row>
    <row r="954" hidden="1">
      <c r="A954" s="12"/>
      <c r="B954">
        <v>84</v>
      </c>
      <c r="C954" t="str">
        <f t="shared" ca="1" si="154"/>
        <v>11.3</v>
      </c>
      <c r="D954" t="str">
        <f t="shared" ca="1" si="155"/>
        <v>na</v>
      </c>
      <c r="E954" t="s">
        <v>41</v>
      </c>
      <c r="F954" s="65" t="str">
        <f t="shared" ca="1" si="156"/>
        <v>https://prre.agglo-larochelle.fr/prendre-rendez-vous/prendre-rendez-vous-a-la-rochelle-pour-une-renovation-energetique-individuelle</v>
      </c>
      <c r="G954" t="str">
        <f t="shared" ca="1" si="157"/>
        <v>AA</v>
      </c>
      <c r="H954" t="str">
        <f t="shared" ca="1" si="158"/>
        <v/>
      </c>
      <c r="I954" t="str">
        <f t="shared" ca="1" si="159"/>
        <v/>
      </c>
      <c r="J954" t="str">
        <f t="shared" ca="1" si="160"/>
        <v/>
      </c>
      <c r="K954" t="str">
        <f t="shared" ca="1" si="161"/>
        <v/>
      </c>
      <c r="M954">
        <f t="shared" ca="1" si="162"/>
        <v>0</v>
      </c>
      <c r="N954" t="str">
        <f t="shared" ca="1" si="163"/>
        <v/>
      </c>
      <c r="U954">
        <f t="shared" si="164"/>
        <v>0</v>
      </c>
    </row>
    <row r="955" hidden="1">
      <c r="A955" s="12"/>
      <c r="B955">
        <v>84</v>
      </c>
      <c r="C955" t="str">
        <f t="shared" ca="1" si="154"/>
        <v>11.3</v>
      </c>
      <c r="D955" t="str">
        <f t="shared" ca="1" si="155"/>
        <v>na</v>
      </c>
      <c r="E955" t="s">
        <v>44</v>
      </c>
      <c r="F955" s="65" t="str">
        <f t="shared" ca="1" si="156"/>
        <v>https://prre.agglo-larochelle.fr/-/gl-batiment-elec</v>
      </c>
      <c r="G955" t="str">
        <f t="shared" ca="1" si="157"/>
        <v>AA</v>
      </c>
      <c r="H955" t="str">
        <f t="shared" ca="1" si="158"/>
        <v/>
      </c>
      <c r="I955" t="str">
        <f t="shared" ca="1" si="159"/>
        <v/>
      </c>
      <c r="J955" t="str">
        <f t="shared" ca="1" si="160"/>
        <v/>
      </c>
      <c r="K955" t="str">
        <f t="shared" ca="1" si="161"/>
        <v/>
      </c>
      <c r="M955">
        <f t="shared" ca="1" si="162"/>
        <v>0</v>
      </c>
      <c r="N955" t="str">
        <f t="shared" ca="1" si="163"/>
        <v/>
      </c>
      <c r="U955">
        <f t="shared" si="164"/>
        <v>0</v>
      </c>
    </row>
    <row r="956" hidden="1">
      <c r="A956" s="12"/>
      <c r="B956">
        <v>84</v>
      </c>
      <c r="C956" t="str">
        <f t="shared" ca="1" si="154"/>
        <v>11.3</v>
      </c>
      <c r="D956" t="str">
        <f t="shared" ca="1" si="155"/>
        <v>na</v>
      </c>
      <c r="E956" t="s">
        <v>47</v>
      </c>
      <c r="F956" s="65" t="str">
        <f t="shared" ca="1" si="156"/>
        <v>https://prre.agglo-larochelle.fr/-/1ere-fiche-chantier-de-renovation-performante</v>
      </c>
      <c r="G956" t="str">
        <f t="shared" ca="1" si="157"/>
        <v>AA</v>
      </c>
      <c r="H956" t="str">
        <f t="shared" ca="1" si="158"/>
        <v/>
      </c>
      <c r="I956" t="str">
        <f t="shared" ca="1" si="159"/>
        <v/>
      </c>
      <c r="J956" t="str">
        <f t="shared" ca="1" si="160"/>
        <v/>
      </c>
      <c r="K956" t="str">
        <f t="shared" ca="1" si="161"/>
        <v/>
      </c>
      <c r="M956">
        <f t="shared" ca="1" si="162"/>
        <v>0</v>
      </c>
      <c r="N956" t="str">
        <f t="shared" ca="1" si="163"/>
        <v/>
      </c>
      <c r="U956">
        <f t="shared" si="164"/>
        <v>0</v>
      </c>
    </row>
    <row r="957" hidden="1">
      <c r="A957" s="12"/>
      <c r="B957">
        <v>85</v>
      </c>
      <c r="C957" t="str">
        <f t="shared" ca="1" si="154"/>
        <v>11.4</v>
      </c>
      <c r="D957" t="str">
        <f t="shared" ca="1" si="155"/>
        <v>na</v>
      </c>
      <c r="E957" t="s">
        <v>11</v>
      </c>
      <c r="F957" s="65" t="str">
        <f t="shared" ca="1" si="156"/>
        <v>https://prre.agglo-larochelle.fr/</v>
      </c>
      <c r="G957" t="str">
        <f t="shared" ca="1" si="157"/>
        <v>A</v>
      </c>
      <c r="H957" t="str">
        <f t="shared" ca="1" si="158"/>
        <v/>
      </c>
      <c r="I957" t="str">
        <f t="shared" ca="1" si="159"/>
        <v/>
      </c>
      <c r="J957" t="str">
        <f t="shared" ca="1" si="160"/>
        <v/>
      </c>
      <c r="K957" t="str">
        <f t="shared" ca="1" si="161"/>
        <v/>
      </c>
      <c r="M957">
        <f t="shared" ca="1" si="162"/>
        <v>0</v>
      </c>
      <c r="N957" t="str">
        <f t="shared" ca="1" si="163"/>
        <v/>
      </c>
      <c r="U957">
        <f t="shared" si="164"/>
        <v>0</v>
      </c>
    </row>
    <row r="958" hidden="1">
      <c r="A958" s="12"/>
      <c r="B958">
        <v>85</v>
      </c>
      <c r="C958" t="str">
        <f t="shared" ca="1" si="154"/>
        <v>11.4</v>
      </c>
      <c r="D958" t="str">
        <f t="shared" ca="1" si="155"/>
        <v>na</v>
      </c>
      <c r="E958" t="s">
        <v>14</v>
      </c>
      <c r="F958" s="65" t="str">
        <f t="shared" ca="1" si="156"/>
        <v>https://prre.agglo-larochelle.fr/j-adapte-mon-logement-a-une-perte-d-autonomie</v>
      </c>
      <c r="G958" t="str">
        <f t="shared" ca="1" si="157"/>
        <v>A</v>
      </c>
      <c r="H958" t="str">
        <f t="shared" ca="1" si="158"/>
        <v/>
      </c>
      <c r="I958" t="str">
        <f t="shared" ca="1" si="159"/>
        <v/>
      </c>
      <c r="J958" t="str">
        <f t="shared" ca="1" si="160"/>
        <v/>
      </c>
      <c r="K958" t="str">
        <f t="shared" ca="1" si="161"/>
        <v/>
      </c>
      <c r="M958">
        <f t="shared" ca="1" si="162"/>
        <v>0</v>
      </c>
      <c r="N958" t="str">
        <f t="shared" ca="1" si="163"/>
        <v/>
      </c>
      <c r="U958">
        <f t="shared" si="164"/>
        <v>0</v>
      </c>
    </row>
    <row r="959" hidden="1">
      <c r="A959" s="12"/>
      <c r="B959">
        <v>85</v>
      </c>
      <c r="C959" t="str">
        <f t="shared" ca="1" si="154"/>
        <v>11.4</v>
      </c>
      <c r="D959" t="str">
        <f t="shared" ca="1" si="155"/>
        <v>c</v>
      </c>
      <c r="E959" t="s">
        <v>17</v>
      </c>
      <c r="F959" s="65" t="str">
        <f t="shared" ca="1" si="156"/>
        <v>https://prre.agglo-larochelle.fr/contact-professionnels</v>
      </c>
      <c r="G959" t="str">
        <f t="shared" ca="1" si="157"/>
        <v>A</v>
      </c>
      <c r="H959" t="str">
        <f t="shared" ca="1" si="158"/>
        <v/>
      </c>
      <c r="I959" t="str">
        <f t="shared" ca="1" si="159"/>
        <v/>
      </c>
      <c r="J959" t="str">
        <f t="shared" ca="1" si="160"/>
        <v/>
      </c>
      <c r="K959" t="str">
        <f t="shared" ca="1" si="161"/>
        <v/>
      </c>
      <c r="M959">
        <f t="shared" ca="1" si="162"/>
        <v>0</v>
      </c>
      <c r="N959" t="str">
        <f t="shared" ca="1" si="163"/>
        <v/>
      </c>
      <c r="U959">
        <f t="shared" si="164"/>
        <v>0</v>
      </c>
    </row>
    <row r="960" hidden="1">
      <c r="A960" s="12"/>
      <c r="B960">
        <v>85</v>
      </c>
      <c r="C960" t="str">
        <f t="shared" ca="1" si="154"/>
        <v>11.4</v>
      </c>
      <c r="D960" t="str">
        <f t="shared" ca="1" si="155"/>
        <v>na</v>
      </c>
      <c r="E960" t="s">
        <v>20</v>
      </c>
      <c r="F960" s="65" t="str">
        <f t="shared" ca="1" si="156"/>
        <v>https://prre.agglo-larochelle.fr/partenaires</v>
      </c>
      <c r="G960" t="str">
        <f t="shared" ca="1" si="157"/>
        <v>A</v>
      </c>
      <c r="H960" t="str">
        <f t="shared" ca="1" si="158"/>
        <v/>
      </c>
      <c r="I960" t="str">
        <f t="shared" ca="1" si="159"/>
        <v/>
      </c>
      <c r="J960" t="str">
        <f t="shared" ca="1" si="160"/>
        <v/>
      </c>
      <c r="K960" t="str">
        <f t="shared" ca="1" si="161"/>
        <v/>
      </c>
      <c r="M960">
        <f t="shared" ca="1" si="162"/>
        <v>0</v>
      </c>
      <c r="N960" t="str">
        <f t="shared" ca="1" si="163"/>
        <v/>
      </c>
      <c r="U960">
        <f t="shared" si="164"/>
        <v>0</v>
      </c>
    </row>
    <row r="961" hidden="1">
      <c r="A961" s="12"/>
      <c r="B961">
        <v>85</v>
      </c>
      <c r="C961" t="str">
        <f t="shared" ca="1" si="154"/>
        <v>11.4</v>
      </c>
      <c r="D961" t="str">
        <f t="shared" ca="1" si="155"/>
        <v>na</v>
      </c>
      <c r="E961" t="s">
        <v>23</v>
      </c>
      <c r="F961" s="65" t="str">
        <f t="shared" ca="1" si="156"/>
        <v>https://prre.agglo-larochelle.fr/mentions-legales</v>
      </c>
      <c r="G961" t="str">
        <f t="shared" ca="1" si="157"/>
        <v>A</v>
      </c>
      <c r="H961" t="str">
        <f t="shared" ca="1" si="158"/>
        <v/>
      </c>
      <c r="I961" t="str">
        <f t="shared" ca="1" si="159"/>
        <v/>
      </c>
      <c r="J961" t="str">
        <f t="shared" ca="1" si="160"/>
        <v/>
      </c>
      <c r="K961" t="str">
        <f t="shared" ca="1" si="161"/>
        <v/>
      </c>
      <c r="M961">
        <f t="shared" ca="1" si="162"/>
        <v>0</v>
      </c>
      <c r="N961" t="str">
        <f t="shared" ca="1" si="163"/>
        <v/>
      </c>
      <c r="U961">
        <f t="shared" si="164"/>
        <v>0</v>
      </c>
    </row>
    <row r="962" hidden="1">
      <c r="A962" s="12"/>
      <c r="B962">
        <v>85</v>
      </c>
      <c r="C962" t="str">
        <f t="shared" ca="1" si="154"/>
        <v>11.4</v>
      </c>
      <c r="D962" t="str">
        <f t="shared" ca="1" si="155"/>
        <v>na</v>
      </c>
      <c r="E962" t="s">
        <v>26</v>
      </c>
      <c r="F962" s="65" t="str">
        <f t="shared" ca="1" si="156"/>
        <v>https://prre.agglo-larochelle.fr/plan-du-site</v>
      </c>
      <c r="G962" t="str">
        <f t="shared" ca="1" si="157"/>
        <v>A</v>
      </c>
      <c r="H962" t="str">
        <f t="shared" ca="1" si="158"/>
        <v/>
      </c>
      <c r="I962" t="str">
        <f t="shared" ca="1" si="159"/>
        <v/>
      </c>
      <c r="J962" t="str">
        <f t="shared" ca="1" si="160"/>
        <v/>
      </c>
      <c r="K962" t="str">
        <f t="shared" ca="1" si="161"/>
        <v/>
      </c>
      <c r="M962">
        <f t="shared" ca="1" si="162"/>
        <v>0</v>
      </c>
      <c r="N962" t="str">
        <f t="shared" ca="1" si="163"/>
        <v/>
      </c>
      <c r="U962">
        <f t="shared" si="164"/>
        <v>0</v>
      </c>
    </row>
    <row r="963" hidden="1">
      <c r="A963" s="12"/>
      <c r="B963">
        <v>85</v>
      </c>
      <c r="C963" t="str">
        <f t="shared" ca="1" si="154"/>
        <v>11.4</v>
      </c>
      <c r="D963" t="str">
        <f t="shared" ca="1" si="155"/>
        <v>c</v>
      </c>
      <c r="E963" t="s">
        <v>29</v>
      </c>
      <c r="F963" s="65" t="str">
        <f t="shared" ca="1" si="156"/>
        <v>https://prre.agglo-larochelle.fr/module-annuaire-des-pros?</v>
      </c>
      <c r="G963" t="str">
        <f t="shared" ca="1" si="157"/>
        <v>A</v>
      </c>
      <c r="H963" t="str">
        <f t="shared" ca="1" si="158"/>
        <v/>
      </c>
      <c r="I963" t="str">
        <f t="shared" ca="1" si="159"/>
        <v/>
      </c>
      <c r="J963" t="str">
        <f t="shared" ca="1" si="160"/>
        <v/>
      </c>
      <c r="K963" t="str">
        <f t="shared" ca="1" si="161"/>
        <v/>
      </c>
      <c r="M963">
        <f t="shared" ca="1" si="162"/>
        <v>0</v>
      </c>
      <c r="N963" t="str">
        <f t="shared" ca="1" si="163"/>
        <v/>
      </c>
      <c r="U963">
        <f t="shared" si="164"/>
        <v>0</v>
      </c>
    </row>
    <row r="964" hidden="1">
      <c r="A964" s="12"/>
      <c r="B964">
        <v>85</v>
      </c>
      <c r="C964" t="str">
        <f t="shared" ca="1" si="154"/>
        <v>11.4</v>
      </c>
      <c r="D964" t="str">
        <f t="shared" ca="1" si="155"/>
        <v>c</v>
      </c>
      <c r="E964" t="s">
        <v>32</v>
      </c>
      <c r="F964" s="65" t="str">
        <f t="shared" ca="1" si="156"/>
        <v>https://prre.agglo-larochelle.fr/prendre-rendez-vous</v>
      </c>
      <c r="G964" t="str">
        <f t="shared" ca="1" si="157"/>
        <v>A</v>
      </c>
      <c r="H964" t="str">
        <f t="shared" ca="1" si="158"/>
        <v/>
      </c>
      <c r="I964" t="str">
        <f t="shared" ca="1" si="159"/>
        <v/>
      </c>
      <c r="J964" t="str">
        <f t="shared" ca="1" si="160"/>
        <v/>
      </c>
      <c r="K964" t="str">
        <f t="shared" ca="1" si="161"/>
        <v/>
      </c>
      <c r="M964">
        <f t="shared" ca="1" si="162"/>
        <v>0</v>
      </c>
      <c r="N964" t="str">
        <f t="shared" ca="1" si="163"/>
        <v/>
      </c>
      <c r="U964">
        <f t="shared" si="164"/>
        <v>0</v>
      </c>
    </row>
    <row r="965" hidden="1">
      <c r="A965" s="12"/>
      <c r="B965">
        <v>85</v>
      </c>
      <c r="C965" t="str">
        <f t="shared" ca="1" si="154"/>
        <v>11.4</v>
      </c>
      <c r="D965" t="str">
        <f t="shared" ca="1" si="155"/>
        <v>na</v>
      </c>
      <c r="E965" t="s">
        <v>35</v>
      </c>
      <c r="F965" s="65" t="str">
        <f t="shared" ca="1" si="156"/>
        <v>https://prre.agglo-larochelle.fr/aides-financieres</v>
      </c>
      <c r="G965" t="str">
        <f t="shared" ca="1" si="157"/>
        <v>A</v>
      </c>
      <c r="H965" t="str">
        <f t="shared" ca="1" si="158"/>
        <v/>
      </c>
      <c r="I965" t="str">
        <f t="shared" ca="1" si="159"/>
        <v/>
      </c>
      <c r="J965" t="str">
        <f t="shared" ca="1" si="160"/>
        <v/>
      </c>
      <c r="K965" t="str">
        <f t="shared" ca="1" si="161"/>
        <v/>
      </c>
      <c r="M965">
        <f t="shared" ca="1" si="162"/>
        <v>0</v>
      </c>
      <c r="N965" t="str">
        <f t="shared" ca="1" si="163"/>
        <v/>
      </c>
      <c r="U965">
        <f t="shared" si="164"/>
        <v>0</v>
      </c>
    </row>
    <row r="966" hidden="1">
      <c r="A966" s="12"/>
      <c r="B966">
        <v>85</v>
      </c>
      <c r="C966" t="str">
        <f t="shared" ca="1" si="154"/>
        <v>11.4</v>
      </c>
      <c r="D966" t="str">
        <f t="shared" ca="1" si="155"/>
        <v>na</v>
      </c>
      <c r="E966" t="s">
        <v>38</v>
      </c>
      <c r="F966" s="65" t="str">
        <f t="shared" ca="1" si="156"/>
        <v>https://prre.agglo-larochelle.fr/des-outils-pour-mieux-connaitre-mon-logement/mon-toit-est-t-il-bien-isole</v>
      </c>
      <c r="G966" t="str">
        <f t="shared" ca="1" si="157"/>
        <v>A</v>
      </c>
      <c r="H966" t="str">
        <f t="shared" ca="1" si="158"/>
        <v/>
      </c>
      <c r="I966" t="str">
        <f t="shared" ca="1" si="159"/>
        <v/>
      </c>
      <c r="J966" t="str">
        <f t="shared" ca="1" si="160"/>
        <v/>
      </c>
      <c r="K966" t="str">
        <f t="shared" ca="1" si="161"/>
        <v/>
      </c>
      <c r="M966">
        <f t="shared" ca="1" si="162"/>
        <v>0</v>
      </c>
      <c r="N966" t="str">
        <f t="shared" ca="1" si="163"/>
        <v/>
      </c>
      <c r="U966">
        <f t="shared" si="164"/>
        <v>0</v>
      </c>
    </row>
    <row r="967" hidden="1">
      <c r="A967" s="12"/>
      <c r="B967">
        <v>85</v>
      </c>
      <c r="C967" t="str">
        <f t="shared" ca="1" si="154"/>
        <v>11.4</v>
      </c>
      <c r="D967" t="str">
        <f t="shared" ca="1" si="155"/>
        <v>c</v>
      </c>
      <c r="E967" t="s">
        <v>41</v>
      </c>
      <c r="F967" s="65" t="str">
        <f t="shared" ca="1" si="156"/>
        <v>https://prre.agglo-larochelle.fr/prendre-rendez-vous/prendre-rendez-vous-a-la-rochelle-pour-une-renovation-energetique-individuelle</v>
      </c>
      <c r="G967" t="str">
        <f t="shared" ca="1" si="157"/>
        <v>A</v>
      </c>
      <c r="H967" t="str">
        <f t="shared" ca="1" si="158"/>
        <v/>
      </c>
      <c r="I967" t="str">
        <f t="shared" ca="1" si="159"/>
        <v/>
      </c>
      <c r="J967" t="str">
        <f t="shared" ca="1" si="160"/>
        <v/>
      </c>
      <c r="K967" t="str">
        <f t="shared" ca="1" si="161"/>
        <v/>
      </c>
      <c r="M967">
        <f t="shared" ca="1" si="162"/>
        <v>0</v>
      </c>
      <c r="N967" t="str">
        <f t="shared" ca="1" si="163"/>
        <v/>
      </c>
      <c r="U967">
        <f t="shared" si="164"/>
        <v>0</v>
      </c>
    </row>
    <row r="968" hidden="1">
      <c r="A968" s="12"/>
      <c r="B968">
        <v>85</v>
      </c>
      <c r="C968" t="str">
        <f t="shared" ref="C968:C1031" ca="1" si="165">IF(INDIRECT($E968&amp;"!B"&amp;$B968)=0,"",INDIRECT($E968&amp;"!B"&amp;$B968))</f>
        <v>11.4</v>
      </c>
      <c r="D968" t="str">
        <f t="shared" ref="D968:D1031" ca="1" si="166">IF(INDIRECT($E968&amp;"!F"&amp;$B968)=0,"",INDIRECT($E968&amp;"!F"&amp;$B968))</f>
        <v>na</v>
      </c>
      <c r="E968" t="s">
        <v>44</v>
      </c>
      <c r="F968" s="65" t="str">
        <f t="shared" ref="F968:F1031" ca="1" si="167">HYPERLINK(INDIRECT($E968&amp;"!C3"))</f>
        <v>https://prre.agglo-larochelle.fr/-/gl-batiment-elec</v>
      </c>
      <c r="G968" t="str">
        <f t="shared" ref="G968:G1031" ca="1" si="168">IF(INDIRECT($E968&amp;"!C"&amp;$B968)=0,"",INDIRECT($E968&amp;"!C"&amp;$B968))</f>
        <v>A</v>
      </c>
      <c r="H968" t="str">
        <f t="shared" ref="H968:H1031" ca="1" si="169">IF(INDIRECT($E968&amp;"!D"&amp;$B968)=0,"",INDIRECT($E968&amp;"!D"&amp;$B968))</f>
        <v/>
      </c>
      <c r="I968" t="str">
        <f t="shared" ref="I968:I1031" ca="1" si="170">IF(INDIRECT($E968&amp;"!H"&amp;$B968)=0,"",INDIRECT($E968&amp;"!H"&amp;$B968))</f>
        <v/>
      </c>
      <c r="J968" t="str">
        <f t="shared" ref="J968:J1031" ca="1" si="171">IF(INDIRECT($E968&amp;"!I"&amp;$B968)=0,"",INDIRECT($E968&amp;"!I"&amp;$B968))</f>
        <v/>
      </c>
      <c r="K968" t="str">
        <f t="shared" ref="K968:K1031" ca="1" si="172">IFERROR(VLOOKUP($J968,$W$1:$AA$4,(MATCH($I968,$X$5:$AA$5,0))+1,FALSE),"")</f>
        <v/>
      </c>
      <c r="M968">
        <f t="shared" ref="M968:M1031" ca="1" si="173">COUNTIFS($C$7:$C$1385,$C968,$D$7:$D$1385,"nc")</f>
        <v>0</v>
      </c>
      <c r="N968" t="str">
        <f t="shared" ref="N968:N1031" ca="1" si="174">IF(INDIRECT($E968&amp;"!J"&amp;$B968)=0,"",INDIRECT($E968&amp;"!J"&amp;$B968))</f>
        <v/>
      </c>
      <c r="U968">
        <f t="shared" ref="U968:U1031" si="175">SUM($P968:$T968)</f>
        <v>0</v>
      </c>
    </row>
    <row r="969" hidden="1">
      <c r="A969" s="12"/>
      <c r="B969">
        <v>85</v>
      </c>
      <c r="C969" t="str">
        <f t="shared" ca="1" si="165"/>
        <v>11.4</v>
      </c>
      <c r="D969" t="str">
        <f t="shared" ca="1" si="166"/>
        <v>na</v>
      </c>
      <c r="E969" t="s">
        <v>47</v>
      </c>
      <c r="F969" s="65" t="str">
        <f t="shared" ca="1" si="167"/>
        <v>https://prre.agglo-larochelle.fr/-/1ere-fiche-chantier-de-renovation-performante</v>
      </c>
      <c r="G969" t="str">
        <f t="shared" ca="1" si="168"/>
        <v>A</v>
      </c>
      <c r="H969" t="str">
        <f t="shared" ca="1" si="169"/>
        <v/>
      </c>
      <c r="I969" t="str">
        <f t="shared" ca="1" si="170"/>
        <v/>
      </c>
      <c r="J969" t="str">
        <f t="shared" ca="1" si="171"/>
        <v/>
      </c>
      <c r="K969" t="str">
        <f t="shared" ca="1" si="172"/>
        <v/>
      </c>
      <c r="M969">
        <f t="shared" ca="1" si="173"/>
        <v>0</v>
      </c>
      <c r="N969" t="str">
        <f t="shared" ca="1" si="174"/>
        <v/>
      </c>
      <c r="U969">
        <f t="shared" si="175"/>
        <v>0</v>
      </c>
    </row>
    <row r="970" hidden="1">
      <c r="A970" s="12"/>
      <c r="B970">
        <v>86</v>
      </c>
      <c r="C970" t="str">
        <f t="shared" ca="1" si="165"/>
        <v>11.5</v>
      </c>
      <c r="D970" t="str">
        <f t="shared" ca="1" si="166"/>
        <v>na</v>
      </c>
      <c r="E970" t="s">
        <v>11</v>
      </c>
      <c r="F970" s="65" t="str">
        <f t="shared" ca="1" si="167"/>
        <v>https://prre.agglo-larochelle.fr/</v>
      </c>
      <c r="G970" t="str">
        <f t="shared" ca="1" si="168"/>
        <v>A</v>
      </c>
      <c r="H970" t="str">
        <f t="shared" ca="1" si="169"/>
        <v>x</v>
      </c>
      <c r="I970" t="str">
        <f t="shared" ca="1" si="170"/>
        <v/>
      </c>
      <c r="J970" t="str">
        <f t="shared" ca="1" si="171"/>
        <v/>
      </c>
      <c r="K970" t="str">
        <f t="shared" ca="1" si="172"/>
        <v/>
      </c>
      <c r="M970">
        <f t="shared" ca="1" si="173"/>
        <v>0</v>
      </c>
      <c r="N970" t="str">
        <f t="shared" ca="1" si="174"/>
        <v/>
      </c>
      <c r="U970">
        <f t="shared" si="175"/>
        <v>0</v>
      </c>
    </row>
    <row r="971" hidden="1">
      <c r="A971" s="12"/>
      <c r="B971">
        <v>86</v>
      </c>
      <c r="C971" t="str">
        <f t="shared" ca="1" si="165"/>
        <v>11.5</v>
      </c>
      <c r="D971" t="str">
        <f t="shared" ca="1" si="166"/>
        <v>na</v>
      </c>
      <c r="E971" t="s">
        <v>14</v>
      </c>
      <c r="F971" s="65" t="str">
        <f t="shared" ca="1" si="167"/>
        <v>https://prre.agglo-larochelle.fr/j-adapte-mon-logement-a-une-perte-d-autonomie</v>
      </c>
      <c r="G971" t="str">
        <f t="shared" ca="1" si="168"/>
        <v>A</v>
      </c>
      <c r="H971" t="str">
        <f t="shared" ca="1" si="169"/>
        <v>x</v>
      </c>
      <c r="I971" t="str">
        <f t="shared" ca="1" si="170"/>
        <v/>
      </c>
      <c r="J971" t="str">
        <f t="shared" ca="1" si="171"/>
        <v/>
      </c>
      <c r="K971" t="str">
        <f t="shared" ca="1" si="172"/>
        <v/>
      </c>
      <c r="M971">
        <f t="shared" ca="1" si="173"/>
        <v>0</v>
      </c>
      <c r="N971" t="str">
        <f t="shared" ca="1" si="174"/>
        <v/>
      </c>
      <c r="U971">
        <f t="shared" si="175"/>
        <v>0</v>
      </c>
    </row>
    <row r="972" hidden="1">
      <c r="A972" s="12"/>
      <c r="B972">
        <v>86</v>
      </c>
      <c r="C972" t="str">
        <f t="shared" ca="1" si="165"/>
        <v>11.5</v>
      </c>
      <c r="D972" t="str">
        <f t="shared" ca="1" si="166"/>
        <v>na</v>
      </c>
      <c r="E972" t="s">
        <v>17</v>
      </c>
      <c r="F972" s="65" t="str">
        <f t="shared" ca="1" si="167"/>
        <v>https://prre.agglo-larochelle.fr/contact-professionnels</v>
      </c>
      <c r="G972" t="str">
        <f t="shared" ca="1" si="168"/>
        <v>A</v>
      </c>
      <c r="H972" t="str">
        <f t="shared" ca="1" si="169"/>
        <v>x</v>
      </c>
      <c r="I972" t="str">
        <f t="shared" ca="1" si="170"/>
        <v/>
      </c>
      <c r="J972" t="str">
        <f t="shared" ca="1" si="171"/>
        <v/>
      </c>
      <c r="K972" t="str">
        <f t="shared" ca="1" si="172"/>
        <v/>
      </c>
      <c r="M972">
        <f t="shared" ca="1" si="173"/>
        <v>0</v>
      </c>
      <c r="N972" t="str">
        <f t="shared" ca="1" si="174"/>
        <v/>
      </c>
      <c r="U972">
        <f t="shared" si="175"/>
        <v>0</v>
      </c>
    </row>
    <row r="973" hidden="1">
      <c r="A973" s="12"/>
      <c r="B973">
        <v>86</v>
      </c>
      <c r="C973" t="str">
        <f t="shared" ca="1" si="165"/>
        <v>11.5</v>
      </c>
      <c r="D973" t="str">
        <f t="shared" ca="1" si="166"/>
        <v>na</v>
      </c>
      <c r="E973" t="s">
        <v>20</v>
      </c>
      <c r="F973" s="65" t="str">
        <f t="shared" ca="1" si="167"/>
        <v>https://prre.agglo-larochelle.fr/partenaires</v>
      </c>
      <c r="G973" t="str">
        <f t="shared" ca="1" si="168"/>
        <v>A</v>
      </c>
      <c r="H973" t="str">
        <f t="shared" ca="1" si="169"/>
        <v>x</v>
      </c>
      <c r="I973" t="str">
        <f t="shared" ca="1" si="170"/>
        <v/>
      </c>
      <c r="J973" t="str">
        <f t="shared" ca="1" si="171"/>
        <v/>
      </c>
      <c r="K973" t="str">
        <f t="shared" ca="1" si="172"/>
        <v/>
      </c>
      <c r="M973">
        <f t="shared" ca="1" si="173"/>
        <v>0</v>
      </c>
      <c r="N973" t="str">
        <f t="shared" ca="1" si="174"/>
        <v/>
      </c>
      <c r="U973">
        <f t="shared" si="175"/>
        <v>0</v>
      </c>
    </row>
    <row r="974" hidden="1">
      <c r="A974" s="12"/>
      <c r="B974">
        <v>86</v>
      </c>
      <c r="C974" t="str">
        <f t="shared" ca="1" si="165"/>
        <v>11.5</v>
      </c>
      <c r="D974" t="str">
        <f t="shared" ca="1" si="166"/>
        <v>na</v>
      </c>
      <c r="E974" t="s">
        <v>23</v>
      </c>
      <c r="F974" s="65" t="str">
        <f t="shared" ca="1" si="167"/>
        <v>https://prre.agglo-larochelle.fr/mentions-legales</v>
      </c>
      <c r="G974" t="str">
        <f t="shared" ca="1" si="168"/>
        <v>A</v>
      </c>
      <c r="H974" t="str">
        <f t="shared" ca="1" si="169"/>
        <v>x</v>
      </c>
      <c r="I974" t="str">
        <f t="shared" ca="1" si="170"/>
        <v/>
      </c>
      <c r="J974" t="str">
        <f t="shared" ca="1" si="171"/>
        <v/>
      </c>
      <c r="K974" t="str">
        <f t="shared" ca="1" si="172"/>
        <v/>
      </c>
      <c r="M974">
        <f t="shared" ca="1" si="173"/>
        <v>0</v>
      </c>
      <c r="N974" t="str">
        <f t="shared" ca="1" si="174"/>
        <v/>
      </c>
      <c r="U974">
        <f t="shared" si="175"/>
        <v>0</v>
      </c>
    </row>
    <row r="975" hidden="1">
      <c r="A975" s="12"/>
      <c r="B975">
        <v>86</v>
      </c>
      <c r="C975" t="str">
        <f t="shared" ca="1" si="165"/>
        <v>11.5</v>
      </c>
      <c r="D975" t="str">
        <f t="shared" ca="1" si="166"/>
        <v>na</v>
      </c>
      <c r="E975" t="s">
        <v>26</v>
      </c>
      <c r="F975" s="65" t="str">
        <f t="shared" ca="1" si="167"/>
        <v>https://prre.agglo-larochelle.fr/plan-du-site</v>
      </c>
      <c r="G975" t="str">
        <f t="shared" ca="1" si="168"/>
        <v>A</v>
      </c>
      <c r="H975" t="str">
        <f t="shared" ca="1" si="169"/>
        <v>x</v>
      </c>
      <c r="I975" t="str">
        <f t="shared" ca="1" si="170"/>
        <v/>
      </c>
      <c r="J975" t="str">
        <f t="shared" ca="1" si="171"/>
        <v/>
      </c>
      <c r="K975" t="str">
        <f t="shared" ca="1" si="172"/>
        <v/>
      </c>
      <c r="M975">
        <f t="shared" ca="1" si="173"/>
        <v>0</v>
      </c>
      <c r="N975" t="str">
        <f t="shared" ca="1" si="174"/>
        <v/>
      </c>
      <c r="U975">
        <f t="shared" si="175"/>
        <v>0</v>
      </c>
    </row>
    <row r="976" hidden="1">
      <c r="A976" s="12"/>
      <c r="B976">
        <v>86</v>
      </c>
      <c r="C976" t="str">
        <f t="shared" ca="1" si="165"/>
        <v>11.5</v>
      </c>
      <c r="D976" t="str">
        <f t="shared" ca="1" si="166"/>
        <v>c</v>
      </c>
      <c r="E976" t="s">
        <v>29</v>
      </c>
      <c r="F976" s="65" t="str">
        <f t="shared" ca="1" si="167"/>
        <v>https://prre.agglo-larochelle.fr/module-annuaire-des-pros?</v>
      </c>
      <c r="G976" t="str">
        <f t="shared" ca="1" si="168"/>
        <v>A</v>
      </c>
      <c r="H976" t="str">
        <f t="shared" ca="1" si="169"/>
        <v>x</v>
      </c>
      <c r="I976" t="str">
        <f t="shared" ca="1" si="170"/>
        <v/>
      </c>
      <c r="J976" t="str">
        <f t="shared" ca="1" si="171"/>
        <v/>
      </c>
      <c r="K976" t="str">
        <f t="shared" ca="1" si="172"/>
        <v/>
      </c>
      <c r="M976">
        <f t="shared" ca="1" si="173"/>
        <v>0</v>
      </c>
      <c r="N976" t="str">
        <f t="shared" ca="1" si="174"/>
        <v/>
      </c>
      <c r="U976">
        <f t="shared" si="175"/>
        <v>0</v>
      </c>
    </row>
    <row r="977" hidden="1">
      <c r="A977" s="12"/>
      <c r="B977">
        <v>86</v>
      </c>
      <c r="C977" t="str">
        <f t="shared" ca="1" si="165"/>
        <v>11.5</v>
      </c>
      <c r="D977" t="str">
        <f t="shared" ca="1" si="166"/>
        <v>na</v>
      </c>
      <c r="E977" t="s">
        <v>32</v>
      </c>
      <c r="F977" s="65" t="str">
        <f t="shared" ca="1" si="167"/>
        <v>https://prre.agglo-larochelle.fr/prendre-rendez-vous</v>
      </c>
      <c r="G977" t="str">
        <f t="shared" ca="1" si="168"/>
        <v>A</v>
      </c>
      <c r="H977" t="str">
        <f t="shared" ca="1" si="169"/>
        <v>x</v>
      </c>
      <c r="I977" t="str">
        <f t="shared" ca="1" si="170"/>
        <v/>
      </c>
      <c r="J977" t="str">
        <f t="shared" ca="1" si="171"/>
        <v/>
      </c>
      <c r="K977" t="str">
        <f t="shared" ca="1" si="172"/>
        <v/>
      </c>
      <c r="M977">
        <f t="shared" ca="1" si="173"/>
        <v>0</v>
      </c>
      <c r="N977" t="str">
        <f t="shared" ca="1" si="174"/>
        <v/>
      </c>
      <c r="U977">
        <f t="shared" si="175"/>
        <v>0</v>
      </c>
    </row>
    <row r="978" hidden="1">
      <c r="A978" s="12"/>
      <c r="B978">
        <v>86</v>
      </c>
      <c r="C978" t="str">
        <f t="shared" ca="1" si="165"/>
        <v>11.5</v>
      </c>
      <c r="D978" t="str">
        <f t="shared" ca="1" si="166"/>
        <v>na</v>
      </c>
      <c r="E978" t="s">
        <v>35</v>
      </c>
      <c r="F978" s="65" t="str">
        <f t="shared" ca="1" si="167"/>
        <v>https://prre.agglo-larochelle.fr/aides-financieres</v>
      </c>
      <c r="G978" t="str">
        <f t="shared" ca="1" si="168"/>
        <v>A</v>
      </c>
      <c r="H978" t="str">
        <f t="shared" ca="1" si="169"/>
        <v>x</v>
      </c>
      <c r="I978" t="str">
        <f t="shared" ca="1" si="170"/>
        <v/>
      </c>
      <c r="J978" t="str">
        <f t="shared" ca="1" si="171"/>
        <v/>
      </c>
      <c r="K978" t="str">
        <f t="shared" ca="1" si="172"/>
        <v/>
      </c>
      <c r="M978">
        <f t="shared" ca="1" si="173"/>
        <v>0</v>
      </c>
      <c r="N978" t="str">
        <f t="shared" ca="1" si="174"/>
        <v/>
      </c>
      <c r="U978">
        <f t="shared" si="175"/>
        <v>0</v>
      </c>
    </row>
    <row r="979" hidden="1">
      <c r="A979" s="12"/>
      <c r="B979">
        <v>86</v>
      </c>
      <c r="C979" t="str">
        <f t="shared" ca="1" si="165"/>
        <v>11.5</v>
      </c>
      <c r="D979" t="str">
        <f t="shared" ca="1" si="166"/>
        <v>na</v>
      </c>
      <c r="E979" t="s">
        <v>38</v>
      </c>
      <c r="F979" s="65" t="str">
        <f t="shared" ca="1" si="167"/>
        <v>https://prre.agglo-larochelle.fr/des-outils-pour-mieux-connaitre-mon-logement/mon-toit-est-t-il-bien-isole</v>
      </c>
      <c r="G979" t="str">
        <f t="shared" ca="1" si="168"/>
        <v>A</v>
      </c>
      <c r="H979" t="str">
        <f t="shared" ca="1" si="169"/>
        <v>x</v>
      </c>
      <c r="I979" t="str">
        <f t="shared" ca="1" si="170"/>
        <v/>
      </c>
      <c r="J979" t="str">
        <f t="shared" ca="1" si="171"/>
        <v/>
      </c>
      <c r="K979" t="str">
        <f t="shared" ca="1" si="172"/>
        <v/>
      </c>
      <c r="M979">
        <f t="shared" ca="1" si="173"/>
        <v>0</v>
      </c>
      <c r="N979" t="str">
        <f t="shared" ca="1" si="174"/>
        <v/>
      </c>
      <c r="U979">
        <f t="shared" si="175"/>
        <v>0</v>
      </c>
    </row>
    <row r="980">
      <c r="A980" s="12"/>
      <c r="B980">
        <v>86</v>
      </c>
      <c r="C980" t="str">
        <f t="shared" ca="1" si="165"/>
        <v>11.5</v>
      </c>
      <c r="D980" t="str">
        <f t="shared" ca="1" si="166"/>
        <v>c</v>
      </c>
      <c r="E980" t="s">
        <v>41</v>
      </c>
      <c r="F980" s="65" t="str">
        <f t="shared" ca="1" si="167"/>
        <v>https://prre.agglo-larochelle.fr/prendre-rendez-vous/prendre-rendez-vous-a-la-rochelle-pour-une-renovation-energetique-individuelle</v>
      </c>
      <c r="G980" t="str">
        <f t="shared" ca="1" si="168"/>
        <v>A</v>
      </c>
      <c r="H980" t="str">
        <f t="shared" ca="1" si="169"/>
        <v>x</v>
      </c>
      <c r="I980" t="str">
        <f t="shared" ca="1" si="170"/>
        <v>Majeure</v>
      </c>
      <c r="J980" t="str">
        <f t="shared" ca="1" si="171"/>
        <v xml:space="preserve">Une seule fois dans la page</v>
      </c>
      <c r="K980" t="str">
        <f t="shared" ca="1" si="172"/>
        <v/>
      </c>
      <c r="M980">
        <f t="shared" ca="1" si="173"/>
        <v>0</v>
      </c>
      <c r="N980" t="str">
        <f t="shared" ca="1" si="174"/>
        <v xml:space="preserve">le regroupement "rendez-vous" n'est pas présent </v>
      </c>
      <c r="U980">
        <f t="shared" si="175"/>
        <v>0</v>
      </c>
    </row>
    <row r="981" hidden="1">
      <c r="A981" s="12"/>
      <c r="B981">
        <v>86</v>
      </c>
      <c r="C981" t="str">
        <f t="shared" ca="1" si="165"/>
        <v>11.5</v>
      </c>
      <c r="D981" t="str">
        <f t="shared" ca="1" si="166"/>
        <v>na</v>
      </c>
      <c r="E981" t="s">
        <v>44</v>
      </c>
      <c r="F981" s="65" t="str">
        <f t="shared" ca="1" si="167"/>
        <v>https://prre.agglo-larochelle.fr/-/gl-batiment-elec</v>
      </c>
      <c r="G981" t="str">
        <f t="shared" ca="1" si="168"/>
        <v>A</v>
      </c>
      <c r="H981" t="str">
        <f t="shared" ca="1" si="169"/>
        <v>x</v>
      </c>
      <c r="I981" t="str">
        <f t="shared" ca="1" si="170"/>
        <v/>
      </c>
      <c r="J981" t="str">
        <f t="shared" ca="1" si="171"/>
        <v/>
      </c>
      <c r="K981" t="str">
        <f t="shared" ca="1" si="172"/>
        <v/>
      </c>
      <c r="M981">
        <f t="shared" ca="1" si="173"/>
        <v>0</v>
      </c>
      <c r="N981" t="str">
        <f t="shared" ca="1" si="174"/>
        <v/>
      </c>
      <c r="U981">
        <f t="shared" si="175"/>
        <v>0</v>
      </c>
    </row>
    <row r="982" hidden="1">
      <c r="A982" s="12"/>
      <c r="B982">
        <v>86</v>
      </c>
      <c r="C982" t="str">
        <f t="shared" ca="1" si="165"/>
        <v>11.5</v>
      </c>
      <c r="D982" t="str">
        <f t="shared" ca="1" si="166"/>
        <v>na</v>
      </c>
      <c r="E982" t="s">
        <v>47</v>
      </c>
      <c r="F982" s="65" t="str">
        <f t="shared" ca="1" si="167"/>
        <v>https://prre.agglo-larochelle.fr/-/1ere-fiche-chantier-de-renovation-performante</v>
      </c>
      <c r="G982" t="str">
        <f t="shared" ca="1" si="168"/>
        <v>A</v>
      </c>
      <c r="H982" t="str">
        <f t="shared" ca="1" si="169"/>
        <v>x</v>
      </c>
      <c r="I982" t="str">
        <f t="shared" ca="1" si="170"/>
        <v/>
      </c>
      <c r="J982" t="str">
        <f t="shared" ca="1" si="171"/>
        <v/>
      </c>
      <c r="K982" t="str">
        <f t="shared" ca="1" si="172"/>
        <v/>
      </c>
      <c r="M982">
        <f t="shared" ca="1" si="173"/>
        <v>0</v>
      </c>
      <c r="N982" t="str">
        <f t="shared" ca="1" si="174"/>
        <v/>
      </c>
      <c r="U982">
        <f t="shared" si="175"/>
        <v>0</v>
      </c>
    </row>
    <row r="983" hidden="1">
      <c r="A983" s="12"/>
      <c r="B983">
        <v>87</v>
      </c>
      <c r="C983" t="str">
        <f t="shared" ca="1" si="165"/>
        <v>11.6</v>
      </c>
      <c r="D983" t="str">
        <f t="shared" ca="1" si="166"/>
        <v>na</v>
      </c>
      <c r="E983" t="s">
        <v>11</v>
      </c>
      <c r="F983" s="65" t="str">
        <f t="shared" ca="1" si="167"/>
        <v>https://prre.agglo-larochelle.fr/</v>
      </c>
      <c r="G983" t="str">
        <f t="shared" ca="1" si="168"/>
        <v>A</v>
      </c>
      <c r="H983" t="str">
        <f t="shared" ca="1" si="169"/>
        <v>x</v>
      </c>
      <c r="I983" t="str">
        <f t="shared" ca="1" si="170"/>
        <v/>
      </c>
      <c r="J983" t="str">
        <f t="shared" ca="1" si="171"/>
        <v/>
      </c>
      <c r="K983" t="str">
        <f t="shared" ca="1" si="172"/>
        <v/>
      </c>
      <c r="M983">
        <f t="shared" ca="1" si="173"/>
        <v>0</v>
      </c>
      <c r="N983" t="str">
        <f t="shared" ca="1" si="174"/>
        <v/>
      </c>
      <c r="U983">
        <f t="shared" si="175"/>
        <v>0</v>
      </c>
    </row>
    <row r="984" hidden="1">
      <c r="A984" s="12"/>
      <c r="B984">
        <v>87</v>
      </c>
      <c r="C984" t="str">
        <f t="shared" ca="1" si="165"/>
        <v>11.6</v>
      </c>
      <c r="D984" t="str">
        <f t="shared" ca="1" si="166"/>
        <v>na</v>
      </c>
      <c r="E984" t="s">
        <v>14</v>
      </c>
      <c r="F984" s="65" t="str">
        <f t="shared" ca="1" si="167"/>
        <v>https://prre.agglo-larochelle.fr/j-adapte-mon-logement-a-une-perte-d-autonomie</v>
      </c>
      <c r="G984" t="str">
        <f t="shared" ca="1" si="168"/>
        <v>A</v>
      </c>
      <c r="H984" t="str">
        <f t="shared" ca="1" si="169"/>
        <v>x</v>
      </c>
      <c r="I984" t="str">
        <f t="shared" ca="1" si="170"/>
        <v/>
      </c>
      <c r="J984" t="str">
        <f t="shared" ca="1" si="171"/>
        <v/>
      </c>
      <c r="K984" t="str">
        <f t="shared" ca="1" si="172"/>
        <v/>
      </c>
      <c r="M984">
        <f t="shared" ca="1" si="173"/>
        <v>0</v>
      </c>
      <c r="N984" t="str">
        <f t="shared" ca="1" si="174"/>
        <v/>
      </c>
      <c r="U984">
        <f t="shared" si="175"/>
        <v>0</v>
      </c>
    </row>
    <row r="985" hidden="1">
      <c r="A985" s="12"/>
      <c r="B985">
        <v>87</v>
      </c>
      <c r="C985" t="str">
        <f t="shared" ca="1" si="165"/>
        <v>11.6</v>
      </c>
      <c r="D985" t="str">
        <f t="shared" ca="1" si="166"/>
        <v>na</v>
      </c>
      <c r="E985" t="s">
        <v>17</v>
      </c>
      <c r="F985" s="65" t="str">
        <f t="shared" ca="1" si="167"/>
        <v>https://prre.agglo-larochelle.fr/contact-professionnels</v>
      </c>
      <c r="G985" t="str">
        <f t="shared" ca="1" si="168"/>
        <v>A</v>
      </c>
      <c r="H985" t="str">
        <f t="shared" ca="1" si="169"/>
        <v>x</v>
      </c>
      <c r="I985" t="str">
        <f t="shared" ca="1" si="170"/>
        <v/>
      </c>
      <c r="J985" t="str">
        <f t="shared" ca="1" si="171"/>
        <v/>
      </c>
      <c r="K985" t="str">
        <f t="shared" ca="1" si="172"/>
        <v/>
      </c>
      <c r="M985">
        <f t="shared" ca="1" si="173"/>
        <v>0</v>
      </c>
      <c r="N985" t="str">
        <f t="shared" ca="1" si="174"/>
        <v/>
      </c>
      <c r="U985">
        <f t="shared" si="175"/>
        <v>0</v>
      </c>
    </row>
    <row r="986" hidden="1">
      <c r="A986" s="12"/>
      <c r="B986">
        <v>87</v>
      </c>
      <c r="C986" t="str">
        <f t="shared" ca="1" si="165"/>
        <v>11.6</v>
      </c>
      <c r="D986" t="str">
        <f t="shared" ca="1" si="166"/>
        <v>na</v>
      </c>
      <c r="E986" t="s">
        <v>20</v>
      </c>
      <c r="F986" s="65" t="str">
        <f t="shared" ca="1" si="167"/>
        <v>https://prre.agglo-larochelle.fr/partenaires</v>
      </c>
      <c r="G986" t="str">
        <f t="shared" ca="1" si="168"/>
        <v>A</v>
      </c>
      <c r="H986" t="str">
        <f t="shared" ca="1" si="169"/>
        <v>x</v>
      </c>
      <c r="I986" t="str">
        <f t="shared" ca="1" si="170"/>
        <v/>
      </c>
      <c r="J986" t="str">
        <f t="shared" ca="1" si="171"/>
        <v/>
      </c>
      <c r="K986" t="str">
        <f t="shared" ca="1" si="172"/>
        <v/>
      </c>
      <c r="M986">
        <f t="shared" ca="1" si="173"/>
        <v>0</v>
      </c>
      <c r="N986" t="str">
        <f t="shared" ca="1" si="174"/>
        <v/>
      </c>
      <c r="U986">
        <f t="shared" si="175"/>
        <v>0</v>
      </c>
    </row>
    <row r="987" hidden="1">
      <c r="A987" s="12"/>
      <c r="B987">
        <v>87</v>
      </c>
      <c r="C987" t="str">
        <f t="shared" ca="1" si="165"/>
        <v>11.6</v>
      </c>
      <c r="D987" t="str">
        <f t="shared" ca="1" si="166"/>
        <v>na</v>
      </c>
      <c r="E987" t="s">
        <v>23</v>
      </c>
      <c r="F987" s="65" t="str">
        <f t="shared" ca="1" si="167"/>
        <v>https://prre.agglo-larochelle.fr/mentions-legales</v>
      </c>
      <c r="G987" t="str">
        <f t="shared" ca="1" si="168"/>
        <v>A</v>
      </c>
      <c r="H987" t="str">
        <f t="shared" ca="1" si="169"/>
        <v>x</v>
      </c>
      <c r="I987" t="str">
        <f t="shared" ca="1" si="170"/>
        <v/>
      </c>
      <c r="J987" t="str">
        <f t="shared" ca="1" si="171"/>
        <v/>
      </c>
      <c r="K987" t="str">
        <f t="shared" ca="1" si="172"/>
        <v/>
      </c>
      <c r="M987">
        <f t="shared" ca="1" si="173"/>
        <v>0</v>
      </c>
      <c r="N987" t="str">
        <f t="shared" ca="1" si="174"/>
        <v/>
      </c>
      <c r="U987">
        <f t="shared" si="175"/>
        <v>0</v>
      </c>
    </row>
    <row r="988" hidden="1">
      <c r="A988" s="12"/>
      <c r="B988">
        <v>87</v>
      </c>
      <c r="C988" t="str">
        <f t="shared" ca="1" si="165"/>
        <v>11.6</v>
      </c>
      <c r="D988" t="str">
        <f t="shared" ca="1" si="166"/>
        <v>na</v>
      </c>
      <c r="E988" t="s">
        <v>26</v>
      </c>
      <c r="F988" s="65" t="str">
        <f t="shared" ca="1" si="167"/>
        <v>https://prre.agglo-larochelle.fr/plan-du-site</v>
      </c>
      <c r="G988" t="str">
        <f t="shared" ca="1" si="168"/>
        <v>A</v>
      </c>
      <c r="H988" t="str">
        <f t="shared" ca="1" si="169"/>
        <v>x</v>
      </c>
      <c r="I988" t="str">
        <f t="shared" ca="1" si="170"/>
        <v/>
      </c>
      <c r="J988" t="str">
        <f t="shared" ca="1" si="171"/>
        <v/>
      </c>
      <c r="K988" t="str">
        <f t="shared" ca="1" si="172"/>
        <v/>
      </c>
      <c r="M988">
        <f t="shared" ca="1" si="173"/>
        <v>0</v>
      </c>
      <c r="N988" t="str">
        <f t="shared" ca="1" si="174"/>
        <v/>
      </c>
      <c r="U988">
        <f t="shared" si="175"/>
        <v>0</v>
      </c>
    </row>
    <row r="989" hidden="1">
      <c r="A989" s="12"/>
      <c r="B989">
        <v>87</v>
      </c>
      <c r="C989" t="str">
        <f t="shared" ca="1" si="165"/>
        <v>11.6</v>
      </c>
      <c r="D989" t="str">
        <f t="shared" ca="1" si="166"/>
        <v>c</v>
      </c>
      <c r="E989" t="s">
        <v>29</v>
      </c>
      <c r="F989" s="65" t="str">
        <f t="shared" ca="1" si="167"/>
        <v>https://prre.agglo-larochelle.fr/module-annuaire-des-pros?</v>
      </c>
      <c r="G989" t="str">
        <f t="shared" ca="1" si="168"/>
        <v>A</v>
      </c>
      <c r="H989" t="str">
        <f t="shared" ca="1" si="169"/>
        <v>x</v>
      </c>
      <c r="I989" t="str">
        <f t="shared" ca="1" si="170"/>
        <v/>
      </c>
      <c r="J989" t="str">
        <f t="shared" ca="1" si="171"/>
        <v/>
      </c>
      <c r="K989" t="str">
        <f t="shared" ca="1" si="172"/>
        <v/>
      </c>
      <c r="M989">
        <f t="shared" ca="1" si="173"/>
        <v>0</v>
      </c>
      <c r="N989" t="str">
        <f t="shared" ca="1" si="174"/>
        <v/>
      </c>
      <c r="U989">
        <f t="shared" si="175"/>
        <v>0</v>
      </c>
    </row>
    <row r="990" hidden="1">
      <c r="A990" s="12"/>
      <c r="B990">
        <v>87</v>
      </c>
      <c r="C990" t="str">
        <f t="shared" ca="1" si="165"/>
        <v>11.6</v>
      </c>
      <c r="D990" t="str">
        <f t="shared" ca="1" si="166"/>
        <v>na</v>
      </c>
      <c r="E990" t="s">
        <v>32</v>
      </c>
      <c r="F990" s="65" t="str">
        <f t="shared" ca="1" si="167"/>
        <v>https://prre.agglo-larochelle.fr/prendre-rendez-vous</v>
      </c>
      <c r="G990" t="str">
        <f t="shared" ca="1" si="168"/>
        <v>A</v>
      </c>
      <c r="H990" t="str">
        <f t="shared" ca="1" si="169"/>
        <v>x</v>
      </c>
      <c r="I990" t="str">
        <f t="shared" ca="1" si="170"/>
        <v/>
      </c>
      <c r="J990" t="str">
        <f t="shared" ca="1" si="171"/>
        <v/>
      </c>
      <c r="K990" t="str">
        <f t="shared" ca="1" si="172"/>
        <v/>
      </c>
      <c r="M990">
        <f t="shared" ca="1" si="173"/>
        <v>0</v>
      </c>
      <c r="N990" t="str">
        <f t="shared" ca="1" si="174"/>
        <v/>
      </c>
      <c r="U990">
        <f t="shared" si="175"/>
        <v>0</v>
      </c>
    </row>
    <row r="991" hidden="1">
      <c r="A991" s="12"/>
      <c r="B991">
        <v>87</v>
      </c>
      <c r="C991" t="str">
        <f t="shared" ca="1" si="165"/>
        <v>11.6</v>
      </c>
      <c r="D991" t="str">
        <f t="shared" ca="1" si="166"/>
        <v>na</v>
      </c>
      <c r="E991" t="s">
        <v>35</v>
      </c>
      <c r="F991" s="65" t="str">
        <f t="shared" ca="1" si="167"/>
        <v>https://prre.agglo-larochelle.fr/aides-financieres</v>
      </c>
      <c r="G991" t="str">
        <f t="shared" ca="1" si="168"/>
        <v>A</v>
      </c>
      <c r="H991" t="str">
        <f t="shared" ca="1" si="169"/>
        <v>x</v>
      </c>
      <c r="I991" t="str">
        <f t="shared" ca="1" si="170"/>
        <v/>
      </c>
      <c r="J991" t="str">
        <f t="shared" ca="1" si="171"/>
        <v/>
      </c>
      <c r="K991" t="str">
        <f t="shared" ca="1" si="172"/>
        <v/>
      </c>
      <c r="M991">
        <f t="shared" ca="1" si="173"/>
        <v>0</v>
      </c>
      <c r="N991" t="str">
        <f t="shared" ca="1" si="174"/>
        <v/>
      </c>
      <c r="U991">
        <f t="shared" si="175"/>
        <v>0</v>
      </c>
    </row>
    <row r="992" hidden="1">
      <c r="A992" s="12"/>
      <c r="B992">
        <v>87</v>
      </c>
      <c r="C992" t="str">
        <f t="shared" ca="1" si="165"/>
        <v>11.6</v>
      </c>
      <c r="D992" t="str">
        <f t="shared" ca="1" si="166"/>
        <v>na</v>
      </c>
      <c r="E992" t="s">
        <v>38</v>
      </c>
      <c r="F992" s="65" t="str">
        <f t="shared" ca="1" si="167"/>
        <v>https://prre.agglo-larochelle.fr/des-outils-pour-mieux-connaitre-mon-logement/mon-toit-est-t-il-bien-isole</v>
      </c>
      <c r="G992" t="str">
        <f t="shared" ca="1" si="168"/>
        <v>A</v>
      </c>
      <c r="H992" t="str">
        <f t="shared" ca="1" si="169"/>
        <v>x</v>
      </c>
      <c r="I992" t="str">
        <f t="shared" ca="1" si="170"/>
        <v/>
      </c>
      <c r="J992" t="str">
        <f t="shared" ca="1" si="171"/>
        <v/>
      </c>
      <c r="K992" t="str">
        <f t="shared" ca="1" si="172"/>
        <v/>
      </c>
      <c r="M992">
        <f t="shared" ca="1" si="173"/>
        <v>0</v>
      </c>
      <c r="N992" t="str">
        <f t="shared" ca="1" si="174"/>
        <v/>
      </c>
      <c r="U992">
        <f t="shared" si="175"/>
        <v>0</v>
      </c>
    </row>
    <row r="993" hidden="1">
      <c r="A993" s="12"/>
      <c r="B993">
        <v>87</v>
      </c>
      <c r="C993" t="str">
        <f t="shared" ca="1" si="165"/>
        <v>11.6</v>
      </c>
      <c r="D993" t="str">
        <f t="shared" ca="1" si="166"/>
        <v>na</v>
      </c>
      <c r="E993" t="s">
        <v>41</v>
      </c>
      <c r="F993" s="65" t="str">
        <f t="shared" ca="1" si="167"/>
        <v>https://prre.agglo-larochelle.fr/prendre-rendez-vous/prendre-rendez-vous-a-la-rochelle-pour-une-renovation-energetique-individuelle</v>
      </c>
      <c r="G993" t="str">
        <f t="shared" ca="1" si="168"/>
        <v>A</v>
      </c>
      <c r="H993" t="str">
        <f t="shared" ca="1" si="169"/>
        <v>x</v>
      </c>
      <c r="I993" t="str">
        <f t="shared" ca="1" si="170"/>
        <v/>
      </c>
      <c r="J993" t="str">
        <f t="shared" ca="1" si="171"/>
        <v/>
      </c>
      <c r="K993" t="str">
        <f t="shared" ca="1" si="172"/>
        <v/>
      </c>
      <c r="M993">
        <f t="shared" ca="1" si="173"/>
        <v>0</v>
      </c>
      <c r="N993" t="str">
        <f t="shared" ca="1" si="174"/>
        <v/>
      </c>
      <c r="U993">
        <f t="shared" si="175"/>
        <v>0</v>
      </c>
    </row>
    <row r="994" hidden="1">
      <c r="A994" s="12"/>
      <c r="B994">
        <v>87</v>
      </c>
      <c r="C994" t="str">
        <f t="shared" ca="1" si="165"/>
        <v>11.6</v>
      </c>
      <c r="D994" t="str">
        <f t="shared" ca="1" si="166"/>
        <v>na</v>
      </c>
      <c r="E994" t="s">
        <v>44</v>
      </c>
      <c r="F994" s="65" t="str">
        <f t="shared" ca="1" si="167"/>
        <v>https://prre.agglo-larochelle.fr/-/gl-batiment-elec</v>
      </c>
      <c r="G994" t="str">
        <f t="shared" ca="1" si="168"/>
        <v>A</v>
      </c>
      <c r="H994" t="str">
        <f t="shared" ca="1" si="169"/>
        <v>x</v>
      </c>
      <c r="I994" t="str">
        <f t="shared" ca="1" si="170"/>
        <v/>
      </c>
      <c r="J994" t="str">
        <f t="shared" ca="1" si="171"/>
        <v/>
      </c>
      <c r="K994" t="str">
        <f t="shared" ca="1" si="172"/>
        <v/>
      </c>
      <c r="M994">
        <f t="shared" ca="1" si="173"/>
        <v>0</v>
      </c>
      <c r="N994" t="str">
        <f t="shared" ca="1" si="174"/>
        <v/>
      </c>
      <c r="U994">
        <f t="shared" si="175"/>
        <v>0</v>
      </c>
    </row>
    <row r="995" hidden="1">
      <c r="A995" s="12"/>
      <c r="B995">
        <v>87</v>
      </c>
      <c r="C995" t="str">
        <f t="shared" ca="1" si="165"/>
        <v>11.6</v>
      </c>
      <c r="D995" t="str">
        <f t="shared" ca="1" si="166"/>
        <v>na</v>
      </c>
      <c r="E995" t="s">
        <v>47</v>
      </c>
      <c r="F995" s="65" t="str">
        <f t="shared" ca="1" si="167"/>
        <v>https://prre.agglo-larochelle.fr/-/1ere-fiche-chantier-de-renovation-performante</v>
      </c>
      <c r="G995" t="str">
        <f t="shared" ca="1" si="168"/>
        <v>A</v>
      </c>
      <c r="H995" t="str">
        <f t="shared" ca="1" si="169"/>
        <v>x</v>
      </c>
      <c r="I995" t="str">
        <f t="shared" ca="1" si="170"/>
        <v/>
      </c>
      <c r="J995" t="str">
        <f t="shared" ca="1" si="171"/>
        <v/>
      </c>
      <c r="K995" t="str">
        <f t="shared" ca="1" si="172"/>
        <v/>
      </c>
      <c r="M995">
        <f t="shared" ca="1" si="173"/>
        <v>0</v>
      </c>
      <c r="N995" t="str">
        <f t="shared" ca="1" si="174"/>
        <v/>
      </c>
      <c r="U995">
        <f t="shared" si="175"/>
        <v>0</v>
      </c>
    </row>
    <row r="996" hidden="1">
      <c r="A996" s="12"/>
      <c r="B996">
        <v>88</v>
      </c>
      <c r="C996" t="str">
        <f t="shared" ca="1" si="165"/>
        <v>11.7</v>
      </c>
      <c r="D996" t="str">
        <f t="shared" ca="1" si="166"/>
        <v>na</v>
      </c>
      <c r="E996" t="s">
        <v>11</v>
      </c>
      <c r="F996" s="65" t="str">
        <f t="shared" ca="1" si="167"/>
        <v>https://prre.agglo-larochelle.fr/</v>
      </c>
      <c r="G996" t="str">
        <f t="shared" ca="1" si="168"/>
        <v>A</v>
      </c>
      <c r="H996" t="str">
        <f t="shared" ca="1" si="169"/>
        <v/>
      </c>
      <c r="I996" t="str">
        <f t="shared" ca="1" si="170"/>
        <v/>
      </c>
      <c r="J996" t="str">
        <f t="shared" ca="1" si="171"/>
        <v/>
      </c>
      <c r="K996" t="str">
        <f t="shared" ca="1" si="172"/>
        <v/>
      </c>
      <c r="M996">
        <f t="shared" ca="1" si="173"/>
        <v>0</v>
      </c>
      <c r="N996" t="str">
        <f t="shared" ca="1" si="174"/>
        <v/>
      </c>
      <c r="U996">
        <f t="shared" si="175"/>
        <v>0</v>
      </c>
    </row>
    <row r="997" hidden="1">
      <c r="A997" s="12"/>
      <c r="B997">
        <v>88</v>
      </c>
      <c r="C997" t="str">
        <f t="shared" ca="1" si="165"/>
        <v>11.7</v>
      </c>
      <c r="D997" t="str">
        <f t="shared" ca="1" si="166"/>
        <v>na</v>
      </c>
      <c r="E997" t="s">
        <v>14</v>
      </c>
      <c r="F997" s="65" t="str">
        <f t="shared" ca="1" si="167"/>
        <v>https://prre.agglo-larochelle.fr/j-adapte-mon-logement-a-une-perte-d-autonomie</v>
      </c>
      <c r="G997" t="str">
        <f t="shared" ca="1" si="168"/>
        <v>A</v>
      </c>
      <c r="H997" t="str">
        <f t="shared" ca="1" si="169"/>
        <v/>
      </c>
      <c r="I997" t="str">
        <f t="shared" ca="1" si="170"/>
        <v/>
      </c>
      <c r="J997" t="str">
        <f t="shared" ca="1" si="171"/>
        <v/>
      </c>
      <c r="K997" t="str">
        <f t="shared" ca="1" si="172"/>
        <v/>
      </c>
      <c r="M997">
        <f t="shared" ca="1" si="173"/>
        <v>0</v>
      </c>
      <c r="N997" t="str">
        <f t="shared" ca="1" si="174"/>
        <v/>
      </c>
      <c r="U997">
        <f t="shared" si="175"/>
        <v>0</v>
      </c>
    </row>
    <row r="998" hidden="1">
      <c r="A998" s="12"/>
      <c r="B998">
        <v>88</v>
      </c>
      <c r="C998" t="str">
        <f t="shared" ca="1" si="165"/>
        <v>11.7</v>
      </c>
      <c r="D998" t="str">
        <f t="shared" ca="1" si="166"/>
        <v>na</v>
      </c>
      <c r="E998" t="s">
        <v>17</v>
      </c>
      <c r="F998" s="65" t="str">
        <f t="shared" ca="1" si="167"/>
        <v>https://prre.agglo-larochelle.fr/contact-professionnels</v>
      </c>
      <c r="G998" t="str">
        <f t="shared" ca="1" si="168"/>
        <v>A</v>
      </c>
      <c r="H998" t="str">
        <f t="shared" ca="1" si="169"/>
        <v/>
      </c>
      <c r="I998" t="str">
        <f t="shared" ca="1" si="170"/>
        <v/>
      </c>
      <c r="J998" t="str">
        <f t="shared" ca="1" si="171"/>
        <v/>
      </c>
      <c r="K998" t="str">
        <f t="shared" ca="1" si="172"/>
        <v/>
      </c>
      <c r="M998">
        <f t="shared" ca="1" si="173"/>
        <v>0</v>
      </c>
      <c r="N998" t="str">
        <f t="shared" ca="1" si="174"/>
        <v/>
      </c>
      <c r="U998">
        <f t="shared" si="175"/>
        <v>0</v>
      </c>
    </row>
    <row r="999" hidden="1">
      <c r="A999" s="12"/>
      <c r="B999">
        <v>88</v>
      </c>
      <c r="C999" t="str">
        <f t="shared" ca="1" si="165"/>
        <v>11.7</v>
      </c>
      <c r="D999" t="str">
        <f t="shared" ca="1" si="166"/>
        <v>na</v>
      </c>
      <c r="E999" t="s">
        <v>20</v>
      </c>
      <c r="F999" s="65" t="str">
        <f t="shared" ca="1" si="167"/>
        <v>https://prre.agglo-larochelle.fr/partenaires</v>
      </c>
      <c r="G999" t="str">
        <f t="shared" ca="1" si="168"/>
        <v>A</v>
      </c>
      <c r="H999" t="str">
        <f t="shared" ca="1" si="169"/>
        <v/>
      </c>
      <c r="I999" t="str">
        <f t="shared" ca="1" si="170"/>
        <v/>
      </c>
      <c r="J999" t="str">
        <f t="shared" ca="1" si="171"/>
        <v/>
      </c>
      <c r="K999" t="str">
        <f t="shared" ca="1" si="172"/>
        <v/>
      </c>
      <c r="M999">
        <f t="shared" ca="1" si="173"/>
        <v>0</v>
      </c>
      <c r="N999" t="str">
        <f t="shared" ca="1" si="174"/>
        <v/>
      </c>
      <c r="U999">
        <f t="shared" si="175"/>
        <v>0</v>
      </c>
    </row>
    <row r="1000" hidden="1">
      <c r="A1000" s="12"/>
      <c r="B1000">
        <v>88</v>
      </c>
      <c r="C1000" t="str">
        <f t="shared" ca="1" si="165"/>
        <v>11.7</v>
      </c>
      <c r="D1000" t="str">
        <f t="shared" ca="1" si="166"/>
        <v>na</v>
      </c>
      <c r="E1000" t="s">
        <v>23</v>
      </c>
      <c r="F1000" s="65" t="str">
        <f t="shared" ca="1" si="167"/>
        <v>https://prre.agglo-larochelle.fr/mentions-legales</v>
      </c>
      <c r="G1000" t="str">
        <f t="shared" ca="1" si="168"/>
        <v>A</v>
      </c>
      <c r="H1000" t="str">
        <f t="shared" ca="1" si="169"/>
        <v/>
      </c>
      <c r="I1000" t="str">
        <f t="shared" ca="1" si="170"/>
        <v/>
      </c>
      <c r="J1000" t="str">
        <f t="shared" ca="1" si="171"/>
        <v/>
      </c>
      <c r="K1000" t="str">
        <f t="shared" ca="1" si="172"/>
        <v/>
      </c>
      <c r="M1000">
        <f t="shared" ca="1" si="173"/>
        <v>0</v>
      </c>
      <c r="N1000" t="str">
        <f t="shared" ca="1" si="174"/>
        <v/>
      </c>
      <c r="U1000">
        <f t="shared" si="175"/>
        <v>0</v>
      </c>
    </row>
    <row r="1001" hidden="1">
      <c r="A1001" s="12"/>
      <c r="B1001">
        <v>88</v>
      </c>
      <c r="C1001" t="str">
        <f t="shared" ca="1" si="165"/>
        <v>11.7</v>
      </c>
      <c r="D1001" t="str">
        <f t="shared" ca="1" si="166"/>
        <v>na</v>
      </c>
      <c r="E1001" t="s">
        <v>26</v>
      </c>
      <c r="F1001" s="65" t="str">
        <f t="shared" ca="1" si="167"/>
        <v>https://prre.agglo-larochelle.fr/plan-du-site</v>
      </c>
      <c r="G1001" t="str">
        <f t="shared" ca="1" si="168"/>
        <v>A</v>
      </c>
      <c r="H1001" t="str">
        <f t="shared" ca="1" si="169"/>
        <v/>
      </c>
      <c r="I1001" t="str">
        <f t="shared" ca="1" si="170"/>
        <v/>
      </c>
      <c r="J1001" t="str">
        <f t="shared" ca="1" si="171"/>
        <v/>
      </c>
      <c r="K1001" t="str">
        <f t="shared" ca="1" si="172"/>
        <v/>
      </c>
      <c r="M1001">
        <f t="shared" ca="1" si="173"/>
        <v>0</v>
      </c>
      <c r="N1001" t="str">
        <f t="shared" ca="1" si="174"/>
        <v/>
      </c>
      <c r="U1001">
        <f t="shared" si="175"/>
        <v>0</v>
      </c>
    </row>
    <row r="1002" hidden="1">
      <c r="A1002" s="12"/>
      <c r="B1002">
        <v>88</v>
      </c>
      <c r="C1002" t="str">
        <f t="shared" ca="1" si="165"/>
        <v>11.7</v>
      </c>
      <c r="D1002" t="str">
        <f t="shared" ca="1" si="166"/>
        <v>c</v>
      </c>
      <c r="E1002" t="s">
        <v>29</v>
      </c>
      <c r="F1002" s="65" t="str">
        <f t="shared" ca="1" si="167"/>
        <v>https://prre.agglo-larochelle.fr/module-annuaire-des-pros?</v>
      </c>
      <c r="G1002" t="str">
        <f t="shared" ca="1" si="168"/>
        <v>A</v>
      </c>
      <c r="H1002" t="str">
        <f t="shared" ca="1" si="169"/>
        <v/>
      </c>
      <c r="I1002" t="str">
        <f t="shared" ca="1" si="170"/>
        <v/>
      </c>
      <c r="J1002" t="str">
        <f t="shared" ca="1" si="171"/>
        <v/>
      </c>
      <c r="K1002" t="str">
        <f t="shared" ca="1" si="172"/>
        <v/>
      </c>
      <c r="M1002">
        <f t="shared" ca="1" si="173"/>
        <v>0</v>
      </c>
      <c r="N1002" t="str">
        <f t="shared" ca="1" si="174"/>
        <v/>
      </c>
      <c r="U1002">
        <f t="shared" si="175"/>
        <v>0</v>
      </c>
    </row>
    <row r="1003" hidden="1">
      <c r="A1003" s="12"/>
      <c r="B1003">
        <v>88</v>
      </c>
      <c r="C1003" t="str">
        <f t="shared" ca="1" si="165"/>
        <v>11.7</v>
      </c>
      <c r="D1003" t="str">
        <f t="shared" ca="1" si="166"/>
        <v>na</v>
      </c>
      <c r="E1003" t="s">
        <v>32</v>
      </c>
      <c r="F1003" s="65" t="str">
        <f t="shared" ca="1" si="167"/>
        <v>https://prre.agglo-larochelle.fr/prendre-rendez-vous</v>
      </c>
      <c r="G1003" t="str">
        <f t="shared" ca="1" si="168"/>
        <v>A</v>
      </c>
      <c r="H1003" t="str">
        <f t="shared" ca="1" si="169"/>
        <v/>
      </c>
      <c r="I1003" t="str">
        <f t="shared" ca="1" si="170"/>
        <v/>
      </c>
      <c r="J1003" t="str">
        <f t="shared" ca="1" si="171"/>
        <v/>
      </c>
      <c r="K1003" t="str">
        <f t="shared" ca="1" si="172"/>
        <v/>
      </c>
      <c r="M1003">
        <f t="shared" ca="1" si="173"/>
        <v>0</v>
      </c>
      <c r="N1003" t="str">
        <f t="shared" ca="1" si="174"/>
        <v/>
      </c>
      <c r="U1003">
        <f t="shared" si="175"/>
        <v>0</v>
      </c>
    </row>
    <row r="1004" hidden="1">
      <c r="A1004" s="12"/>
      <c r="B1004">
        <v>88</v>
      </c>
      <c r="C1004" t="str">
        <f t="shared" ca="1" si="165"/>
        <v>11.7</v>
      </c>
      <c r="D1004" t="str">
        <f t="shared" ca="1" si="166"/>
        <v>na</v>
      </c>
      <c r="E1004" t="s">
        <v>35</v>
      </c>
      <c r="F1004" s="65" t="str">
        <f t="shared" ca="1" si="167"/>
        <v>https://prre.agglo-larochelle.fr/aides-financieres</v>
      </c>
      <c r="G1004" t="str">
        <f t="shared" ca="1" si="168"/>
        <v>A</v>
      </c>
      <c r="H1004" t="str">
        <f t="shared" ca="1" si="169"/>
        <v/>
      </c>
      <c r="I1004" t="str">
        <f t="shared" ca="1" si="170"/>
        <v/>
      </c>
      <c r="J1004" t="str">
        <f t="shared" ca="1" si="171"/>
        <v/>
      </c>
      <c r="K1004" t="str">
        <f t="shared" ca="1" si="172"/>
        <v/>
      </c>
      <c r="M1004">
        <f t="shared" ca="1" si="173"/>
        <v>0</v>
      </c>
      <c r="N1004" t="str">
        <f t="shared" ca="1" si="174"/>
        <v/>
      </c>
      <c r="U1004">
        <f t="shared" si="175"/>
        <v>0</v>
      </c>
    </row>
    <row r="1005" hidden="1">
      <c r="A1005" s="12"/>
      <c r="B1005">
        <v>88</v>
      </c>
      <c r="C1005" t="str">
        <f t="shared" ca="1" si="165"/>
        <v>11.7</v>
      </c>
      <c r="D1005" t="str">
        <f t="shared" ca="1" si="166"/>
        <v>na</v>
      </c>
      <c r="E1005" t="s">
        <v>38</v>
      </c>
      <c r="F1005" s="65" t="str">
        <f t="shared" ca="1" si="167"/>
        <v>https://prre.agglo-larochelle.fr/des-outils-pour-mieux-connaitre-mon-logement/mon-toit-est-t-il-bien-isole</v>
      </c>
      <c r="G1005" t="str">
        <f t="shared" ca="1" si="168"/>
        <v>A</v>
      </c>
      <c r="H1005" t="str">
        <f t="shared" ca="1" si="169"/>
        <v/>
      </c>
      <c r="I1005" t="str">
        <f t="shared" ca="1" si="170"/>
        <v/>
      </c>
      <c r="J1005" t="str">
        <f t="shared" ca="1" si="171"/>
        <v/>
      </c>
      <c r="K1005" t="str">
        <f t="shared" ca="1" si="172"/>
        <v/>
      </c>
      <c r="M1005">
        <f t="shared" ca="1" si="173"/>
        <v>0</v>
      </c>
      <c r="N1005" t="str">
        <f t="shared" ca="1" si="174"/>
        <v/>
      </c>
      <c r="U1005">
        <f t="shared" si="175"/>
        <v>0</v>
      </c>
    </row>
    <row r="1006" hidden="1">
      <c r="A1006" s="12"/>
      <c r="B1006">
        <v>88</v>
      </c>
      <c r="C1006" t="str">
        <f t="shared" ca="1" si="165"/>
        <v>11.7</v>
      </c>
      <c r="D1006" t="str">
        <f t="shared" ca="1" si="166"/>
        <v>na</v>
      </c>
      <c r="E1006" t="s">
        <v>41</v>
      </c>
      <c r="F1006" s="65" t="str">
        <f t="shared" ca="1" si="167"/>
        <v>https://prre.agglo-larochelle.fr/prendre-rendez-vous/prendre-rendez-vous-a-la-rochelle-pour-une-renovation-energetique-individuelle</v>
      </c>
      <c r="G1006" t="str">
        <f t="shared" ca="1" si="168"/>
        <v>A</v>
      </c>
      <c r="H1006" t="str">
        <f t="shared" ca="1" si="169"/>
        <v/>
      </c>
      <c r="I1006" t="str">
        <f t="shared" ca="1" si="170"/>
        <v/>
      </c>
      <c r="J1006" t="str">
        <f t="shared" ca="1" si="171"/>
        <v/>
      </c>
      <c r="K1006" t="str">
        <f t="shared" ca="1" si="172"/>
        <v/>
      </c>
      <c r="M1006">
        <f t="shared" ca="1" si="173"/>
        <v>0</v>
      </c>
      <c r="N1006" t="str">
        <f t="shared" ca="1" si="174"/>
        <v/>
      </c>
      <c r="U1006">
        <f t="shared" si="175"/>
        <v>0</v>
      </c>
    </row>
    <row r="1007" hidden="1">
      <c r="A1007" s="12"/>
      <c r="B1007">
        <v>88</v>
      </c>
      <c r="C1007" t="str">
        <f t="shared" ca="1" si="165"/>
        <v>11.7</v>
      </c>
      <c r="D1007" t="str">
        <f t="shared" ca="1" si="166"/>
        <v>na</v>
      </c>
      <c r="E1007" t="s">
        <v>44</v>
      </c>
      <c r="F1007" s="65" t="str">
        <f t="shared" ca="1" si="167"/>
        <v>https://prre.agglo-larochelle.fr/-/gl-batiment-elec</v>
      </c>
      <c r="G1007" t="str">
        <f t="shared" ca="1" si="168"/>
        <v>A</v>
      </c>
      <c r="H1007" t="str">
        <f t="shared" ca="1" si="169"/>
        <v/>
      </c>
      <c r="I1007" t="str">
        <f t="shared" ca="1" si="170"/>
        <v/>
      </c>
      <c r="J1007" t="str">
        <f t="shared" ca="1" si="171"/>
        <v/>
      </c>
      <c r="K1007" t="str">
        <f t="shared" ca="1" si="172"/>
        <v/>
      </c>
      <c r="M1007">
        <f t="shared" ca="1" si="173"/>
        <v>0</v>
      </c>
      <c r="N1007" t="str">
        <f t="shared" ca="1" si="174"/>
        <v/>
      </c>
      <c r="U1007">
        <f t="shared" si="175"/>
        <v>0</v>
      </c>
    </row>
    <row r="1008" hidden="1">
      <c r="A1008" s="12"/>
      <c r="B1008">
        <v>88</v>
      </c>
      <c r="C1008" t="str">
        <f t="shared" ca="1" si="165"/>
        <v>11.7</v>
      </c>
      <c r="D1008" t="str">
        <f t="shared" ca="1" si="166"/>
        <v>na</v>
      </c>
      <c r="E1008" t="s">
        <v>47</v>
      </c>
      <c r="F1008" s="65" t="str">
        <f t="shared" ca="1" si="167"/>
        <v>https://prre.agglo-larochelle.fr/-/1ere-fiche-chantier-de-renovation-performante</v>
      </c>
      <c r="G1008" t="str">
        <f t="shared" ca="1" si="168"/>
        <v>A</v>
      </c>
      <c r="H1008" t="str">
        <f t="shared" ca="1" si="169"/>
        <v/>
      </c>
      <c r="I1008" t="str">
        <f t="shared" ca="1" si="170"/>
        <v/>
      </c>
      <c r="J1008" t="str">
        <f t="shared" ca="1" si="171"/>
        <v/>
      </c>
      <c r="K1008" t="str">
        <f t="shared" ca="1" si="172"/>
        <v/>
      </c>
      <c r="M1008">
        <f t="shared" ca="1" si="173"/>
        <v>0</v>
      </c>
      <c r="N1008" t="str">
        <f t="shared" ca="1" si="174"/>
        <v/>
      </c>
      <c r="U1008">
        <f t="shared" si="175"/>
        <v>0</v>
      </c>
    </row>
    <row r="1009" hidden="1">
      <c r="A1009" s="12"/>
      <c r="B1009">
        <v>89</v>
      </c>
      <c r="C1009" t="str">
        <f t="shared" ca="1" si="165"/>
        <v>11.8</v>
      </c>
      <c r="D1009" t="str">
        <f t="shared" ca="1" si="166"/>
        <v>na</v>
      </c>
      <c r="E1009" t="s">
        <v>11</v>
      </c>
      <c r="F1009" s="65" t="str">
        <f t="shared" ca="1" si="167"/>
        <v>https://prre.agglo-larochelle.fr/</v>
      </c>
      <c r="G1009" t="str">
        <f t="shared" ca="1" si="168"/>
        <v>A</v>
      </c>
      <c r="H1009" t="str">
        <f t="shared" ca="1" si="169"/>
        <v/>
      </c>
      <c r="I1009" t="str">
        <f t="shared" ca="1" si="170"/>
        <v/>
      </c>
      <c r="J1009" t="str">
        <f t="shared" ca="1" si="171"/>
        <v/>
      </c>
      <c r="K1009" t="str">
        <f t="shared" ca="1" si="172"/>
        <v/>
      </c>
      <c r="M1009">
        <f t="shared" ca="1" si="173"/>
        <v>0</v>
      </c>
      <c r="N1009" t="str">
        <f t="shared" ca="1" si="174"/>
        <v/>
      </c>
      <c r="U1009">
        <f t="shared" si="175"/>
        <v>0</v>
      </c>
    </row>
    <row r="1010" hidden="1">
      <c r="A1010" s="12"/>
      <c r="B1010">
        <v>89</v>
      </c>
      <c r="C1010" t="str">
        <f t="shared" ca="1" si="165"/>
        <v>11.8</v>
      </c>
      <c r="D1010" t="str">
        <f t="shared" ca="1" si="166"/>
        <v>na</v>
      </c>
      <c r="E1010" t="s">
        <v>14</v>
      </c>
      <c r="F1010" s="65" t="str">
        <f t="shared" ca="1" si="167"/>
        <v>https://prre.agglo-larochelle.fr/j-adapte-mon-logement-a-une-perte-d-autonomie</v>
      </c>
      <c r="G1010" t="str">
        <f t="shared" ca="1" si="168"/>
        <v>A</v>
      </c>
      <c r="H1010" t="str">
        <f t="shared" ca="1" si="169"/>
        <v/>
      </c>
      <c r="I1010" t="str">
        <f t="shared" ca="1" si="170"/>
        <v/>
      </c>
      <c r="J1010" t="str">
        <f t="shared" ca="1" si="171"/>
        <v/>
      </c>
      <c r="K1010" t="str">
        <f t="shared" ca="1" si="172"/>
        <v/>
      </c>
      <c r="M1010">
        <f t="shared" ca="1" si="173"/>
        <v>0</v>
      </c>
      <c r="N1010" t="str">
        <f t="shared" ca="1" si="174"/>
        <v/>
      </c>
      <c r="U1010">
        <f t="shared" si="175"/>
        <v>0</v>
      </c>
    </row>
    <row r="1011" hidden="1">
      <c r="A1011" s="12"/>
      <c r="B1011">
        <v>89</v>
      </c>
      <c r="C1011" t="str">
        <f t="shared" ca="1" si="165"/>
        <v>11.8</v>
      </c>
      <c r="D1011" t="str">
        <f t="shared" ca="1" si="166"/>
        <v>na</v>
      </c>
      <c r="E1011" t="s">
        <v>17</v>
      </c>
      <c r="F1011" s="65" t="str">
        <f t="shared" ca="1" si="167"/>
        <v>https://prre.agglo-larochelle.fr/contact-professionnels</v>
      </c>
      <c r="G1011" t="str">
        <f t="shared" ca="1" si="168"/>
        <v>A</v>
      </c>
      <c r="H1011" t="str">
        <f t="shared" ca="1" si="169"/>
        <v/>
      </c>
      <c r="I1011" t="str">
        <f t="shared" ca="1" si="170"/>
        <v/>
      </c>
      <c r="J1011" t="str">
        <f t="shared" ca="1" si="171"/>
        <v/>
      </c>
      <c r="K1011" t="str">
        <f t="shared" ca="1" si="172"/>
        <v/>
      </c>
      <c r="M1011">
        <f t="shared" ca="1" si="173"/>
        <v>0</v>
      </c>
      <c r="N1011" t="str">
        <f t="shared" ca="1" si="174"/>
        <v/>
      </c>
      <c r="U1011">
        <f t="shared" si="175"/>
        <v>0</v>
      </c>
    </row>
    <row r="1012" hidden="1">
      <c r="A1012" s="12"/>
      <c r="B1012">
        <v>89</v>
      </c>
      <c r="C1012" t="str">
        <f t="shared" ca="1" si="165"/>
        <v>11.8</v>
      </c>
      <c r="D1012" t="str">
        <f t="shared" ca="1" si="166"/>
        <v>na</v>
      </c>
      <c r="E1012" t="s">
        <v>20</v>
      </c>
      <c r="F1012" s="65" t="str">
        <f t="shared" ca="1" si="167"/>
        <v>https://prre.agglo-larochelle.fr/partenaires</v>
      </c>
      <c r="G1012" t="str">
        <f t="shared" ca="1" si="168"/>
        <v>A</v>
      </c>
      <c r="H1012" t="str">
        <f t="shared" ca="1" si="169"/>
        <v/>
      </c>
      <c r="I1012" t="str">
        <f t="shared" ca="1" si="170"/>
        <v/>
      </c>
      <c r="J1012" t="str">
        <f t="shared" ca="1" si="171"/>
        <v/>
      </c>
      <c r="K1012" t="str">
        <f t="shared" ca="1" si="172"/>
        <v/>
      </c>
      <c r="M1012">
        <f t="shared" ca="1" si="173"/>
        <v>0</v>
      </c>
      <c r="N1012" t="str">
        <f t="shared" ca="1" si="174"/>
        <v/>
      </c>
      <c r="U1012">
        <f t="shared" si="175"/>
        <v>0</v>
      </c>
    </row>
    <row r="1013" hidden="1">
      <c r="A1013" s="12"/>
      <c r="B1013">
        <v>89</v>
      </c>
      <c r="C1013" t="str">
        <f t="shared" ca="1" si="165"/>
        <v>11.8</v>
      </c>
      <c r="D1013" t="str">
        <f t="shared" ca="1" si="166"/>
        <v>na</v>
      </c>
      <c r="E1013" t="s">
        <v>23</v>
      </c>
      <c r="F1013" s="65" t="str">
        <f t="shared" ca="1" si="167"/>
        <v>https://prre.agglo-larochelle.fr/mentions-legales</v>
      </c>
      <c r="G1013" t="str">
        <f t="shared" ca="1" si="168"/>
        <v>A</v>
      </c>
      <c r="H1013" t="str">
        <f t="shared" ca="1" si="169"/>
        <v/>
      </c>
      <c r="I1013" t="str">
        <f t="shared" ca="1" si="170"/>
        <v/>
      </c>
      <c r="J1013" t="str">
        <f t="shared" ca="1" si="171"/>
        <v/>
      </c>
      <c r="K1013" t="str">
        <f t="shared" ca="1" si="172"/>
        <v/>
      </c>
      <c r="M1013">
        <f t="shared" ca="1" si="173"/>
        <v>0</v>
      </c>
      <c r="N1013" t="str">
        <f t="shared" ca="1" si="174"/>
        <v/>
      </c>
      <c r="U1013">
        <f t="shared" si="175"/>
        <v>0</v>
      </c>
    </row>
    <row r="1014" hidden="1">
      <c r="A1014" s="12"/>
      <c r="B1014">
        <v>89</v>
      </c>
      <c r="C1014" t="str">
        <f t="shared" ca="1" si="165"/>
        <v>11.8</v>
      </c>
      <c r="D1014" t="str">
        <f t="shared" ca="1" si="166"/>
        <v>na</v>
      </c>
      <c r="E1014" t="s">
        <v>26</v>
      </c>
      <c r="F1014" s="65" t="str">
        <f t="shared" ca="1" si="167"/>
        <v>https://prre.agglo-larochelle.fr/plan-du-site</v>
      </c>
      <c r="G1014" t="str">
        <f t="shared" ca="1" si="168"/>
        <v>A</v>
      </c>
      <c r="H1014" t="str">
        <f t="shared" ca="1" si="169"/>
        <v/>
      </c>
      <c r="I1014" t="str">
        <f t="shared" ca="1" si="170"/>
        <v/>
      </c>
      <c r="J1014" t="str">
        <f t="shared" ca="1" si="171"/>
        <v/>
      </c>
      <c r="K1014" t="str">
        <f t="shared" ca="1" si="172"/>
        <v/>
      </c>
      <c r="M1014">
        <f t="shared" ca="1" si="173"/>
        <v>0</v>
      </c>
      <c r="N1014" t="str">
        <f t="shared" ca="1" si="174"/>
        <v/>
      </c>
      <c r="U1014">
        <f t="shared" si="175"/>
        <v>0</v>
      </c>
    </row>
    <row r="1015" hidden="1">
      <c r="A1015" s="12"/>
      <c r="B1015">
        <v>89</v>
      </c>
      <c r="C1015" t="str">
        <f t="shared" ca="1" si="165"/>
        <v>11.8</v>
      </c>
      <c r="D1015" t="str">
        <f t="shared" ca="1" si="166"/>
        <v>na</v>
      </c>
      <c r="E1015" t="s">
        <v>29</v>
      </c>
      <c r="F1015" s="65" t="str">
        <f t="shared" ca="1" si="167"/>
        <v>https://prre.agglo-larochelle.fr/module-annuaire-des-pros?</v>
      </c>
      <c r="G1015" t="str">
        <f t="shared" ca="1" si="168"/>
        <v>A</v>
      </c>
      <c r="H1015" t="str">
        <f t="shared" ca="1" si="169"/>
        <v/>
      </c>
      <c r="I1015" t="str">
        <f t="shared" ca="1" si="170"/>
        <v/>
      </c>
      <c r="J1015" t="str">
        <f t="shared" ca="1" si="171"/>
        <v/>
      </c>
      <c r="K1015" t="str">
        <f t="shared" ca="1" si="172"/>
        <v/>
      </c>
      <c r="M1015">
        <f t="shared" ca="1" si="173"/>
        <v>0</v>
      </c>
      <c r="N1015" t="str">
        <f t="shared" ca="1" si="174"/>
        <v/>
      </c>
      <c r="U1015">
        <f t="shared" si="175"/>
        <v>0</v>
      </c>
    </row>
    <row r="1016" hidden="1">
      <c r="A1016" s="12"/>
      <c r="B1016">
        <v>89</v>
      </c>
      <c r="C1016" t="str">
        <f t="shared" ca="1" si="165"/>
        <v>11.8</v>
      </c>
      <c r="D1016" t="str">
        <f t="shared" ca="1" si="166"/>
        <v>na</v>
      </c>
      <c r="E1016" t="s">
        <v>32</v>
      </c>
      <c r="F1016" s="65" t="str">
        <f t="shared" ca="1" si="167"/>
        <v>https://prre.agglo-larochelle.fr/prendre-rendez-vous</v>
      </c>
      <c r="G1016" t="str">
        <f t="shared" ca="1" si="168"/>
        <v>A</v>
      </c>
      <c r="H1016" t="str">
        <f t="shared" ca="1" si="169"/>
        <v/>
      </c>
      <c r="I1016" t="str">
        <f t="shared" ca="1" si="170"/>
        <v/>
      </c>
      <c r="J1016" t="str">
        <f t="shared" ca="1" si="171"/>
        <v/>
      </c>
      <c r="K1016" t="str">
        <f t="shared" ca="1" si="172"/>
        <v/>
      </c>
      <c r="M1016">
        <f t="shared" ca="1" si="173"/>
        <v>0</v>
      </c>
      <c r="N1016" t="str">
        <f t="shared" ca="1" si="174"/>
        <v/>
      </c>
      <c r="U1016">
        <f t="shared" si="175"/>
        <v>0</v>
      </c>
    </row>
    <row r="1017" hidden="1">
      <c r="A1017" s="12"/>
      <c r="B1017">
        <v>89</v>
      </c>
      <c r="C1017" t="str">
        <f t="shared" ca="1" si="165"/>
        <v>11.8</v>
      </c>
      <c r="D1017" t="str">
        <f t="shared" ca="1" si="166"/>
        <v>na</v>
      </c>
      <c r="E1017" t="s">
        <v>35</v>
      </c>
      <c r="F1017" s="65" t="str">
        <f t="shared" ca="1" si="167"/>
        <v>https://prre.agglo-larochelle.fr/aides-financieres</v>
      </c>
      <c r="G1017" t="str">
        <f t="shared" ca="1" si="168"/>
        <v>A</v>
      </c>
      <c r="H1017" t="str">
        <f t="shared" ca="1" si="169"/>
        <v/>
      </c>
      <c r="I1017" t="str">
        <f t="shared" ca="1" si="170"/>
        <v/>
      </c>
      <c r="J1017" t="str">
        <f t="shared" ca="1" si="171"/>
        <v/>
      </c>
      <c r="K1017" t="str">
        <f t="shared" ca="1" si="172"/>
        <v/>
      </c>
      <c r="M1017">
        <f t="shared" ca="1" si="173"/>
        <v>0</v>
      </c>
      <c r="N1017" t="str">
        <f t="shared" ca="1" si="174"/>
        <v/>
      </c>
      <c r="U1017">
        <f t="shared" si="175"/>
        <v>0</v>
      </c>
    </row>
    <row r="1018" hidden="1">
      <c r="A1018" s="12"/>
      <c r="B1018">
        <v>89</v>
      </c>
      <c r="C1018" t="str">
        <f t="shared" ca="1" si="165"/>
        <v>11.8</v>
      </c>
      <c r="D1018" t="str">
        <f t="shared" ca="1" si="166"/>
        <v>na</v>
      </c>
      <c r="E1018" t="s">
        <v>38</v>
      </c>
      <c r="F1018" s="65" t="str">
        <f t="shared" ca="1" si="167"/>
        <v>https://prre.agglo-larochelle.fr/des-outils-pour-mieux-connaitre-mon-logement/mon-toit-est-t-il-bien-isole</v>
      </c>
      <c r="G1018" t="str">
        <f t="shared" ca="1" si="168"/>
        <v>A</v>
      </c>
      <c r="H1018" t="str">
        <f t="shared" ca="1" si="169"/>
        <v/>
      </c>
      <c r="I1018" t="str">
        <f t="shared" ca="1" si="170"/>
        <v/>
      </c>
      <c r="J1018" t="str">
        <f t="shared" ca="1" si="171"/>
        <v/>
      </c>
      <c r="K1018" t="str">
        <f t="shared" ca="1" si="172"/>
        <v/>
      </c>
      <c r="M1018">
        <f t="shared" ca="1" si="173"/>
        <v>0</v>
      </c>
      <c r="N1018" t="str">
        <f t="shared" ca="1" si="174"/>
        <v/>
      </c>
      <c r="U1018">
        <f t="shared" si="175"/>
        <v>0</v>
      </c>
    </row>
    <row r="1019" hidden="1">
      <c r="A1019" s="12"/>
      <c r="B1019">
        <v>89</v>
      </c>
      <c r="C1019" t="str">
        <f t="shared" ca="1" si="165"/>
        <v>11.8</v>
      </c>
      <c r="D1019" t="str">
        <f t="shared" ca="1" si="166"/>
        <v>na</v>
      </c>
      <c r="E1019" t="s">
        <v>41</v>
      </c>
      <c r="F1019" s="65" t="str">
        <f t="shared" ca="1" si="167"/>
        <v>https://prre.agglo-larochelle.fr/prendre-rendez-vous/prendre-rendez-vous-a-la-rochelle-pour-une-renovation-energetique-individuelle</v>
      </c>
      <c r="G1019" t="str">
        <f t="shared" ca="1" si="168"/>
        <v>A</v>
      </c>
      <c r="H1019" t="str">
        <f t="shared" ca="1" si="169"/>
        <v/>
      </c>
      <c r="I1019" t="str">
        <f t="shared" ca="1" si="170"/>
        <v/>
      </c>
      <c r="J1019" t="str">
        <f t="shared" ca="1" si="171"/>
        <v/>
      </c>
      <c r="K1019" t="str">
        <f t="shared" ca="1" si="172"/>
        <v/>
      </c>
      <c r="M1019">
        <f t="shared" ca="1" si="173"/>
        <v>0</v>
      </c>
      <c r="N1019" t="str">
        <f t="shared" ca="1" si="174"/>
        <v/>
      </c>
      <c r="U1019">
        <f t="shared" si="175"/>
        <v>0</v>
      </c>
    </row>
    <row r="1020" hidden="1">
      <c r="A1020" s="12"/>
      <c r="B1020">
        <v>89</v>
      </c>
      <c r="C1020" t="str">
        <f t="shared" ca="1" si="165"/>
        <v>11.8</v>
      </c>
      <c r="D1020" t="str">
        <f t="shared" ca="1" si="166"/>
        <v>na</v>
      </c>
      <c r="E1020" t="s">
        <v>44</v>
      </c>
      <c r="F1020" s="65" t="str">
        <f t="shared" ca="1" si="167"/>
        <v>https://prre.agglo-larochelle.fr/-/gl-batiment-elec</v>
      </c>
      <c r="G1020" t="str">
        <f t="shared" ca="1" si="168"/>
        <v>A</v>
      </c>
      <c r="H1020" t="str">
        <f t="shared" ca="1" si="169"/>
        <v/>
      </c>
      <c r="I1020" t="str">
        <f t="shared" ca="1" si="170"/>
        <v/>
      </c>
      <c r="J1020" t="str">
        <f t="shared" ca="1" si="171"/>
        <v/>
      </c>
      <c r="K1020" t="str">
        <f t="shared" ca="1" si="172"/>
        <v/>
      </c>
      <c r="M1020">
        <f t="shared" ca="1" si="173"/>
        <v>0</v>
      </c>
      <c r="N1020" t="str">
        <f t="shared" ca="1" si="174"/>
        <v/>
      </c>
      <c r="U1020">
        <f t="shared" si="175"/>
        <v>0</v>
      </c>
    </row>
    <row r="1021" hidden="1">
      <c r="A1021" s="12"/>
      <c r="B1021">
        <v>89</v>
      </c>
      <c r="C1021" t="str">
        <f t="shared" ca="1" si="165"/>
        <v>11.8</v>
      </c>
      <c r="D1021" t="str">
        <f t="shared" ca="1" si="166"/>
        <v>na</v>
      </c>
      <c r="E1021" t="s">
        <v>47</v>
      </c>
      <c r="F1021" s="65" t="str">
        <f t="shared" ca="1" si="167"/>
        <v>https://prre.agglo-larochelle.fr/-/1ere-fiche-chantier-de-renovation-performante</v>
      </c>
      <c r="G1021" t="str">
        <f t="shared" ca="1" si="168"/>
        <v>A</v>
      </c>
      <c r="H1021" t="str">
        <f t="shared" ca="1" si="169"/>
        <v/>
      </c>
      <c r="I1021" t="str">
        <f t="shared" ca="1" si="170"/>
        <v/>
      </c>
      <c r="J1021" t="str">
        <f t="shared" ca="1" si="171"/>
        <v/>
      </c>
      <c r="K1021" t="str">
        <f t="shared" ca="1" si="172"/>
        <v/>
      </c>
      <c r="M1021">
        <f t="shared" ca="1" si="173"/>
        <v>0</v>
      </c>
      <c r="N1021" t="str">
        <f t="shared" ca="1" si="174"/>
        <v/>
      </c>
      <c r="U1021">
        <f t="shared" si="175"/>
        <v>0</v>
      </c>
    </row>
    <row r="1022" hidden="1">
      <c r="A1022" s="12"/>
      <c r="B1022">
        <v>90</v>
      </c>
      <c r="C1022" t="str">
        <f t="shared" ca="1" si="165"/>
        <v>11.9</v>
      </c>
      <c r="D1022" t="str">
        <f t="shared" ca="1" si="166"/>
        <v>na</v>
      </c>
      <c r="E1022" t="s">
        <v>11</v>
      </c>
      <c r="F1022" s="65" t="str">
        <f t="shared" ca="1" si="167"/>
        <v>https://prre.agglo-larochelle.fr/</v>
      </c>
      <c r="G1022" t="str">
        <f t="shared" ca="1" si="168"/>
        <v>A</v>
      </c>
      <c r="H1022" t="str">
        <f t="shared" ca="1" si="169"/>
        <v>x</v>
      </c>
      <c r="I1022" t="str">
        <f t="shared" ca="1" si="170"/>
        <v/>
      </c>
      <c r="J1022" t="str">
        <f t="shared" ca="1" si="171"/>
        <v/>
      </c>
      <c r="K1022" t="str">
        <f t="shared" ca="1" si="172"/>
        <v/>
      </c>
      <c r="M1022">
        <f t="shared" ca="1" si="173"/>
        <v>0</v>
      </c>
      <c r="N1022" t="str">
        <f t="shared" ca="1" si="174"/>
        <v/>
      </c>
      <c r="U1022">
        <f t="shared" si="175"/>
        <v>0</v>
      </c>
    </row>
    <row r="1023" hidden="1">
      <c r="A1023" s="12"/>
      <c r="B1023">
        <v>90</v>
      </c>
      <c r="C1023" t="str">
        <f t="shared" ca="1" si="165"/>
        <v>11.9</v>
      </c>
      <c r="D1023" t="str">
        <f t="shared" ca="1" si="166"/>
        <v>na</v>
      </c>
      <c r="E1023" t="s">
        <v>14</v>
      </c>
      <c r="F1023" s="65" t="str">
        <f t="shared" ca="1" si="167"/>
        <v>https://prre.agglo-larochelle.fr/j-adapte-mon-logement-a-une-perte-d-autonomie</v>
      </c>
      <c r="G1023" t="str">
        <f t="shared" ca="1" si="168"/>
        <v>A</v>
      </c>
      <c r="H1023" t="str">
        <f t="shared" ca="1" si="169"/>
        <v>x</v>
      </c>
      <c r="I1023" t="str">
        <f t="shared" ca="1" si="170"/>
        <v/>
      </c>
      <c r="J1023" t="str">
        <f t="shared" ca="1" si="171"/>
        <v/>
      </c>
      <c r="K1023" t="str">
        <f t="shared" ca="1" si="172"/>
        <v/>
      </c>
      <c r="M1023">
        <f t="shared" ca="1" si="173"/>
        <v>0</v>
      </c>
      <c r="N1023" t="str">
        <f t="shared" ca="1" si="174"/>
        <v/>
      </c>
      <c r="U1023">
        <f t="shared" si="175"/>
        <v>0</v>
      </c>
    </row>
    <row r="1024" hidden="1">
      <c r="A1024" s="12"/>
      <c r="B1024">
        <v>90</v>
      </c>
      <c r="C1024" t="str">
        <f t="shared" ca="1" si="165"/>
        <v>11.9</v>
      </c>
      <c r="D1024" t="str">
        <f t="shared" ca="1" si="166"/>
        <v>c</v>
      </c>
      <c r="E1024" t="s">
        <v>17</v>
      </c>
      <c r="F1024" s="65" t="str">
        <f t="shared" ca="1" si="167"/>
        <v>https://prre.agglo-larochelle.fr/contact-professionnels</v>
      </c>
      <c r="G1024" t="str">
        <f t="shared" ca="1" si="168"/>
        <v>A</v>
      </c>
      <c r="H1024" t="str">
        <f t="shared" ca="1" si="169"/>
        <v>x</v>
      </c>
      <c r="I1024" t="str">
        <f t="shared" ca="1" si="170"/>
        <v/>
      </c>
      <c r="J1024" t="str">
        <f t="shared" ca="1" si="171"/>
        <v/>
      </c>
      <c r="K1024" t="str">
        <f t="shared" ca="1" si="172"/>
        <v/>
      </c>
      <c r="M1024">
        <f t="shared" ca="1" si="173"/>
        <v>0</v>
      </c>
      <c r="N1024" t="str">
        <f t="shared" ca="1" si="174"/>
        <v/>
      </c>
      <c r="U1024">
        <f t="shared" si="175"/>
        <v>0</v>
      </c>
    </row>
    <row r="1025" hidden="1">
      <c r="A1025" s="12"/>
      <c r="B1025">
        <v>90</v>
      </c>
      <c r="C1025" t="str">
        <f t="shared" ca="1" si="165"/>
        <v>11.9</v>
      </c>
      <c r="D1025" t="str">
        <f t="shared" ca="1" si="166"/>
        <v>na</v>
      </c>
      <c r="E1025" t="s">
        <v>20</v>
      </c>
      <c r="F1025" s="65" t="str">
        <f t="shared" ca="1" si="167"/>
        <v>https://prre.agglo-larochelle.fr/partenaires</v>
      </c>
      <c r="G1025" t="str">
        <f t="shared" ca="1" si="168"/>
        <v>A</v>
      </c>
      <c r="H1025" t="str">
        <f t="shared" ca="1" si="169"/>
        <v>x</v>
      </c>
      <c r="I1025" t="str">
        <f t="shared" ca="1" si="170"/>
        <v/>
      </c>
      <c r="J1025" t="str">
        <f t="shared" ca="1" si="171"/>
        <v/>
      </c>
      <c r="K1025" t="str">
        <f t="shared" ca="1" si="172"/>
        <v/>
      </c>
      <c r="M1025">
        <f t="shared" ca="1" si="173"/>
        <v>0</v>
      </c>
      <c r="N1025" t="str">
        <f t="shared" ca="1" si="174"/>
        <v/>
      </c>
      <c r="U1025">
        <f t="shared" si="175"/>
        <v>0</v>
      </c>
    </row>
    <row r="1026" hidden="1">
      <c r="A1026" s="12"/>
      <c r="B1026">
        <v>90</v>
      </c>
      <c r="C1026" t="str">
        <f t="shared" ca="1" si="165"/>
        <v>11.9</v>
      </c>
      <c r="D1026" t="str">
        <f t="shared" ca="1" si="166"/>
        <v>na</v>
      </c>
      <c r="E1026" t="s">
        <v>23</v>
      </c>
      <c r="F1026" s="65" t="str">
        <f t="shared" ca="1" si="167"/>
        <v>https://prre.agglo-larochelle.fr/mentions-legales</v>
      </c>
      <c r="G1026" t="str">
        <f t="shared" ca="1" si="168"/>
        <v>A</v>
      </c>
      <c r="H1026" t="str">
        <f t="shared" ca="1" si="169"/>
        <v>x</v>
      </c>
      <c r="I1026" t="str">
        <f t="shared" ca="1" si="170"/>
        <v/>
      </c>
      <c r="J1026" t="str">
        <f t="shared" ca="1" si="171"/>
        <v/>
      </c>
      <c r="K1026" t="str">
        <f t="shared" ca="1" si="172"/>
        <v/>
      </c>
      <c r="M1026">
        <f t="shared" ca="1" si="173"/>
        <v>0</v>
      </c>
      <c r="N1026" t="str">
        <f t="shared" ca="1" si="174"/>
        <v/>
      </c>
      <c r="U1026">
        <f t="shared" si="175"/>
        <v>0</v>
      </c>
    </row>
    <row r="1027" hidden="1">
      <c r="A1027" s="12"/>
      <c r="B1027">
        <v>90</v>
      </c>
      <c r="C1027" t="str">
        <f t="shared" ca="1" si="165"/>
        <v>11.9</v>
      </c>
      <c r="D1027" t="str">
        <f t="shared" ca="1" si="166"/>
        <v>na</v>
      </c>
      <c r="E1027" t="s">
        <v>26</v>
      </c>
      <c r="F1027" s="65" t="str">
        <f t="shared" ca="1" si="167"/>
        <v>https://prre.agglo-larochelle.fr/plan-du-site</v>
      </c>
      <c r="G1027" t="str">
        <f t="shared" ca="1" si="168"/>
        <v>A</v>
      </c>
      <c r="H1027" t="str">
        <f t="shared" ca="1" si="169"/>
        <v>x</v>
      </c>
      <c r="I1027" t="str">
        <f t="shared" ca="1" si="170"/>
        <v/>
      </c>
      <c r="J1027" t="str">
        <f t="shared" ca="1" si="171"/>
        <v/>
      </c>
      <c r="K1027" t="str">
        <f t="shared" ca="1" si="172"/>
        <v/>
      </c>
      <c r="M1027">
        <f t="shared" ca="1" si="173"/>
        <v>0</v>
      </c>
      <c r="N1027" t="str">
        <f t="shared" ca="1" si="174"/>
        <v/>
      </c>
      <c r="U1027">
        <f t="shared" si="175"/>
        <v>0</v>
      </c>
    </row>
    <row r="1028" hidden="1">
      <c r="A1028" s="12"/>
      <c r="B1028">
        <v>90</v>
      </c>
      <c r="C1028" t="str">
        <f t="shared" ca="1" si="165"/>
        <v>11.9</v>
      </c>
      <c r="D1028" t="str">
        <f t="shared" ca="1" si="166"/>
        <v>c</v>
      </c>
      <c r="E1028" t="s">
        <v>29</v>
      </c>
      <c r="F1028" s="65" t="str">
        <f t="shared" ca="1" si="167"/>
        <v>https://prre.agglo-larochelle.fr/module-annuaire-des-pros?</v>
      </c>
      <c r="G1028" t="str">
        <f t="shared" ca="1" si="168"/>
        <v>A</v>
      </c>
      <c r="H1028" t="str">
        <f t="shared" ca="1" si="169"/>
        <v>x</v>
      </c>
      <c r="I1028" t="str">
        <f t="shared" ca="1" si="170"/>
        <v/>
      </c>
      <c r="J1028" t="str">
        <f t="shared" ca="1" si="171"/>
        <v/>
      </c>
      <c r="K1028" t="str">
        <f t="shared" ca="1" si="172"/>
        <v/>
      </c>
      <c r="M1028">
        <f t="shared" ca="1" si="173"/>
        <v>0</v>
      </c>
      <c r="N1028" t="str">
        <f t="shared" ca="1" si="174"/>
        <v/>
      </c>
      <c r="U1028">
        <f t="shared" si="175"/>
        <v>0</v>
      </c>
    </row>
    <row r="1029" hidden="1">
      <c r="A1029" s="12"/>
      <c r="B1029">
        <v>90</v>
      </c>
      <c r="C1029" t="str">
        <f t="shared" ca="1" si="165"/>
        <v>11.9</v>
      </c>
      <c r="D1029" t="str">
        <f t="shared" ca="1" si="166"/>
        <v>c</v>
      </c>
      <c r="E1029" t="s">
        <v>32</v>
      </c>
      <c r="F1029" s="65" t="str">
        <f t="shared" ca="1" si="167"/>
        <v>https://prre.agglo-larochelle.fr/prendre-rendez-vous</v>
      </c>
      <c r="G1029" t="str">
        <f t="shared" ca="1" si="168"/>
        <v>A</v>
      </c>
      <c r="H1029" t="str">
        <f t="shared" ca="1" si="169"/>
        <v>x</v>
      </c>
      <c r="I1029" t="str">
        <f t="shared" ca="1" si="170"/>
        <v/>
      </c>
      <c r="J1029" t="str">
        <f t="shared" ca="1" si="171"/>
        <v/>
      </c>
      <c r="K1029" t="str">
        <f t="shared" ca="1" si="172"/>
        <v/>
      </c>
      <c r="M1029">
        <f t="shared" ca="1" si="173"/>
        <v>0</v>
      </c>
      <c r="N1029" t="str">
        <f t="shared" ca="1" si="174"/>
        <v/>
      </c>
      <c r="U1029">
        <f t="shared" si="175"/>
        <v>0</v>
      </c>
    </row>
    <row r="1030" hidden="1">
      <c r="A1030" s="12"/>
      <c r="B1030">
        <v>90</v>
      </c>
      <c r="C1030" t="str">
        <f t="shared" ca="1" si="165"/>
        <v>11.9</v>
      </c>
      <c r="D1030" t="str">
        <f t="shared" ca="1" si="166"/>
        <v>na</v>
      </c>
      <c r="E1030" t="s">
        <v>35</v>
      </c>
      <c r="F1030" s="65" t="str">
        <f t="shared" ca="1" si="167"/>
        <v>https://prre.agglo-larochelle.fr/aides-financieres</v>
      </c>
      <c r="G1030" t="str">
        <f t="shared" ca="1" si="168"/>
        <v>A</v>
      </c>
      <c r="H1030" t="str">
        <f t="shared" ca="1" si="169"/>
        <v>x</v>
      </c>
      <c r="I1030" t="str">
        <f t="shared" ca="1" si="170"/>
        <v/>
      </c>
      <c r="J1030" t="str">
        <f t="shared" ca="1" si="171"/>
        <v/>
      </c>
      <c r="K1030" t="str">
        <f t="shared" ca="1" si="172"/>
        <v/>
      </c>
      <c r="M1030">
        <f t="shared" ca="1" si="173"/>
        <v>0</v>
      </c>
      <c r="N1030" t="str">
        <f t="shared" ca="1" si="174"/>
        <v/>
      </c>
      <c r="U1030">
        <f t="shared" si="175"/>
        <v>0</v>
      </c>
    </row>
    <row r="1031" hidden="1">
      <c r="A1031" s="12"/>
      <c r="B1031">
        <v>90</v>
      </c>
      <c r="C1031" t="str">
        <f t="shared" ca="1" si="165"/>
        <v>11.9</v>
      </c>
      <c r="D1031" t="str">
        <f t="shared" ca="1" si="166"/>
        <v>na</v>
      </c>
      <c r="E1031" t="s">
        <v>38</v>
      </c>
      <c r="F1031" s="65" t="str">
        <f t="shared" ca="1" si="167"/>
        <v>https://prre.agglo-larochelle.fr/des-outils-pour-mieux-connaitre-mon-logement/mon-toit-est-t-il-bien-isole</v>
      </c>
      <c r="G1031" t="str">
        <f t="shared" ca="1" si="168"/>
        <v>A</v>
      </c>
      <c r="H1031" t="str">
        <f t="shared" ca="1" si="169"/>
        <v>x</v>
      </c>
      <c r="I1031" t="str">
        <f t="shared" ca="1" si="170"/>
        <v/>
      </c>
      <c r="J1031" t="str">
        <f t="shared" ca="1" si="171"/>
        <v/>
      </c>
      <c r="K1031" t="str">
        <f t="shared" ca="1" si="172"/>
        <v/>
      </c>
      <c r="M1031">
        <f t="shared" ca="1" si="173"/>
        <v>0</v>
      </c>
      <c r="N1031" t="str">
        <f t="shared" ca="1" si="174"/>
        <v/>
      </c>
      <c r="U1031">
        <f t="shared" si="175"/>
        <v>0</v>
      </c>
    </row>
    <row r="1032" hidden="1">
      <c r="A1032" s="12"/>
      <c r="B1032">
        <v>90</v>
      </c>
      <c r="C1032" t="str">
        <f t="shared" ref="C1032:C1095" ca="1" si="176">IF(INDIRECT($E1032 &amp; "!B" &amp; $B1032)=0,"",INDIRECT($E1032 &amp; "!B" &amp; $B1032))</f>
        <v>11.9</v>
      </c>
      <c r="D1032" t="str">
        <f t="shared" ref="D1032:D1095" ca="1" si="177">IF(INDIRECT($E1032 &amp; "!F" &amp; $B1032)=0,"",INDIRECT($E1032 &amp; "!F" &amp; $B1032))</f>
        <v>c</v>
      </c>
      <c r="E1032" t="s">
        <v>41</v>
      </c>
      <c r="F1032" s="65" t="str">
        <f t="shared" ref="F1032:F1095" ca="1" si="178">HYPERLINK(INDIRECT($E1032 &amp; "!C3"))</f>
        <v>https://prre.agglo-larochelle.fr/prendre-rendez-vous/prendre-rendez-vous-a-la-rochelle-pour-une-renovation-energetique-individuelle</v>
      </c>
      <c r="G1032" t="str">
        <f t="shared" ref="G1032:G1095" ca="1" si="179">IF(INDIRECT($E1032 &amp; "!C" &amp; $B1032)=0,"",INDIRECT($E1032 &amp; "!C" &amp; $B1032))</f>
        <v>A</v>
      </c>
      <c r="H1032" t="str">
        <f t="shared" ref="H1032:H1095" ca="1" si="180">IF(INDIRECT($E1032 &amp; "!D" &amp; $B1032)=0,"",INDIRECT($E1032 &amp; "!D" &amp; $B1032))</f>
        <v>x</v>
      </c>
      <c r="I1032" t="str">
        <f t="shared" ref="I1032:I1095" ca="1" si="181">IF(INDIRECT($E1032 &amp; "!H" &amp; $B1032)=0,"",INDIRECT($E1032 &amp; "!H" &amp; $B1032))</f>
        <v/>
      </c>
      <c r="J1032" t="str">
        <f t="shared" ref="J1032:J1095" ca="1" si="182">IF(INDIRECT($E1032 &amp; "!I" &amp; $B1032)=0,"",INDIRECT($E1032 &amp; "!I" &amp; $B1032))</f>
        <v/>
      </c>
      <c r="K1032" t="str">
        <f t="shared" ref="K1032:K1095" ca="1" si="183">IFERROR(VLOOKUP($J1032,$W$1:$AA$4,(MATCH($I1032,$X$5:$AA$5,0))+1,FALSE), "")</f>
        <v/>
      </c>
      <c r="M1032">
        <f t="shared" ref="M1032:M1095" ca="1" si="184">COUNTIFS($C$7:$C$1385, $C1032, $D$7:$D$1385, "nc")</f>
        <v>0</v>
      </c>
      <c r="N1032" t="str">
        <f t="shared" ref="N1032:N1095" ca="1" si="185">IF(INDIRECT($E1032 &amp; "!J" &amp; $B1032)=0,"",INDIRECT($E1032 &amp; "!J" &amp; $B1032))</f>
        <v/>
      </c>
      <c r="U1032">
        <f t="shared" ref="U1032:U1095" si="186">SUM($P1032:$T1032)</f>
        <v>0</v>
      </c>
    </row>
    <row r="1033" hidden="1">
      <c r="A1033" s="12"/>
      <c r="B1033">
        <v>90</v>
      </c>
      <c r="C1033" t="str">
        <f t="shared" ca="1" si="176"/>
        <v>11.9</v>
      </c>
      <c r="D1033" t="str">
        <f t="shared" ca="1" si="177"/>
        <v>na</v>
      </c>
      <c r="E1033" t="s">
        <v>44</v>
      </c>
      <c r="F1033" s="65" t="str">
        <f t="shared" ca="1" si="178"/>
        <v>https://prre.agglo-larochelle.fr/-/gl-batiment-elec</v>
      </c>
      <c r="G1033" t="str">
        <f t="shared" ca="1" si="179"/>
        <v>A</v>
      </c>
      <c r="H1033" t="str">
        <f t="shared" ca="1" si="180"/>
        <v>x</v>
      </c>
      <c r="I1033" t="str">
        <f t="shared" ca="1" si="181"/>
        <v/>
      </c>
      <c r="J1033" t="str">
        <f t="shared" ca="1" si="182"/>
        <v/>
      </c>
      <c r="K1033" t="str">
        <f t="shared" ca="1" si="183"/>
        <v/>
      </c>
      <c r="M1033">
        <f t="shared" ca="1" si="184"/>
        <v>0</v>
      </c>
      <c r="N1033" t="str">
        <f t="shared" ca="1" si="185"/>
        <v/>
      </c>
      <c r="U1033">
        <f t="shared" si="186"/>
        <v>0</v>
      </c>
    </row>
    <row r="1034" hidden="1">
      <c r="A1034" s="12"/>
      <c r="B1034">
        <v>90</v>
      </c>
      <c r="C1034" t="str">
        <f t="shared" ca="1" si="176"/>
        <v>11.9</v>
      </c>
      <c r="D1034" t="str">
        <f t="shared" ca="1" si="177"/>
        <v>na</v>
      </c>
      <c r="E1034" t="s">
        <v>47</v>
      </c>
      <c r="F1034" s="65" t="str">
        <f t="shared" ca="1" si="178"/>
        <v>https://prre.agglo-larochelle.fr/-/1ere-fiche-chantier-de-renovation-performante</v>
      </c>
      <c r="G1034" t="str">
        <f t="shared" ca="1" si="179"/>
        <v>A</v>
      </c>
      <c r="H1034" t="str">
        <f t="shared" ca="1" si="180"/>
        <v>x</v>
      </c>
      <c r="I1034" t="str">
        <f t="shared" ca="1" si="181"/>
        <v/>
      </c>
      <c r="J1034" t="str">
        <f t="shared" ca="1" si="182"/>
        <v/>
      </c>
      <c r="K1034" t="str">
        <f t="shared" ca="1" si="183"/>
        <v/>
      </c>
      <c r="M1034">
        <f t="shared" ca="1" si="184"/>
        <v>0</v>
      </c>
      <c r="N1034" t="str">
        <f t="shared" ca="1" si="185"/>
        <v/>
      </c>
      <c r="U1034">
        <f t="shared" si="186"/>
        <v>0</v>
      </c>
    </row>
    <row r="1035" hidden="1">
      <c r="A1035" s="12"/>
      <c r="B1035">
        <v>91</v>
      </c>
      <c r="C1035" t="str">
        <f t="shared" ca="1" si="176"/>
        <v>11.10</v>
      </c>
      <c r="D1035" t="str">
        <f t="shared" ca="1" si="177"/>
        <v>na</v>
      </c>
      <c r="E1035" t="s">
        <v>11</v>
      </c>
      <c r="F1035" s="65" t="str">
        <f t="shared" ca="1" si="178"/>
        <v>https://prre.agglo-larochelle.fr/</v>
      </c>
      <c r="G1035" t="str">
        <f t="shared" ca="1" si="179"/>
        <v>A</v>
      </c>
      <c r="H1035" t="str">
        <f t="shared" ca="1" si="180"/>
        <v>x</v>
      </c>
      <c r="I1035" t="str">
        <f t="shared" ca="1" si="181"/>
        <v/>
      </c>
      <c r="J1035" t="str">
        <f t="shared" ca="1" si="182"/>
        <v/>
      </c>
      <c r="K1035" t="str">
        <f t="shared" ca="1" si="183"/>
        <v/>
      </c>
      <c r="M1035">
        <f t="shared" ca="1" si="184"/>
        <v>0</v>
      </c>
      <c r="N1035" t="str">
        <f t="shared" ca="1" si="185"/>
        <v/>
      </c>
      <c r="U1035">
        <f t="shared" si="186"/>
        <v>0</v>
      </c>
    </row>
    <row r="1036" hidden="1">
      <c r="A1036" s="12"/>
      <c r="B1036">
        <v>91</v>
      </c>
      <c r="C1036" t="str">
        <f t="shared" ca="1" si="176"/>
        <v>11.10</v>
      </c>
      <c r="D1036" t="str">
        <f t="shared" ca="1" si="177"/>
        <v>na</v>
      </c>
      <c r="E1036" t="s">
        <v>14</v>
      </c>
      <c r="F1036" s="65" t="str">
        <f t="shared" ca="1" si="178"/>
        <v>https://prre.agglo-larochelle.fr/j-adapte-mon-logement-a-une-perte-d-autonomie</v>
      </c>
      <c r="G1036" t="str">
        <f t="shared" ca="1" si="179"/>
        <v>A</v>
      </c>
      <c r="H1036" t="str">
        <f t="shared" ca="1" si="180"/>
        <v>x</v>
      </c>
      <c r="I1036" t="str">
        <f t="shared" ca="1" si="181"/>
        <v/>
      </c>
      <c r="J1036" t="str">
        <f t="shared" ca="1" si="182"/>
        <v/>
      </c>
      <c r="K1036" t="str">
        <f t="shared" ca="1" si="183"/>
        <v/>
      </c>
      <c r="M1036">
        <f t="shared" ca="1" si="184"/>
        <v>0</v>
      </c>
      <c r="N1036" t="str">
        <f t="shared" ca="1" si="185"/>
        <v/>
      </c>
      <c r="U1036">
        <f t="shared" si="186"/>
        <v>0</v>
      </c>
    </row>
    <row r="1037" hidden="1">
      <c r="A1037" s="12"/>
      <c r="B1037">
        <v>91</v>
      </c>
      <c r="C1037" t="str">
        <f t="shared" ca="1" si="176"/>
        <v>11.10</v>
      </c>
      <c r="D1037" t="str">
        <f t="shared" ca="1" si="177"/>
        <v>c</v>
      </c>
      <c r="E1037" t="s">
        <v>17</v>
      </c>
      <c r="F1037" s="65" t="str">
        <f t="shared" ca="1" si="178"/>
        <v>https://prre.agglo-larochelle.fr/contact-professionnels</v>
      </c>
      <c r="G1037" t="str">
        <f t="shared" ca="1" si="179"/>
        <v>A</v>
      </c>
      <c r="H1037" t="str">
        <f t="shared" ca="1" si="180"/>
        <v>x</v>
      </c>
      <c r="I1037" t="str">
        <f t="shared" ca="1" si="181"/>
        <v/>
      </c>
      <c r="J1037" t="str">
        <f t="shared" ca="1" si="182"/>
        <v/>
      </c>
      <c r="K1037" t="str">
        <f t="shared" ca="1" si="183"/>
        <v/>
      </c>
      <c r="M1037">
        <f t="shared" ca="1" si="184"/>
        <v>0</v>
      </c>
      <c r="N1037" t="str">
        <f t="shared" ca="1" si="185"/>
        <v/>
      </c>
      <c r="U1037">
        <f t="shared" si="186"/>
        <v>0</v>
      </c>
    </row>
    <row r="1038" hidden="1">
      <c r="A1038" s="12"/>
      <c r="B1038">
        <v>91</v>
      </c>
      <c r="C1038" t="str">
        <f t="shared" ca="1" si="176"/>
        <v>11.10</v>
      </c>
      <c r="D1038" t="str">
        <f t="shared" ca="1" si="177"/>
        <v>na</v>
      </c>
      <c r="E1038" t="s">
        <v>20</v>
      </c>
      <c r="F1038" s="65" t="str">
        <f t="shared" ca="1" si="178"/>
        <v>https://prre.agglo-larochelle.fr/partenaires</v>
      </c>
      <c r="G1038" t="str">
        <f t="shared" ca="1" si="179"/>
        <v>A</v>
      </c>
      <c r="H1038" t="str">
        <f t="shared" ca="1" si="180"/>
        <v>x</v>
      </c>
      <c r="I1038" t="str">
        <f t="shared" ca="1" si="181"/>
        <v/>
      </c>
      <c r="J1038" t="str">
        <f t="shared" ca="1" si="182"/>
        <v/>
      </c>
      <c r="K1038" t="str">
        <f t="shared" ca="1" si="183"/>
        <v/>
      </c>
      <c r="M1038">
        <f t="shared" ca="1" si="184"/>
        <v>0</v>
      </c>
      <c r="N1038" t="str">
        <f t="shared" ca="1" si="185"/>
        <v/>
      </c>
      <c r="U1038">
        <f t="shared" si="186"/>
        <v>0</v>
      </c>
    </row>
    <row r="1039" hidden="1">
      <c r="A1039" s="12"/>
      <c r="B1039">
        <v>91</v>
      </c>
      <c r="C1039" t="str">
        <f t="shared" ca="1" si="176"/>
        <v>11.10</v>
      </c>
      <c r="D1039" t="str">
        <f t="shared" ca="1" si="177"/>
        <v>na</v>
      </c>
      <c r="E1039" t="s">
        <v>23</v>
      </c>
      <c r="F1039" s="65" t="str">
        <f t="shared" ca="1" si="178"/>
        <v>https://prre.agglo-larochelle.fr/mentions-legales</v>
      </c>
      <c r="G1039" t="str">
        <f t="shared" ca="1" si="179"/>
        <v>A</v>
      </c>
      <c r="H1039" t="str">
        <f t="shared" ca="1" si="180"/>
        <v>x</v>
      </c>
      <c r="I1039" t="str">
        <f t="shared" ca="1" si="181"/>
        <v/>
      </c>
      <c r="J1039" t="str">
        <f t="shared" ca="1" si="182"/>
        <v/>
      </c>
      <c r="K1039" t="str">
        <f t="shared" ca="1" si="183"/>
        <v/>
      </c>
      <c r="M1039">
        <f t="shared" ca="1" si="184"/>
        <v>0</v>
      </c>
      <c r="N1039" t="str">
        <f t="shared" ca="1" si="185"/>
        <v/>
      </c>
      <c r="U1039">
        <f t="shared" si="186"/>
        <v>0</v>
      </c>
    </row>
    <row r="1040" hidden="1">
      <c r="A1040" s="12"/>
      <c r="B1040">
        <v>91</v>
      </c>
      <c r="C1040" t="str">
        <f t="shared" ca="1" si="176"/>
        <v>11.10</v>
      </c>
      <c r="D1040" t="str">
        <f t="shared" ca="1" si="177"/>
        <v>na</v>
      </c>
      <c r="E1040" t="s">
        <v>26</v>
      </c>
      <c r="F1040" s="65" t="str">
        <f t="shared" ca="1" si="178"/>
        <v>https://prre.agglo-larochelle.fr/plan-du-site</v>
      </c>
      <c r="G1040" t="str">
        <f t="shared" ca="1" si="179"/>
        <v>A</v>
      </c>
      <c r="H1040" t="str">
        <f t="shared" ca="1" si="180"/>
        <v>x</v>
      </c>
      <c r="I1040" t="str">
        <f t="shared" ca="1" si="181"/>
        <v/>
      </c>
      <c r="J1040" t="str">
        <f t="shared" ca="1" si="182"/>
        <v/>
      </c>
      <c r="K1040" t="str">
        <f t="shared" ca="1" si="183"/>
        <v/>
      </c>
      <c r="M1040">
        <f t="shared" ca="1" si="184"/>
        <v>0</v>
      </c>
      <c r="N1040" t="str">
        <f t="shared" ca="1" si="185"/>
        <v/>
      </c>
      <c r="U1040">
        <f t="shared" si="186"/>
        <v>0</v>
      </c>
    </row>
    <row r="1041" hidden="1">
      <c r="A1041" s="12"/>
      <c r="B1041">
        <v>91</v>
      </c>
      <c r="C1041" t="str">
        <f t="shared" ca="1" si="176"/>
        <v>11.10</v>
      </c>
      <c r="D1041" t="str">
        <f t="shared" ca="1" si="177"/>
        <v>na</v>
      </c>
      <c r="E1041" t="s">
        <v>29</v>
      </c>
      <c r="F1041" s="65" t="str">
        <f t="shared" ca="1" si="178"/>
        <v>https://prre.agglo-larochelle.fr/module-annuaire-des-pros?</v>
      </c>
      <c r="G1041" t="str">
        <f t="shared" ca="1" si="179"/>
        <v>A</v>
      </c>
      <c r="H1041" t="str">
        <f t="shared" ca="1" si="180"/>
        <v>x</v>
      </c>
      <c r="I1041" t="str">
        <f t="shared" ca="1" si="181"/>
        <v/>
      </c>
      <c r="J1041" t="str">
        <f t="shared" ca="1" si="182"/>
        <v/>
      </c>
      <c r="K1041" t="str">
        <f t="shared" ca="1" si="183"/>
        <v/>
      </c>
      <c r="M1041">
        <f t="shared" ca="1" si="184"/>
        <v>0</v>
      </c>
      <c r="N1041" t="str">
        <f t="shared" ca="1" si="185"/>
        <v/>
      </c>
      <c r="U1041">
        <f t="shared" si="186"/>
        <v>0</v>
      </c>
    </row>
    <row r="1042" hidden="1">
      <c r="A1042" s="12"/>
      <c r="B1042">
        <v>91</v>
      </c>
      <c r="C1042" t="str">
        <f t="shared" ca="1" si="176"/>
        <v>11.10</v>
      </c>
      <c r="D1042" t="str">
        <f t="shared" ca="1" si="177"/>
        <v>c</v>
      </c>
      <c r="E1042" t="s">
        <v>32</v>
      </c>
      <c r="F1042" s="65" t="str">
        <f t="shared" ca="1" si="178"/>
        <v>https://prre.agglo-larochelle.fr/prendre-rendez-vous</v>
      </c>
      <c r="G1042" t="str">
        <f t="shared" ca="1" si="179"/>
        <v>A</v>
      </c>
      <c r="H1042" t="str">
        <f t="shared" ca="1" si="180"/>
        <v>x</v>
      </c>
      <c r="I1042" t="str">
        <f t="shared" ca="1" si="181"/>
        <v/>
      </c>
      <c r="J1042" t="str">
        <f t="shared" ca="1" si="182"/>
        <v/>
      </c>
      <c r="K1042" t="str">
        <f t="shared" ca="1" si="183"/>
        <v/>
      </c>
      <c r="M1042">
        <f t="shared" ca="1" si="184"/>
        <v>0</v>
      </c>
      <c r="N1042" t="str">
        <f t="shared" ca="1" si="185"/>
        <v/>
      </c>
      <c r="U1042">
        <f t="shared" si="186"/>
        <v>0</v>
      </c>
    </row>
    <row r="1043" hidden="1">
      <c r="A1043" s="12"/>
      <c r="B1043">
        <v>91</v>
      </c>
      <c r="C1043" t="str">
        <f t="shared" ca="1" si="176"/>
        <v>11.10</v>
      </c>
      <c r="D1043" t="str">
        <f t="shared" ca="1" si="177"/>
        <v>na</v>
      </c>
      <c r="E1043" t="s">
        <v>35</v>
      </c>
      <c r="F1043" s="65" t="str">
        <f t="shared" ca="1" si="178"/>
        <v>https://prre.agglo-larochelle.fr/aides-financieres</v>
      </c>
      <c r="G1043" t="str">
        <f t="shared" ca="1" si="179"/>
        <v>A</v>
      </c>
      <c r="H1043" t="str">
        <f t="shared" ca="1" si="180"/>
        <v>x</v>
      </c>
      <c r="I1043" t="str">
        <f t="shared" ca="1" si="181"/>
        <v/>
      </c>
      <c r="J1043" t="str">
        <f t="shared" ca="1" si="182"/>
        <v/>
      </c>
      <c r="K1043" t="str">
        <f t="shared" ca="1" si="183"/>
        <v/>
      </c>
      <c r="M1043">
        <f t="shared" ca="1" si="184"/>
        <v>0</v>
      </c>
      <c r="N1043" t="str">
        <f t="shared" ca="1" si="185"/>
        <v/>
      </c>
      <c r="U1043">
        <f t="shared" si="186"/>
        <v>0</v>
      </c>
    </row>
    <row r="1044" hidden="1">
      <c r="A1044" s="12"/>
      <c r="B1044">
        <v>91</v>
      </c>
      <c r="C1044" t="str">
        <f t="shared" ca="1" si="176"/>
        <v>11.10</v>
      </c>
      <c r="D1044" t="str">
        <f t="shared" ca="1" si="177"/>
        <v>na</v>
      </c>
      <c r="E1044" t="s">
        <v>38</v>
      </c>
      <c r="F1044" s="65" t="str">
        <f t="shared" ca="1" si="178"/>
        <v>https://prre.agglo-larochelle.fr/des-outils-pour-mieux-connaitre-mon-logement/mon-toit-est-t-il-bien-isole</v>
      </c>
      <c r="G1044" t="str">
        <f t="shared" ca="1" si="179"/>
        <v>A</v>
      </c>
      <c r="H1044" t="str">
        <f t="shared" ca="1" si="180"/>
        <v>x</v>
      </c>
      <c r="I1044" t="str">
        <f t="shared" ca="1" si="181"/>
        <v/>
      </c>
      <c r="J1044" t="str">
        <f t="shared" ca="1" si="182"/>
        <v/>
      </c>
      <c r="K1044" t="str">
        <f t="shared" ca="1" si="183"/>
        <v/>
      </c>
      <c r="M1044">
        <f t="shared" ca="1" si="184"/>
        <v>0</v>
      </c>
      <c r="N1044" t="str">
        <f t="shared" ca="1" si="185"/>
        <v/>
      </c>
      <c r="U1044">
        <f t="shared" si="186"/>
        <v>0</v>
      </c>
    </row>
    <row r="1045">
      <c r="A1045" s="12"/>
      <c r="B1045">
        <v>91</v>
      </c>
      <c r="C1045" t="str">
        <f t="shared" ca="1" si="176"/>
        <v>11.10</v>
      </c>
      <c r="D1045" t="str">
        <f t="shared" ca="1" si="177"/>
        <v>c</v>
      </c>
      <c r="E1045" t="s">
        <v>41</v>
      </c>
      <c r="F1045" s="65" t="str">
        <f t="shared" ca="1" si="178"/>
        <v>https://prre.agglo-larochelle.fr/prendre-rendez-vous/prendre-rendez-vous-a-la-rochelle-pour-une-renovation-energetique-individuelle</v>
      </c>
      <c r="G1045" t="str">
        <f t="shared" ca="1" si="179"/>
        <v>A</v>
      </c>
      <c r="H1045" t="str">
        <f t="shared" ca="1" si="180"/>
        <v>x</v>
      </c>
      <c r="I1045" t="str">
        <f t="shared" ca="1" si="181"/>
        <v>Majeure</v>
      </c>
      <c r="J1045" t="str">
        <f t="shared" ca="1" si="182"/>
        <v xml:space="preserve">Plusieurs fois sur cette page uniquement</v>
      </c>
      <c r="K1045" t="str">
        <f t="shared" ca="1" si="183"/>
        <v/>
      </c>
      <c r="M1045">
        <f t="shared" ca="1" si="184"/>
        <v>0</v>
      </c>
      <c r="N1045" t="str">
        <f t="shared" ca="1" si="185"/>
        <v xml:space="preserve">les champs obligatoires ne sont pas signalés</v>
      </c>
      <c r="U1045">
        <f t="shared" si="186"/>
        <v>0</v>
      </c>
    </row>
    <row r="1046" hidden="1">
      <c r="A1046" s="12"/>
      <c r="B1046">
        <v>91</v>
      </c>
      <c r="C1046" t="str">
        <f t="shared" ca="1" si="176"/>
        <v>11.10</v>
      </c>
      <c r="D1046" t="str">
        <f t="shared" ca="1" si="177"/>
        <v>na</v>
      </c>
      <c r="E1046" t="s">
        <v>44</v>
      </c>
      <c r="F1046" s="65" t="str">
        <f t="shared" ca="1" si="178"/>
        <v>https://prre.agglo-larochelle.fr/-/gl-batiment-elec</v>
      </c>
      <c r="G1046" t="str">
        <f t="shared" ca="1" si="179"/>
        <v>A</v>
      </c>
      <c r="H1046" t="str">
        <f t="shared" ca="1" si="180"/>
        <v>x</v>
      </c>
      <c r="I1046" t="str">
        <f t="shared" ca="1" si="181"/>
        <v/>
      </c>
      <c r="J1046" t="str">
        <f t="shared" ca="1" si="182"/>
        <v/>
      </c>
      <c r="K1046" t="str">
        <f t="shared" ca="1" si="183"/>
        <v/>
      </c>
      <c r="M1046">
        <f t="shared" ca="1" si="184"/>
        <v>0</v>
      </c>
      <c r="N1046" t="str">
        <f t="shared" ca="1" si="185"/>
        <v/>
      </c>
      <c r="U1046">
        <f t="shared" si="186"/>
        <v>0</v>
      </c>
    </row>
    <row r="1047" hidden="1">
      <c r="A1047" s="12"/>
      <c r="B1047">
        <v>91</v>
      </c>
      <c r="C1047" t="str">
        <f t="shared" ca="1" si="176"/>
        <v>11.10</v>
      </c>
      <c r="D1047" t="str">
        <f t="shared" ca="1" si="177"/>
        <v>na</v>
      </c>
      <c r="E1047" t="s">
        <v>47</v>
      </c>
      <c r="F1047" s="65" t="str">
        <f t="shared" ca="1" si="178"/>
        <v>https://prre.agglo-larochelle.fr/-/1ere-fiche-chantier-de-renovation-performante</v>
      </c>
      <c r="G1047" t="str">
        <f t="shared" ca="1" si="179"/>
        <v>A</v>
      </c>
      <c r="H1047" t="str">
        <f t="shared" ca="1" si="180"/>
        <v>x</v>
      </c>
      <c r="I1047" t="str">
        <f t="shared" ca="1" si="181"/>
        <v/>
      </c>
      <c r="J1047" t="str">
        <f t="shared" ca="1" si="182"/>
        <v/>
      </c>
      <c r="K1047" t="str">
        <f t="shared" ca="1" si="183"/>
        <v/>
      </c>
      <c r="M1047">
        <f t="shared" ca="1" si="184"/>
        <v>0</v>
      </c>
      <c r="N1047" t="str">
        <f t="shared" ca="1" si="185"/>
        <v/>
      </c>
      <c r="U1047">
        <f t="shared" si="186"/>
        <v>0</v>
      </c>
    </row>
    <row r="1048" hidden="1">
      <c r="A1048" s="12"/>
      <c r="B1048">
        <v>92</v>
      </c>
      <c r="C1048" t="str">
        <f t="shared" ca="1" si="176"/>
        <v>11.11</v>
      </c>
      <c r="D1048" t="str">
        <f t="shared" ca="1" si="177"/>
        <v>na</v>
      </c>
      <c r="E1048" t="s">
        <v>11</v>
      </c>
      <c r="F1048" s="65" t="str">
        <f t="shared" ca="1" si="178"/>
        <v>https://prre.agglo-larochelle.fr/</v>
      </c>
      <c r="G1048" t="str">
        <f t="shared" ca="1" si="179"/>
        <v>AA</v>
      </c>
      <c r="H1048" t="str">
        <f t="shared" ca="1" si="180"/>
        <v/>
      </c>
      <c r="I1048" t="str">
        <f t="shared" ca="1" si="181"/>
        <v/>
      </c>
      <c r="J1048" t="str">
        <f t="shared" ca="1" si="182"/>
        <v/>
      </c>
      <c r="K1048" t="str">
        <f t="shared" ca="1" si="183"/>
        <v/>
      </c>
      <c r="M1048">
        <f t="shared" ca="1" si="184"/>
        <v>0</v>
      </c>
      <c r="N1048" t="str">
        <f t="shared" ca="1" si="185"/>
        <v/>
      </c>
      <c r="U1048">
        <f t="shared" si="186"/>
        <v>0</v>
      </c>
    </row>
    <row r="1049" hidden="1">
      <c r="A1049" s="12"/>
      <c r="B1049">
        <v>92</v>
      </c>
      <c r="C1049" t="str">
        <f t="shared" ca="1" si="176"/>
        <v>11.11</v>
      </c>
      <c r="D1049" t="str">
        <f t="shared" ca="1" si="177"/>
        <v>na</v>
      </c>
      <c r="E1049" t="s">
        <v>14</v>
      </c>
      <c r="F1049" s="65" t="str">
        <f t="shared" ca="1" si="178"/>
        <v>https://prre.agglo-larochelle.fr/j-adapte-mon-logement-a-une-perte-d-autonomie</v>
      </c>
      <c r="G1049" t="str">
        <f t="shared" ca="1" si="179"/>
        <v>AA</v>
      </c>
      <c r="H1049" t="str">
        <f t="shared" ca="1" si="180"/>
        <v/>
      </c>
      <c r="I1049" t="str">
        <f t="shared" ca="1" si="181"/>
        <v/>
      </c>
      <c r="J1049" t="str">
        <f t="shared" ca="1" si="182"/>
        <v/>
      </c>
      <c r="K1049" t="str">
        <f t="shared" ca="1" si="183"/>
        <v/>
      </c>
      <c r="M1049">
        <f t="shared" ca="1" si="184"/>
        <v>0</v>
      </c>
      <c r="N1049" t="str">
        <f t="shared" ca="1" si="185"/>
        <v/>
      </c>
      <c r="U1049">
        <f t="shared" si="186"/>
        <v>0</v>
      </c>
    </row>
    <row r="1050" hidden="1">
      <c r="A1050" s="12"/>
      <c r="B1050">
        <v>92</v>
      </c>
      <c r="C1050" t="str">
        <f t="shared" ca="1" si="176"/>
        <v>11.11</v>
      </c>
      <c r="D1050" t="str">
        <f t="shared" ca="1" si="177"/>
        <v>c</v>
      </c>
      <c r="E1050" t="s">
        <v>17</v>
      </c>
      <c r="F1050" s="65" t="str">
        <f t="shared" ca="1" si="178"/>
        <v>https://prre.agglo-larochelle.fr/contact-professionnels</v>
      </c>
      <c r="G1050" t="str">
        <f t="shared" ca="1" si="179"/>
        <v>AA</v>
      </c>
      <c r="H1050" t="str">
        <f t="shared" ca="1" si="180"/>
        <v/>
      </c>
      <c r="I1050" t="str">
        <f t="shared" ca="1" si="181"/>
        <v/>
      </c>
      <c r="J1050" t="str">
        <f t="shared" ca="1" si="182"/>
        <v/>
      </c>
      <c r="K1050" t="str">
        <f t="shared" ca="1" si="183"/>
        <v/>
      </c>
      <c r="M1050">
        <f t="shared" ca="1" si="184"/>
        <v>0</v>
      </c>
      <c r="N1050" t="str">
        <f t="shared" ca="1" si="185"/>
        <v/>
      </c>
      <c r="U1050">
        <f t="shared" si="186"/>
        <v>0</v>
      </c>
    </row>
    <row r="1051" hidden="1">
      <c r="A1051" s="12"/>
      <c r="B1051">
        <v>92</v>
      </c>
      <c r="C1051" t="str">
        <f t="shared" ca="1" si="176"/>
        <v>11.11</v>
      </c>
      <c r="D1051" t="str">
        <f t="shared" ca="1" si="177"/>
        <v>na</v>
      </c>
      <c r="E1051" t="s">
        <v>20</v>
      </c>
      <c r="F1051" s="65" t="str">
        <f t="shared" ca="1" si="178"/>
        <v>https://prre.agglo-larochelle.fr/partenaires</v>
      </c>
      <c r="G1051" t="str">
        <f t="shared" ca="1" si="179"/>
        <v>AA</v>
      </c>
      <c r="H1051" t="str">
        <f t="shared" ca="1" si="180"/>
        <v/>
      </c>
      <c r="I1051" t="str">
        <f t="shared" ca="1" si="181"/>
        <v/>
      </c>
      <c r="J1051" t="str">
        <f t="shared" ca="1" si="182"/>
        <v/>
      </c>
      <c r="K1051" t="str">
        <f t="shared" ca="1" si="183"/>
        <v/>
      </c>
      <c r="M1051">
        <f t="shared" ca="1" si="184"/>
        <v>0</v>
      </c>
      <c r="N1051" t="str">
        <f t="shared" ca="1" si="185"/>
        <v/>
      </c>
      <c r="U1051">
        <f t="shared" si="186"/>
        <v>0</v>
      </c>
    </row>
    <row r="1052" hidden="1">
      <c r="A1052" s="12"/>
      <c r="B1052">
        <v>92</v>
      </c>
      <c r="C1052" t="str">
        <f t="shared" ca="1" si="176"/>
        <v>11.11</v>
      </c>
      <c r="D1052" t="str">
        <f t="shared" ca="1" si="177"/>
        <v>na</v>
      </c>
      <c r="E1052" t="s">
        <v>23</v>
      </c>
      <c r="F1052" s="65" t="str">
        <f t="shared" ca="1" si="178"/>
        <v>https://prre.agglo-larochelle.fr/mentions-legales</v>
      </c>
      <c r="G1052" t="str">
        <f t="shared" ca="1" si="179"/>
        <v>AA</v>
      </c>
      <c r="H1052" t="str">
        <f t="shared" ca="1" si="180"/>
        <v/>
      </c>
      <c r="I1052" t="str">
        <f t="shared" ca="1" si="181"/>
        <v/>
      </c>
      <c r="J1052" t="str">
        <f t="shared" ca="1" si="182"/>
        <v/>
      </c>
      <c r="K1052" t="str">
        <f t="shared" ca="1" si="183"/>
        <v/>
      </c>
      <c r="M1052">
        <f t="shared" ca="1" si="184"/>
        <v>0</v>
      </c>
      <c r="N1052" t="str">
        <f t="shared" ca="1" si="185"/>
        <v/>
      </c>
      <c r="U1052">
        <f t="shared" si="186"/>
        <v>0</v>
      </c>
    </row>
    <row r="1053" hidden="1">
      <c r="A1053" s="12"/>
      <c r="B1053">
        <v>92</v>
      </c>
      <c r="C1053" t="str">
        <f t="shared" ca="1" si="176"/>
        <v>11.11</v>
      </c>
      <c r="D1053" t="str">
        <f t="shared" ca="1" si="177"/>
        <v>na</v>
      </c>
      <c r="E1053" t="s">
        <v>26</v>
      </c>
      <c r="F1053" s="65" t="str">
        <f t="shared" ca="1" si="178"/>
        <v>https://prre.agglo-larochelle.fr/plan-du-site</v>
      </c>
      <c r="G1053" t="str">
        <f t="shared" ca="1" si="179"/>
        <v>AA</v>
      </c>
      <c r="H1053" t="str">
        <f t="shared" ca="1" si="180"/>
        <v/>
      </c>
      <c r="I1053" t="str">
        <f t="shared" ca="1" si="181"/>
        <v/>
      </c>
      <c r="J1053" t="str">
        <f t="shared" ca="1" si="182"/>
        <v/>
      </c>
      <c r="K1053" t="str">
        <f t="shared" ca="1" si="183"/>
        <v/>
      </c>
      <c r="M1053">
        <f t="shared" ca="1" si="184"/>
        <v>0</v>
      </c>
      <c r="N1053" t="str">
        <f t="shared" ca="1" si="185"/>
        <v/>
      </c>
      <c r="U1053">
        <f t="shared" si="186"/>
        <v>0</v>
      </c>
    </row>
    <row r="1054" hidden="1">
      <c r="A1054" s="12"/>
      <c r="B1054">
        <v>92</v>
      </c>
      <c r="C1054" t="str">
        <f t="shared" ca="1" si="176"/>
        <v>11.11</v>
      </c>
      <c r="D1054" t="str">
        <f t="shared" ca="1" si="177"/>
        <v>na</v>
      </c>
      <c r="E1054" t="s">
        <v>29</v>
      </c>
      <c r="F1054" s="65" t="str">
        <f t="shared" ca="1" si="178"/>
        <v>https://prre.agglo-larochelle.fr/module-annuaire-des-pros?</v>
      </c>
      <c r="G1054" t="str">
        <f t="shared" ca="1" si="179"/>
        <v>AA</v>
      </c>
      <c r="H1054" t="str">
        <f t="shared" ca="1" si="180"/>
        <v/>
      </c>
      <c r="I1054" t="str">
        <f t="shared" ca="1" si="181"/>
        <v/>
      </c>
      <c r="J1054" t="str">
        <f t="shared" ca="1" si="182"/>
        <v/>
      </c>
      <c r="K1054" t="str">
        <f t="shared" ca="1" si="183"/>
        <v/>
      </c>
      <c r="M1054">
        <f t="shared" ca="1" si="184"/>
        <v>0</v>
      </c>
      <c r="N1054" t="str">
        <f t="shared" ca="1" si="185"/>
        <v/>
      </c>
      <c r="U1054">
        <f t="shared" si="186"/>
        <v>0</v>
      </c>
    </row>
    <row r="1055" hidden="1">
      <c r="A1055" s="12"/>
      <c r="B1055">
        <v>92</v>
      </c>
      <c r="C1055" t="str">
        <f t="shared" ca="1" si="176"/>
        <v>11.11</v>
      </c>
      <c r="D1055" t="str">
        <f t="shared" ca="1" si="177"/>
        <v>c</v>
      </c>
      <c r="E1055" t="s">
        <v>32</v>
      </c>
      <c r="F1055" s="65" t="str">
        <f t="shared" ca="1" si="178"/>
        <v>https://prre.agglo-larochelle.fr/prendre-rendez-vous</v>
      </c>
      <c r="G1055" t="str">
        <f t="shared" ca="1" si="179"/>
        <v>AA</v>
      </c>
      <c r="H1055" t="str">
        <f t="shared" ca="1" si="180"/>
        <v/>
      </c>
      <c r="I1055" t="str">
        <f t="shared" ca="1" si="181"/>
        <v/>
      </c>
      <c r="J1055" t="str">
        <f t="shared" ca="1" si="182"/>
        <v/>
      </c>
      <c r="K1055" t="str">
        <f t="shared" ca="1" si="183"/>
        <v/>
      </c>
      <c r="M1055">
        <f t="shared" ca="1" si="184"/>
        <v>0</v>
      </c>
      <c r="N1055" t="str">
        <f t="shared" ca="1" si="185"/>
        <v/>
      </c>
      <c r="U1055">
        <f t="shared" si="186"/>
        <v>0</v>
      </c>
    </row>
    <row r="1056" hidden="1">
      <c r="A1056" s="12"/>
      <c r="B1056">
        <v>92</v>
      </c>
      <c r="C1056" t="str">
        <f t="shared" ca="1" si="176"/>
        <v>11.11</v>
      </c>
      <c r="D1056" t="str">
        <f t="shared" ca="1" si="177"/>
        <v>na</v>
      </c>
      <c r="E1056" t="s">
        <v>35</v>
      </c>
      <c r="F1056" s="65" t="str">
        <f t="shared" ca="1" si="178"/>
        <v>https://prre.agglo-larochelle.fr/aides-financieres</v>
      </c>
      <c r="G1056" t="str">
        <f t="shared" ca="1" si="179"/>
        <v>AA</v>
      </c>
      <c r="H1056" t="str">
        <f t="shared" ca="1" si="180"/>
        <v/>
      </c>
      <c r="I1056" t="str">
        <f t="shared" ca="1" si="181"/>
        <v/>
      </c>
      <c r="J1056" t="str">
        <f t="shared" ca="1" si="182"/>
        <v/>
      </c>
      <c r="K1056" t="str">
        <f t="shared" ca="1" si="183"/>
        <v/>
      </c>
      <c r="M1056">
        <f t="shared" ca="1" si="184"/>
        <v>0</v>
      </c>
      <c r="N1056" t="str">
        <f t="shared" ca="1" si="185"/>
        <v/>
      </c>
      <c r="U1056">
        <f t="shared" si="186"/>
        <v>0</v>
      </c>
    </row>
    <row r="1057" hidden="1">
      <c r="A1057" s="12"/>
      <c r="B1057">
        <v>92</v>
      </c>
      <c r="C1057" t="str">
        <f t="shared" ca="1" si="176"/>
        <v>11.11</v>
      </c>
      <c r="D1057" t="str">
        <f t="shared" ca="1" si="177"/>
        <v>na</v>
      </c>
      <c r="E1057" t="s">
        <v>38</v>
      </c>
      <c r="F1057" s="65" t="str">
        <f t="shared" ca="1" si="178"/>
        <v>https://prre.agglo-larochelle.fr/des-outils-pour-mieux-connaitre-mon-logement/mon-toit-est-t-il-bien-isole</v>
      </c>
      <c r="G1057" t="str">
        <f t="shared" ca="1" si="179"/>
        <v>AA</v>
      </c>
      <c r="H1057" t="str">
        <f t="shared" ca="1" si="180"/>
        <v/>
      </c>
      <c r="I1057" t="str">
        <f t="shared" ca="1" si="181"/>
        <v/>
      </c>
      <c r="J1057" t="str">
        <f t="shared" ca="1" si="182"/>
        <v/>
      </c>
      <c r="K1057" t="str">
        <f t="shared" ca="1" si="183"/>
        <v/>
      </c>
      <c r="M1057">
        <f t="shared" ca="1" si="184"/>
        <v>0</v>
      </c>
      <c r="N1057" t="str">
        <f t="shared" ca="1" si="185"/>
        <v/>
      </c>
      <c r="U1057">
        <f t="shared" si="186"/>
        <v>0</v>
      </c>
    </row>
    <row r="1058" hidden="1">
      <c r="A1058" s="12"/>
      <c r="B1058">
        <v>92</v>
      </c>
      <c r="C1058" t="str">
        <f t="shared" ca="1" si="176"/>
        <v>11.11</v>
      </c>
      <c r="D1058" t="str">
        <f t="shared" ca="1" si="177"/>
        <v>c</v>
      </c>
      <c r="E1058" t="s">
        <v>41</v>
      </c>
      <c r="F1058" s="65" t="str">
        <f t="shared" ca="1" si="178"/>
        <v>https://prre.agglo-larochelle.fr/prendre-rendez-vous/prendre-rendez-vous-a-la-rochelle-pour-une-renovation-energetique-individuelle</v>
      </c>
      <c r="G1058" t="str">
        <f t="shared" ca="1" si="179"/>
        <v>AA</v>
      </c>
      <c r="H1058" t="str">
        <f t="shared" ca="1" si="180"/>
        <v/>
      </c>
      <c r="I1058" t="str">
        <f t="shared" ca="1" si="181"/>
        <v/>
      </c>
      <c r="J1058" t="str">
        <f t="shared" ca="1" si="182"/>
        <v/>
      </c>
      <c r="K1058" t="str">
        <f t="shared" ca="1" si="183"/>
        <v/>
      </c>
      <c r="M1058">
        <f t="shared" ca="1" si="184"/>
        <v>0</v>
      </c>
      <c r="N1058" t="str">
        <f t="shared" ca="1" si="185"/>
        <v/>
      </c>
      <c r="U1058">
        <f t="shared" si="186"/>
        <v>0</v>
      </c>
    </row>
    <row r="1059" hidden="1">
      <c r="A1059" s="12"/>
      <c r="B1059">
        <v>92</v>
      </c>
      <c r="C1059" t="str">
        <f t="shared" ca="1" si="176"/>
        <v>11.11</v>
      </c>
      <c r="D1059" t="str">
        <f t="shared" ca="1" si="177"/>
        <v>na</v>
      </c>
      <c r="E1059" t="s">
        <v>44</v>
      </c>
      <c r="F1059" s="65" t="str">
        <f t="shared" ca="1" si="178"/>
        <v>https://prre.agglo-larochelle.fr/-/gl-batiment-elec</v>
      </c>
      <c r="G1059" t="str">
        <f t="shared" ca="1" si="179"/>
        <v>AA</v>
      </c>
      <c r="H1059" t="str">
        <f t="shared" ca="1" si="180"/>
        <v/>
      </c>
      <c r="I1059" t="str">
        <f t="shared" ca="1" si="181"/>
        <v/>
      </c>
      <c r="J1059" t="str">
        <f t="shared" ca="1" si="182"/>
        <v/>
      </c>
      <c r="K1059" t="str">
        <f t="shared" ca="1" si="183"/>
        <v/>
      </c>
      <c r="M1059">
        <f t="shared" ca="1" si="184"/>
        <v>0</v>
      </c>
      <c r="N1059" t="str">
        <f t="shared" ca="1" si="185"/>
        <v/>
      </c>
      <c r="U1059">
        <f t="shared" si="186"/>
        <v>0</v>
      </c>
    </row>
    <row r="1060" hidden="1">
      <c r="A1060" s="12"/>
      <c r="B1060">
        <v>92</v>
      </c>
      <c r="C1060" t="str">
        <f t="shared" ca="1" si="176"/>
        <v>11.11</v>
      </c>
      <c r="D1060" t="str">
        <f t="shared" ca="1" si="177"/>
        <v>na</v>
      </c>
      <c r="E1060" t="s">
        <v>47</v>
      </c>
      <c r="F1060" s="65" t="str">
        <f t="shared" ca="1" si="178"/>
        <v>https://prre.agglo-larochelle.fr/-/1ere-fiche-chantier-de-renovation-performante</v>
      </c>
      <c r="G1060" t="str">
        <f t="shared" ca="1" si="179"/>
        <v>AA</v>
      </c>
      <c r="H1060" t="str">
        <f t="shared" ca="1" si="180"/>
        <v/>
      </c>
      <c r="I1060" t="str">
        <f t="shared" ca="1" si="181"/>
        <v/>
      </c>
      <c r="J1060" t="str">
        <f t="shared" ca="1" si="182"/>
        <v/>
      </c>
      <c r="K1060" t="str">
        <f t="shared" ca="1" si="183"/>
        <v/>
      </c>
      <c r="M1060">
        <f t="shared" ca="1" si="184"/>
        <v>0</v>
      </c>
      <c r="N1060" t="str">
        <f t="shared" ca="1" si="185"/>
        <v/>
      </c>
      <c r="U1060">
        <f t="shared" si="186"/>
        <v>0</v>
      </c>
    </row>
    <row r="1061" hidden="1">
      <c r="A1061" s="12"/>
      <c r="B1061">
        <v>93</v>
      </c>
      <c r="C1061" t="str">
        <f t="shared" ca="1" si="176"/>
        <v>11.12</v>
      </c>
      <c r="D1061" t="str">
        <f t="shared" ca="1" si="177"/>
        <v>na</v>
      </c>
      <c r="E1061" t="s">
        <v>11</v>
      </c>
      <c r="F1061" s="65" t="str">
        <f t="shared" ca="1" si="178"/>
        <v>https://prre.agglo-larochelle.fr/</v>
      </c>
      <c r="G1061" t="str">
        <f t="shared" ca="1" si="179"/>
        <v>AA</v>
      </c>
      <c r="H1061" t="str">
        <f t="shared" ca="1" si="180"/>
        <v/>
      </c>
      <c r="I1061" t="str">
        <f t="shared" ca="1" si="181"/>
        <v/>
      </c>
      <c r="J1061" t="str">
        <f t="shared" ca="1" si="182"/>
        <v/>
      </c>
      <c r="K1061" t="str">
        <f t="shared" ca="1" si="183"/>
        <v/>
      </c>
      <c r="M1061">
        <f t="shared" ca="1" si="184"/>
        <v>0</v>
      </c>
      <c r="N1061" t="str">
        <f t="shared" ca="1" si="185"/>
        <v/>
      </c>
      <c r="U1061">
        <f t="shared" si="186"/>
        <v>0</v>
      </c>
    </row>
    <row r="1062" hidden="1">
      <c r="A1062" s="12"/>
      <c r="B1062">
        <v>93</v>
      </c>
      <c r="C1062" t="str">
        <f t="shared" ca="1" si="176"/>
        <v>11.12</v>
      </c>
      <c r="D1062" t="str">
        <f t="shared" ca="1" si="177"/>
        <v>na</v>
      </c>
      <c r="E1062" t="s">
        <v>14</v>
      </c>
      <c r="F1062" s="65" t="str">
        <f t="shared" ca="1" si="178"/>
        <v>https://prre.agglo-larochelle.fr/j-adapte-mon-logement-a-une-perte-d-autonomie</v>
      </c>
      <c r="G1062" t="str">
        <f t="shared" ca="1" si="179"/>
        <v>AA</v>
      </c>
      <c r="H1062" t="str">
        <f t="shared" ca="1" si="180"/>
        <v/>
      </c>
      <c r="I1062" t="str">
        <f t="shared" ca="1" si="181"/>
        <v/>
      </c>
      <c r="J1062" t="str">
        <f t="shared" ca="1" si="182"/>
        <v/>
      </c>
      <c r="K1062" t="str">
        <f t="shared" ca="1" si="183"/>
        <v/>
      </c>
      <c r="M1062">
        <f t="shared" ca="1" si="184"/>
        <v>0</v>
      </c>
      <c r="N1062" t="str">
        <f t="shared" ca="1" si="185"/>
        <v/>
      </c>
      <c r="U1062">
        <f t="shared" si="186"/>
        <v>0</v>
      </c>
    </row>
    <row r="1063" hidden="1">
      <c r="A1063" s="12"/>
      <c r="B1063">
        <v>93</v>
      </c>
      <c r="C1063" t="str">
        <f t="shared" ca="1" si="176"/>
        <v>11.12</v>
      </c>
      <c r="D1063" t="str">
        <f t="shared" ca="1" si="177"/>
        <v>na</v>
      </c>
      <c r="E1063" t="s">
        <v>17</v>
      </c>
      <c r="F1063" s="65" t="str">
        <f t="shared" ca="1" si="178"/>
        <v>https://prre.agglo-larochelle.fr/contact-professionnels</v>
      </c>
      <c r="G1063" t="str">
        <f t="shared" ca="1" si="179"/>
        <v>AA</v>
      </c>
      <c r="H1063" t="str">
        <f t="shared" ca="1" si="180"/>
        <v/>
      </c>
      <c r="I1063" t="str">
        <f t="shared" ca="1" si="181"/>
        <v/>
      </c>
      <c r="J1063" t="str">
        <f t="shared" ca="1" si="182"/>
        <v/>
      </c>
      <c r="K1063" t="str">
        <f t="shared" ca="1" si="183"/>
        <v/>
      </c>
      <c r="M1063">
        <f t="shared" ca="1" si="184"/>
        <v>0</v>
      </c>
      <c r="N1063" t="str">
        <f t="shared" ca="1" si="185"/>
        <v/>
      </c>
      <c r="U1063">
        <f t="shared" si="186"/>
        <v>0</v>
      </c>
    </row>
    <row r="1064" hidden="1">
      <c r="A1064" s="12"/>
      <c r="B1064">
        <v>93</v>
      </c>
      <c r="C1064" t="str">
        <f t="shared" ca="1" si="176"/>
        <v>11.12</v>
      </c>
      <c r="D1064" t="str">
        <f t="shared" ca="1" si="177"/>
        <v>na</v>
      </c>
      <c r="E1064" t="s">
        <v>20</v>
      </c>
      <c r="F1064" s="65" t="str">
        <f t="shared" ca="1" si="178"/>
        <v>https://prre.agglo-larochelle.fr/partenaires</v>
      </c>
      <c r="G1064" t="str">
        <f t="shared" ca="1" si="179"/>
        <v>AA</v>
      </c>
      <c r="H1064" t="str">
        <f t="shared" ca="1" si="180"/>
        <v/>
      </c>
      <c r="I1064" t="str">
        <f t="shared" ca="1" si="181"/>
        <v/>
      </c>
      <c r="J1064" t="str">
        <f t="shared" ca="1" si="182"/>
        <v/>
      </c>
      <c r="K1064" t="str">
        <f t="shared" ca="1" si="183"/>
        <v/>
      </c>
      <c r="M1064">
        <f t="shared" ca="1" si="184"/>
        <v>0</v>
      </c>
      <c r="N1064" t="str">
        <f t="shared" ca="1" si="185"/>
        <v/>
      </c>
      <c r="U1064">
        <f t="shared" si="186"/>
        <v>0</v>
      </c>
    </row>
    <row r="1065" hidden="1">
      <c r="A1065" s="12"/>
      <c r="B1065">
        <v>93</v>
      </c>
      <c r="C1065" t="str">
        <f t="shared" ca="1" si="176"/>
        <v>11.12</v>
      </c>
      <c r="D1065" t="str">
        <f t="shared" ca="1" si="177"/>
        <v>na</v>
      </c>
      <c r="E1065" t="s">
        <v>23</v>
      </c>
      <c r="F1065" s="65" t="str">
        <f t="shared" ca="1" si="178"/>
        <v>https://prre.agglo-larochelle.fr/mentions-legales</v>
      </c>
      <c r="G1065" t="str">
        <f t="shared" ca="1" si="179"/>
        <v>AA</v>
      </c>
      <c r="H1065" t="str">
        <f t="shared" ca="1" si="180"/>
        <v/>
      </c>
      <c r="I1065" t="str">
        <f t="shared" ca="1" si="181"/>
        <v/>
      </c>
      <c r="J1065" t="str">
        <f t="shared" ca="1" si="182"/>
        <v/>
      </c>
      <c r="K1065" t="str">
        <f t="shared" ca="1" si="183"/>
        <v/>
      </c>
      <c r="M1065">
        <f t="shared" ca="1" si="184"/>
        <v>0</v>
      </c>
      <c r="N1065" t="str">
        <f t="shared" ca="1" si="185"/>
        <v/>
      </c>
      <c r="U1065">
        <f t="shared" si="186"/>
        <v>0</v>
      </c>
    </row>
    <row r="1066" hidden="1">
      <c r="A1066" s="12"/>
      <c r="B1066">
        <v>93</v>
      </c>
      <c r="C1066" t="str">
        <f t="shared" ca="1" si="176"/>
        <v>11.12</v>
      </c>
      <c r="D1066" t="str">
        <f t="shared" ca="1" si="177"/>
        <v>na</v>
      </c>
      <c r="E1066" t="s">
        <v>26</v>
      </c>
      <c r="F1066" s="65" t="str">
        <f t="shared" ca="1" si="178"/>
        <v>https://prre.agglo-larochelle.fr/plan-du-site</v>
      </c>
      <c r="G1066" t="str">
        <f t="shared" ca="1" si="179"/>
        <v>AA</v>
      </c>
      <c r="H1066" t="str">
        <f t="shared" ca="1" si="180"/>
        <v/>
      </c>
      <c r="I1066" t="str">
        <f t="shared" ca="1" si="181"/>
        <v/>
      </c>
      <c r="J1066" t="str">
        <f t="shared" ca="1" si="182"/>
        <v/>
      </c>
      <c r="K1066" t="str">
        <f t="shared" ca="1" si="183"/>
        <v/>
      </c>
      <c r="M1066">
        <f t="shared" ca="1" si="184"/>
        <v>0</v>
      </c>
      <c r="N1066" t="str">
        <f t="shared" ca="1" si="185"/>
        <v/>
      </c>
      <c r="U1066">
        <f t="shared" si="186"/>
        <v>0</v>
      </c>
    </row>
    <row r="1067" hidden="1">
      <c r="A1067" s="12"/>
      <c r="B1067">
        <v>93</v>
      </c>
      <c r="C1067" t="str">
        <f t="shared" ca="1" si="176"/>
        <v>11.12</v>
      </c>
      <c r="D1067" t="str">
        <f t="shared" ca="1" si="177"/>
        <v>na</v>
      </c>
      <c r="E1067" t="s">
        <v>29</v>
      </c>
      <c r="F1067" s="65" t="str">
        <f t="shared" ca="1" si="178"/>
        <v>https://prre.agglo-larochelle.fr/module-annuaire-des-pros?</v>
      </c>
      <c r="G1067" t="str">
        <f t="shared" ca="1" si="179"/>
        <v>AA</v>
      </c>
      <c r="H1067" t="str">
        <f t="shared" ca="1" si="180"/>
        <v/>
      </c>
      <c r="I1067" t="str">
        <f t="shared" ca="1" si="181"/>
        <v/>
      </c>
      <c r="J1067" t="str">
        <f t="shared" ca="1" si="182"/>
        <v/>
      </c>
      <c r="K1067" t="str">
        <f t="shared" ca="1" si="183"/>
        <v/>
      </c>
      <c r="M1067">
        <f t="shared" ca="1" si="184"/>
        <v>0</v>
      </c>
      <c r="N1067" t="str">
        <f t="shared" ca="1" si="185"/>
        <v/>
      </c>
      <c r="U1067">
        <f t="shared" si="186"/>
        <v>0</v>
      </c>
    </row>
    <row r="1068" hidden="1">
      <c r="A1068" s="12"/>
      <c r="B1068">
        <v>93</v>
      </c>
      <c r="C1068" t="str">
        <f t="shared" ca="1" si="176"/>
        <v>11.12</v>
      </c>
      <c r="D1068" t="str">
        <f t="shared" ca="1" si="177"/>
        <v>na</v>
      </c>
      <c r="E1068" t="s">
        <v>32</v>
      </c>
      <c r="F1068" s="65" t="str">
        <f t="shared" ca="1" si="178"/>
        <v>https://prre.agglo-larochelle.fr/prendre-rendez-vous</v>
      </c>
      <c r="G1068" t="str">
        <f t="shared" ca="1" si="179"/>
        <v>AA</v>
      </c>
      <c r="H1068" t="str">
        <f t="shared" ca="1" si="180"/>
        <v/>
      </c>
      <c r="I1068" t="str">
        <f t="shared" ca="1" si="181"/>
        <v/>
      </c>
      <c r="J1068" t="str">
        <f t="shared" ca="1" si="182"/>
        <v/>
      </c>
      <c r="K1068" t="str">
        <f t="shared" ca="1" si="183"/>
        <v/>
      </c>
      <c r="M1068">
        <f t="shared" ca="1" si="184"/>
        <v>0</v>
      </c>
      <c r="N1068" t="str">
        <f t="shared" ca="1" si="185"/>
        <v/>
      </c>
      <c r="U1068">
        <f t="shared" si="186"/>
        <v>0</v>
      </c>
    </row>
    <row r="1069" hidden="1">
      <c r="A1069" s="12"/>
      <c r="B1069">
        <v>93</v>
      </c>
      <c r="C1069" t="str">
        <f t="shared" ca="1" si="176"/>
        <v>11.12</v>
      </c>
      <c r="D1069" t="str">
        <f t="shared" ca="1" si="177"/>
        <v>na</v>
      </c>
      <c r="E1069" t="s">
        <v>35</v>
      </c>
      <c r="F1069" s="65" t="str">
        <f t="shared" ca="1" si="178"/>
        <v>https://prre.agglo-larochelle.fr/aides-financieres</v>
      </c>
      <c r="G1069" t="str">
        <f t="shared" ca="1" si="179"/>
        <v>AA</v>
      </c>
      <c r="H1069" t="str">
        <f t="shared" ca="1" si="180"/>
        <v/>
      </c>
      <c r="I1069" t="str">
        <f t="shared" ca="1" si="181"/>
        <v/>
      </c>
      <c r="J1069" t="str">
        <f t="shared" ca="1" si="182"/>
        <v/>
      </c>
      <c r="K1069" t="str">
        <f t="shared" ca="1" si="183"/>
        <v/>
      </c>
      <c r="M1069">
        <f t="shared" ca="1" si="184"/>
        <v>0</v>
      </c>
      <c r="N1069" t="str">
        <f t="shared" ca="1" si="185"/>
        <v/>
      </c>
      <c r="U1069">
        <f t="shared" si="186"/>
        <v>0</v>
      </c>
    </row>
    <row r="1070" hidden="1">
      <c r="A1070" s="12"/>
      <c r="B1070">
        <v>93</v>
      </c>
      <c r="C1070" t="str">
        <f t="shared" ca="1" si="176"/>
        <v>11.12</v>
      </c>
      <c r="D1070" t="str">
        <f t="shared" ca="1" si="177"/>
        <v>na</v>
      </c>
      <c r="E1070" t="s">
        <v>38</v>
      </c>
      <c r="F1070" s="65" t="str">
        <f t="shared" ca="1" si="178"/>
        <v>https://prre.agglo-larochelle.fr/des-outils-pour-mieux-connaitre-mon-logement/mon-toit-est-t-il-bien-isole</v>
      </c>
      <c r="G1070" t="str">
        <f t="shared" ca="1" si="179"/>
        <v>AA</v>
      </c>
      <c r="H1070" t="str">
        <f t="shared" ca="1" si="180"/>
        <v/>
      </c>
      <c r="I1070" t="str">
        <f t="shared" ca="1" si="181"/>
        <v/>
      </c>
      <c r="J1070" t="str">
        <f t="shared" ca="1" si="182"/>
        <v/>
      </c>
      <c r="K1070" t="str">
        <f t="shared" ca="1" si="183"/>
        <v/>
      </c>
      <c r="M1070">
        <f t="shared" ca="1" si="184"/>
        <v>0</v>
      </c>
      <c r="N1070" t="str">
        <f t="shared" ca="1" si="185"/>
        <v/>
      </c>
      <c r="U1070">
        <f t="shared" si="186"/>
        <v>0</v>
      </c>
    </row>
    <row r="1071" hidden="1">
      <c r="A1071" s="12"/>
      <c r="B1071">
        <v>93</v>
      </c>
      <c r="C1071" t="str">
        <f t="shared" ca="1" si="176"/>
        <v>11.12</v>
      </c>
      <c r="D1071" t="str">
        <f t="shared" ca="1" si="177"/>
        <v>na</v>
      </c>
      <c r="E1071" t="s">
        <v>41</v>
      </c>
      <c r="F1071" s="65" t="str">
        <f t="shared" ca="1" si="178"/>
        <v>https://prre.agglo-larochelle.fr/prendre-rendez-vous/prendre-rendez-vous-a-la-rochelle-pour-une-renovation-energetique-individuelle</v>
      </c>
      <c r="G1071" t="str">
        <f t="shared" ca="1" si="179"/>
        <v>AA</v>
      </c>
      <c r="H1071" t="str">
        <f t="shared" ca="1" si="180"/>
        <v/>
      </c>
      <c r="I1071" t="str">
        <f t="shared" ca="1" si="181"/>
        <v/>
      </c>
      <c r="J1071" t="str">
        <f t="shared" ca="1" si="182"/>
        <v/>
      </c>
      <c r="K1071" t="str">
        <f t="shared" ca="1" si="183"/>
        <v/>
      </c>
      <c r="M1071">
        <f t="shared" ca="1" si="184"/>
        <v>0</v>
      </c>
      <c r="N1071" t="str">
        <f t="shared" ca="1" si="185"/>
        <v/>
      </c>
      <c r="U1071">
        <f t="shared" si="186"/>
        <v>0</v>
      </c>
    </row>
    <row r="1072" hidden="1">
      <c r="A1072" s="12"/>
      <c r="B1072">
        <v>93</v>
      </c>
      <c r="C1072" t="str">
        <f t="shared" ca="1" si="176"/>
        <v>11.12</v>
      </c>
      <c r="D1072" t="str">
        <f t="shared" ca="1" si="177"/>
        <v>na</v>
      </c>
      <c r="E1072" t="s">
        <v>44</v>
      </c>
      <c r="F1072" s="65" t="str">
        <f t="shared" ca="1" si="178"/>
        <v>https://prre.agglo-larochelle.fr/-/gl-batiment-elec</v>
      </c>
      <c r="G1072" t="str">
        <f t="shared" ca="1" si="179"/>
        <v>AA</v>
      </c>
      <c r="H1072" t="str">
        <f t="shared" ca="1" si="180"/>
        <v/>
      </c>
      <c r="I1072" t="str">
        <f t="shared" ca="1" si="181"/>
        <v/>
      </c>
      <c r="J1072" t="str">
        <f t="shared" ca="1" si="182"/>
        <v/>
      </c>
      <c r="K1072" t="str">
        <f t="shared" ca="1" si="183"/>
        <v/>
      </c>
      <c r="M1072">
        <f t="shared" ca="1" si="184"/>
        <v>0</v>
      </c>
      <c r="N1072" t="str">
        <f t="shared" ca="1" si="185"/>
        <v/>
      </c>
      <c r="U1072">
        <f t="shared" si="186"/>
        <v>0</v>
      </c>
    </row>
    <row r="1073" hidden="1">
      <c r="A1073" s="12"/>
      <c r="B1073">
        <v>93</v>
      </c>
      <c r="C1073" t="str">
        <f t="shared" ca="1" si="176"/>
        <v>11.12</v>
      </c>
      <c r="D1073" t="str">
        <f t="shared" ca="1" si="177"/>
        <v>na</v>
      </c>
      <c r="E1073" t="s">
        <v>47</v>
      </c>
      <c r="F1073" s="65" t="str">
        <f t="shared" ca="1" si="178"/>
        <v>https://prre.agglo-larochelle.fr/-/1ere-fiche-chantier-de-renovation-performante</v>
      </c>
      <c r="G1073" t="str">
        <f t="shared" ca="1" si="179"/>
        <v>AA</v>
      </c>
      <c r="H1073" t="str">
        <f t="shared" ca="1" si="180"/>
        <v/>
      </c>
      <c r="I1073" t="str">
        <f t="shared" ca="1" si="181"/>
        <v/>
      </c>
      <c r="J1073" t="str">
        <f t="shared" ca="1" si="182"/>
        <v/>
      </c>
      <c r="K1073" t="str">
        <f t="shared" ca="1" si="183"/>
        <v/>
      </c>
      <c r="M1073">
        <f t="shared" ca="1" si="184"/>
        <v>0</v>
      </c>
      <c r="N1073" t="str">
        <f t="shared" ca="1" si="185"/>
        <v/>
      </c>
      <c r="U1073">
        <f t="shared" si="186"/>
        <v>0</v>
      </c>
    </row>
    <row r="1074" hidden="1">
      <c r="A1074" s="12"/>
      <c r="B1074">
        <v>94</v>
      </c>
      <c r="C1074" t="str">
        <f t="shared" ca="1" si="176"/>
        <v>11.13</v>
      </c>
      <c r="D1074" t="str">
        <f t="shared" ca="1" si="177"/>
        <v>na</v>
      </c>
      <c r="E1074" t="s">
        <v>11</v>
      </c>
      <c r="F1074" s="65" t="str">
        <f t="shared" ca="1" si="178"/>
        <v>https://prre.agglo-larochelle.fr/</v>
      </c>
      <c r="G1074" t="str">
        <f t="shared" ca="1" si="179"/>
        <v>AA</v>
      </c>
      <c r="H1074" t="str">
        <f t="shared" ca="1" si="180"/>
        <v/>
      </c>
      <c r="I1074" t="str">
        <f t="shared" ca="1" si="181"/>
        <v/>
      </c>
      <c r="J1074" t="str">
        <f t="shared" ca="1" si="182"/>
        <v/>
      </c>
      <c r="K1074" t="str">
        <f t="shared" ca="1" si="183"/>
        <v/>
      </c>
      <c r="M1074">
        <f t="shared" ca="1" si="184"/>
        <v>0</v>
      </c>
      <c r="N1074" t="str">
        <f t="shared" ca="1" si="185"/>
        <v/>
      </c>
      <c r="U1074">
        <f t="shared" si="186"/>
        <v>0</v>
      </c>
    </row>
    <row r="1075" hidden="1">
      <c r="A1075" s="12"/>
      <c r="B1075">
        <v>94</v>
      </c>
      <c r="C1075" t="str">
        <f t="shared" ca="1" si="176"/>
        <v>11.13</v>
      </c>
      <c r="D1075" t="str">
        <f t="shared" ca="1" si="177"/>
        <v>na</v>
      </c>
      <c r="E1075" t="s">
        <v>14</v>
      </c>
      <c r="F1075" s="65" t="str">
        <f t="shared" ca="1" si="178"/>
        <v>https://prre.agglo-larochelle.fr/j-adapte-mon-logement-a-une-perte-d-autonomie</v>
      </c>
      <c r="G1075" t="str">
        <f t="shared" ca="1" si="179"/>
        <v>AA</v>
      </c>
      <c r="H1075" t="str">
        <f t="shared" ca="1" si="180"/>
        <v/>
      </c>
      <c r="I1075" t="str">
        <f t="shared" ca="1" si="181"/>
        <v/>
      </c>
      <c r="J1075" t="str">
        <f t="shared" ca="1" si="182"/>
        <v/>
      </c>
      <c r="K1075" t="str">
        <f t="shared" ca="1" si="183"/>
        <v/>
      </c>
      <c r="M1075">
        <f t="shared" ca="1" si="184"/>
        <v>0</v>
      </c>
      <c r="N1075" t="str">
        <f t="shared" ca="1" si="185"/>
        <v/>
      </c>
      <c r="U1075">
        <f t="shared" si="186"/>
        <v>0</v>
      </c>
    </row>
    <row r="1076" hidden="1">
      <c r="A1076" s="12"/>
      <c r="B1076">
        <v>94</v>
      </c>
      <c r="C1076" t="str">
        <f t="shared" ca="1" si="176"/>
        <v>11.13</v>
      </c>
      <c r="D1076" t="str">
        <f t="shared" ca="1" si="177"/>
        <v>c</v>
      </c>
      <c r="E1076" t="s">
        <v>17</v>
      </c>
      <c r="F1076" s="65" t="str">
        <f t="shared" ca="1" si="178"/>
        <v>https://prre.agglo-larochelle.fr/contact-professionnels</v>
      </c>
      <c r="G1076" t="str">
        <f t="shared" ca="1" si="179"/>
        <v>AA</v>
      </c>
      <c r="H1076" t="str">
        <f t="shared" ca="1" si="180"/>
        <v/>
      </c>
      <c r="I1076" t="str">
        <f t="shared" ca="1" si="181"/>
        <v/>
      </c>
      <c r="J1076" t="str">
        <f t="shared" ca="1" si="182"/>
        <v/>
      </c>
      <c r="K1076" t="str">
        <f t="shared" ca="1" si="183"/>
        <v/>
      </c>
      <c r="M1076">
        <f t="shared" ca="1" si="184"/>
        <v>0</v>
      </c>
      <c r="N1076" t="str">
        <f t="shared" ca="1" si="185"/>
        <v/>
      </c>
      <c r="U1076">
        <f t="shared" si="186"/>
        <v>0</v>
      </c>
    </row>
    <row r="1077" hidden="1">
      <c r="A1077" s="12"/>
      <c r="B1077">
        <v>94</v>
      </c>
      <c r="C1077" t="str">
        <f t="shared" ca="1" si="176"/>
        <v>11.13</v>
      </c>
      <c r="D1077" t="str">
        <f t="shared" ca="1" si="177"/>
        <v>na</v>
      </c>
      <c r="E1077" t="s">
        <v>20</v>
      </c>
      <c r="F1077" s="65" t="str">
        <f t="shared" ca="1" si="178"/>
        <v>https://prre.agglo-larochelle.fr/partenaires</v>
      </c>
      <c r="G1077" t="str">
        <f t="shared" ca="1" si="179"/>
        <v>AA</v>
      </c>
      <c r="H1077" t="str">
        <f t="shared" ca="1" si="180"/>
        <v/>
      </c>
      <c r="I1077" t="str">
        <f t="shared" ca="1" si="181"/>
        <v/>
      </c>
      <c r="J1077" t="str">
        <f t="shared" ca="1" si="182"/>
        <v/>
      </c>
      <c r="K1077" t="str">
        <f t="shared" ca="1" si="183"/>
        <v/>
      </c>
      <c r="M1077">
        <f t="shared" ca="1" si="184"/>
        <v>0</v>
      </c>
      <c r="N1077" t="str">
        <f t="shared" ca="1" si="185"/>
        <v/>
      </c>
      <c r="U1077">
        <f t="shared" si="186"/>
        <v>0</v>
      </c>
    </row>
    <row r="1078" hidden="1">
      <c r="A1078" s="12"/>
      <c r="B1078">
        <v>94</v>
      </c>
      <c r="C1078" t="str">
        <f t="shared" ca="1" si="176"/>
        <v>11.13</v>
      </c>
      <c r="D1078" t="str">
        <f t="shared" ca="1" si="177"/>
        <v>na</v>
      </c>
      <c r="E1078" t="s">
        <v>23</v>
      </c>
      <c r="F1078" s="65" t="str">
        <f t="shared" ca="1" si="178"/>
        <v>https://prre.agglo-larochelle.fr/mentions-legales</v>
      </c>
      <c r="G1078" t="str">
        <f t="shared" ca="1" si="179"/>
        <v>AA</v>
      </c>
      <c r="H1078" t="str">
        <f t="shared" ca="1" si="180"/>
        <v/>
      </c>
      <c r="I1078" t="str">
        <f t="shared" ca="1" si="181"/>
        <v/>
      </c>
      <c r="J1078" t="str">
        <f t="shared" ca="1" si="182"/>
        <v/>
      </c>
      <c r="K1078" t="str">
        <f t="shared" ca="1" si="183"/>
        <v/>
      </c>
      <c r="M1078">
        <f t="shared" ca="1" si="184"/>
        <v>0</v>
      </c>
      <c r="N1078" t="str">
        <f t="shared" ca="1" si="185"/>
        <v/>
      </c>
      <c r="U1078">
        <f t="shared" si="186"/>
        <v>0</v>
      </c>
    </row>
    <row r="1079" hidden="1">
      <c r="A1079" s="12"/>
      <c r="B1079">
        <v>94</v>
      </c>
      <c r="C1079" t="str">
        <f t="shared" ca="1" si="176"/>
        <v>11.13</v>
      </c>
      <c r="D1079" t="str">
        <f t="shared" ca="1" si="177"/>
        <v>na</v>
      </c>
      <c r="E1079" t="s">
        <v>26</v>
      </c>
      <c r="F1079" s="65" t="str">
        <f t="shared" ca="1" si="178"/>
        <v>https://prre.agglo-larochelle.fr/plan-du-site</v>
      </c>
      <c r="G1079" t="str">
        <f t="shared" ca="1" si="179"/>
        <v>AA</v>
      </c>
      <c r="H1079" t="str">
        <f t="shared" ca="1" si="180"/>
        <v/>
      </c>
      <c r="I1079" t="str">
        <f t="shared" ca="1" si="181"/>
        <v/>
      </c>
      <c r="J1079" t="str">
        <f t="shared" ca="1" si="182"/>
        <v/>
      </c>
      <c r="K1079" t="str">
        <f t="shared" ca="1" si="183"/>
        <v/>
      </c>
      <c r="M1079">
        <f t="shared" ca="1" si="184"/>
        <v>0</v>
      </c>
      <c r="N1079" t="str">
        <f t="shared" ca="1" si="185"/>
        <v/>
      </c>
      <c r="U1079">
        <f t="shared" si="186"/>
        <v>0</v>
      </c>
    </row>
    <row r="1080" hidden="1">
      <c r="A1080" s="12"/>
      <c r="B1080">
        <v>94</v>
      </c>
      <c r="C1080" t="str">
        <f t="shared" ca="1" si="176"/>
        <v>11.13</v>
      </c>
      <c r="D1080" t="str">
        <f t="shared" ca="1" si="177"/>
        <v>na</v>
      </c>
      <c r="E1080" t="s">
        <v>29</v>
      </c>
      <c r="F1080" s="65" t="str">
        <f t="shared" ca="1" si="178"/>
        <v>https://prre.agglo-larochelle.fr/module-annuaire-des-pros?</v>
      </c>
      <c r="G1080" t="str">
        <f t="shared" ca="1" si="179"/>
        <v>AA</v>
      </c>
      <c r="H1080" t="str">
        <f t="shared" ca="1" si="180"/>
        <v/>
      </c>
      <c r="I1080" t="str">
        <f t="shared" ca="1" si="181"/>
        <v/>
      </c>
      <c r="J1080" t="str">
        <f t="shared" ca="1" si="182"/>
        <v/>
      </c>
      <c r="K1080" t="str">
        <f t="shared" ca="1" si="183"/>
        <v/>
      </c>
      <c r="M1080">
        <f t="shared" ca="1" si="184"/>
        <v>0</v>
      </c>
      <c r="N1080" t="str">
        <f t="shared" ca="1" si="185"/>
        <v/>
      </c>
      <c r="U1080">
        <f t="shared" si="186"/>
        <v>0</v>
      </c>
    </row>
    <row r="1081" hidden="1">
      <c r="A1081" s="12"/>
      <c r="B1081">
        <v>94</v>
      </c>
      <c r="C1081" t="str">
        <f t="shared" ca="1" si="176"/>
        <v>11.13</v>
      </c>
      <c r="D1081" t="str">
        <f t="shared" ca="1" si="177"/>
        <v>c</v>
      </c>
      <c r="E1081" t="s">
        <v>32</v>
      </c>
      <c r="F1081" s="65" t="str">
        <f t="shared" ca="1" si="178"/>
        <v>https://prre.agglo-larochelle.fr/prendre-rendez-vous</v>
      </c>
      <c r="G1081" t="str">
        <f t="shared" ca="1" si="179"/>
        <v>AA</v>
      </c>
      <c r="H1081" t="str">
        <f t="shared" ca="1" si="180"/>
        <v/>
      </c>
      <c r="I1081" t="str">
        <f t="shared" ca="1" si="181"/>
        <v/>
      </c>
      <c r="J1081" t="str">
        <f t="shared" ca="1" si="182"/>
        <v/>
      </c>
      <c r="K1081" t="str">
        <f t="shared" ca="1" si="183"/>
        <v/>
      </c>
      <c r="M1081">
        <f t="shared" ca="1" si="184"/>
        <v>0</v>
      </c>
      <c r="N1081" t="str">
        <f t="shared" ca="1" si="185"/>
        <v/>
      </c>
      <c r="U1081">
        <f t="shared" si="186"/>
        <v>0</v>
      </c>
    </row>
    <row r="1082" hidden="1">
      <c r="A1082" s="12"/>
      <c r="B1082">
        <v>94</v>
      </c>
      <c r="C1082" t="str">
        <f t="shared" ca="1" si="176"/>
        <v>11.13</v>
      </c>
      <c r="D1082" t="str">
        <f t="shared" ca="1" si="177"/>
        <v>na</v>
      </c>
      <c r="E1082" t="s">
        <v>35</v>
      </c>
      <c r="F1082" s="65" t="str">
        <f t="shared" ca="1" si="178"/>
        <v>https://prre.agglo-larochelle.fr/aides-financieres</v>
      </c>
      <c r="G1082" t="str">
        <f t="shared" ca="1" si="179"/>
        <v>AA</v>
      </c>
      <c r="H1082" t="str">
        <f t="shared" ca="1" si="180"/>
        <v/>
      </c>
      <c r="I1082" t="str">
        <f t="shared" ca="1" si="181"/>
        <v/>
      </c>
      <c r="J1082" t="str">
        <f t="shared" ca="1" si="182"/>
        <v/>
      </c>
      <c r="K1082" t="str">
        <f t="shared" ca="1" si="183"/>
        <v/>
      </c>
      <c r="M1082">
        <f t="shared" ca="1" si="184"/>
        <v>0</v>
      </c>
      <c r="N1082" t="str">
        <f t="shared" ca="1" si="185"/>
        <v/>
      </c>
      <c r="U1082">
        <f t="shared" si="186"/>
        <v>0</v>
      </c>
    </row>
    <row r="1083" hidden="1">
      <c r="A1083" s="12"/>
      <c r="B1083">
        <v>94</v>
      </c>
      <c r="C1083" t="str">
        <f t="shared" ca="1" si="176"/>
        <v>11.13</v>
      </c>
      <c r="D1083" t="str">
        <f t="shared" ca="1" si="177"/>
        <v>na</v>
      </c>
      <c r="E1083" t="s">
        <v>38</v>
      </c>
      <c r="F1083" s="65" t="str">
        <f t="shared" ca="1" si="178"/>
        <v>https://prre.agglo-larochelle.fr/des-outils-pour-mieux-connaitre-mon-logement/mon-toit-est-t-il-bien-isole</v>
      </c>
      <c r="G1083" t="str">
        <f t="shared" ca="1" si="179"/>
        <v>AA</v>
      </c>
      <c r="H1083" t="str">
        <f t="shared" ca="1" si="180"/>
        <v/>
      </c>
      <c r="I1083" t="str">
        <f t="shared" ca="1" si="181"/>
        <v/>
      </c>
      <c r="J1083" t="str">
        <f t="shared" ca="1" si="182"/>
        <v/>
      </c>
      <c r="K1083" t="str">
        <f t="shared" ca="1" si="183"/>
        <v/>
      </c>
      <c r="M1083">
        <f t="shared" ca="1" si="184"/>
        <v>0</v>
      </c>
      <c r="N1083" t="str">
        <f t="shared" ca="1" si="185"/>
        <v/>
      </c>
      <c r="U1083">
        <f t="shared" si="186"/>
        <v>0</v>
      </c>
    </row>
    <row r="1084" hidden="1">
      <c r="A1084" s="12"/>
      <c r="B1084">
        <v>94</v>
      </c>
      <c r="C1084" t="str">
        <f t="shared" ca="1" si="176"/>
        <v>11.13</v>
      </c>
      <c r="D1084" t="str">
        <f t="shared" ca="1" si="177"/>
        <v>c</v>
      </c>
      <c r="E1084" t="s">
        <v>41</v>
      </c>
      <c r="F1084" s="65" t="str">
        <f t="shared" ca="1" si="178"/>
        <v>https://prre.agglo-larochelle.fr/prendre-rendez-vous/prendre-rendez-vous-a-la-rochelle-pour-une-renovation-energetique-individuelle</v>
      </c>
      <c r="G1084" t="str">
        <f t="shared" ca="1" si="179"/>
        <v>AA</v>
      </c>
      <c r="H1084" t="str">
        <f t="shared" ca="1" si="180"/>
        <v/>
      </c>
      <c r="I1084" t="str">
        <f t="shared" ca="1" si="181"/>
        <v/>
      </c>
      <c r="J1084" t="str">
        <f t="shared" ca="1" si="182"/>
        <v/>
      </c>
      <c r="K1084" t="str">
        <f t="shared" ca="1" si="183"/>
        <v/>
      </c>
      <c r="M1084">
        <f t="shared" ca="1" si="184"/>
        <v>0</v>
      </c>
      <c r="N1084" t="str">
        <f t="shared" ca="1" si="185"/>
        <v/>
      </c>
      <c r="U1084">
        <f t="shared" si="186"/>
        <v>0</v>
      </c>
    </row>
    <row r="1085" hidden="1">
      <c r="A1085" s="12"/>
      <c r="B1085">
        <v>94</v>
      </c>
      <c r="C1085" t="str">
        <f t="shared" ca="1" si="176"/>
        <v>11.13</v>
      </c>
      <c r="D1085" t="str">
        <f t="shared" ca="1" si="177"/>
        <v>na</v>
      </c>
      <c r="E1085" t="s">
        <v>44</v>
      </c>
      <c r="F1085" s="65" t="str">
        <f t="shared" ca="1" si="178"/>
        <v>https://prre.agglo-larochelle.fr/-/gl-batiment-elec</v>
      </c>
      <c r="G1085" t="str">
        <f t="shared" ca="1" si="179"/>
        <v>AA</v>
      </c>
      <c r="H1085" t="str">
        <f t="shared" ca="1" si="180"/>
        <v/>
      </c>
      <c r="I1085" t="str">
        <f t="shared" ca="1" si="181"/>
        <v/>
      </c>
      <c r="J1085" t="str">
        <f t="shared" ca="1" si="182"/>
        <v/>
      </c>
      <c r="K1085" t="str">
        <f t="shared" ca="1" si="183"/>
        <v/>
      </c>
      <c r="M1085">
        <f t="shared" ca="1" si="184"/>
        <v>0</v>
      </c>
      <c r="N1085" t="str">
        <f t="shared" ca="1" si="185"/>
        <v/>
      </c>
      <c r="U1085">
        <f t="shared" si="186"/>
        <v>0</v>
      </c>
    </row>
    <row r="1086" hidden="1">
      <c r="A1086" s="12"/>
      <c r="B1086">
        <v>94</v>
      </c>
      <c r="C1086" t="str">
        <f t="shared" ca="1" si="176"/>
        <v>11.13</v>
      </c>
      <c r="D1086" t="str">
        <f t="shared" ca="1" si="177"/>
        <v>na</v>
      </c>
      <c r="E1086" t="s">
        <v>47</v>
      </c>
      <c r="F1086" s="65" t="str">
        <f t="shared" ca="1" si="178"/>
        <v>https://prre.agglo-larochelle.fr/-/1ere-fiche-chantier-de-renovation-performante</v>
      </c>
      <c r="G1086" t="str">
        <f t="shared" ca="1" si="179"/>
        <v>AA</v>
      </c>
      <c r="H1086" t="str">
        <f t="shared" ca="1" si="180"/>
        <v/>
      </c>
      <c r="I1086" t="str">
        <f t="shared" ca="1" si="181"/>
        <v/>
      </c>
      <c r="J1086" t="str">
        <f t="shared" ca="1" si="182"/>
        <v/>
      </c>
      <c r="K1086" t="str">
        <f t="shared" ca="1" si="183"/>
        <v/>
      </c>
      <c r="M1086">
        <f t="shared" ca="1" si="184"/>
        <v>0</v>
      </c>
      <c r="N1086" t="str">
        <f t="shared" ca="1" si="185"/>
        <v/>
      </c>
      <c r="U1086">
        <f t="shared" si="186"/>
        <v>0</v>
      </c>
    </row>
    <row r="1087" hidden="1">
      <c r="A1087" s="12" t="s">
        <v>96</v>
      </c>
      <c r="B1087">
        <v>95</v>
      </c>
      <c r="C1087" t="str">
        <f t="shared" ca="1" si="176"/>
        <v>12.1</v>
      </c>
      <c r="D1087" t="str">
        <f t="shared" ca="1" si="177"/>
        <v>c</v>
      </c>
      <c r="E1087" t="s">
        <v>11</v>
      </c>
      <c r="F1087" s="65" t="str">
        <f t="shared" ca="1" si="178"/>
        <v>https://prre.agglo-larochelle.fr/</v>
      </c>
      <c r="G1087" t="str">
        <f t="shared" ca="1" si="179"/>
        <v>AA</v>
      </c>
      <c r="H1087" t="str">
        <f t="shared" ca="1" si="180"/>
        <v/>
      </c>
      <c r="I1087" t="str">
        <f t="shared" ca="1" si="181"/>
        <v/>
      </c>
      <c r="J1087" t="str">
        <f t="shared" ca="1" si="182"/>
        <v/>
      </c>
      <c r="K1087" t="str">
        <f t="shared" ca="1" si="183"/>
        <v/>
      </c>
      <c r="M1087">
        <f t="shared" ca="1" si="184"/>
        <v>0</v>
      </c>
      <c r="N1087" t="str">
        <f t="shared" ca="1" si="185"/>
        <v/>
      </c>
      <c r="U1087">
        <f t="shared" si="186"/>
        <v>0</v>
      </c>
    </row>
    <row r="1088" hidden="1">
      <c r="A1088" s="12"/>
      <c r="B1088">
        <v>95</v>
      </c>
      <c r="C1088" t="str">
        <f t="shared" ca="1" si="176"/>
        <v>12.1</v>
      </c>
      <c r="D1088" t="str">
        <f t="shared" ca="1" si="177"/>
        <v>c</v>
      </c>
      <c r="E1088" t="s">
        <v>14</v>
      </c>
      <c r="F1088" s="65" t="str">
        <f t="shared" ca="1" si="178"/>
        <v>https://prre.agglo-larochelle.fr/j-adapte-mon-logement-a-une-perte-d-autonomie</v>
      </c>
      <c r="G1088" t="str">
        <f t="shared" ca="1" si="179"/>
        <v>AA</v>
      </c>
      <c r="H1088" t="str">
        <f t="shared" ca="1" si="180"/>
        <v/>
      </c>
      <c r="I1088" t="str">
        <f t="shared" ca="1" si="181"/>
        <v/>
      </c>
      <c r="J1088" t="str">
        <f t="shared" ca="1" si="182"/>
        <v/>
      </c>
      <c r="K1088" t="str">
        <f t="shared" ca="1" si="183"/>
        <v/>
      </c>
      <c r="M1088">
        <f t="shared" ca="1" si="184"/>
        <v>0</v>
      </c>
      <c r="N1088" t="str">
        <f t="shared" ca="1" si="185"/>
        <v/>
      </c>
      <c r="U1088">
        <f t="shared" si="186"/>
        <v>0</v>
      </c>
    </row>
    <row r="1089" hidden="1">
      <c r="A1089" s="12"/>
      <c r="B1089">
        <v>95</v>
      </c>
      <c r="C1089" t="str">
        <f t="shared" ca="1" si="176"/>
        <v>12.1</v>
      </c>
      <c r="D1089" t="str">
        <f t="shared" ca="1" si="177"/>
        <v>c</v>
      </c>
      <c r="E1089" t="s">
        <v>17</v>
      </c>
      <c r="F1089" s="65" t="str">
        <f t="shared" ca="1" si="178"/>
        <v>https://prre.agglo-larochelle.fr/contact-professionnels</v>
      </c>
      <c r="G1089" t="str">
        <f t="shared" ca="1" si="179"/>
        <v>AA</v>
      </c>
      <c r="H1089" t="str">
        <f t="shared" ca="1" si="180"/>
        <v/>
      </c>
      <c r="I1089" t="str">
        <f t="shared" ca="1" si="181"/>
        <v/>
      </c>
      <c r="J1089" t="str">
        <f t="shared" ca="1" si="182"/>
        <v/>
      </c>
      <c r="K1089" t="str">
        <f t="shared" ca="1" si="183"/>
        <v/>
      </c>
      <c r="M1089">
        <f t="shared" ca="1" si="184"/>
        <v>0</v>
      </c>
      <c r="N1089" t="str">
        <f t="shared" ca="1" si="185"/>
        <v/>
      </c>
      <c r="U1089">
        <f t="shared" si="186"/>
        <v>0</v>
      </c>
    </row>
    <row r="1090" hidden="1">
      <c r="A1090" s="12"/>
      <c r="B1090">
        <v>95</v>
      </c>
      <c r="C1090" t="str">
        <f t="shared" ca="1" si="176"/>
        <v>12.1</v>
      </c>
      <c r="D1090" t="str">
        <f t="shared" ca="1" si="177"/>
        <v>c</v>
      </c>
      <c r="E1090" t="s">
        <v>20</v>
      </c>
      <c r="F1090" s="65" t="str">
        <f t="shared" ca="1" si="178"/>
        <v>https://prre.agglo-larochelle.fr/partenaires</v>
      </c>
      <c r="G1090" t="str">
        <f t="shared" ca="1" si="179"/>
        <v>AA</v>
      </c>
      <c r="H1090" t="str">
        <f t="shared" ca="1" si="180"/>
        <v/>
      </c>
      <c r="I1090" t="str">
        <f t="shared" ca="1" si="181"/>
        <v/>
      </c>
      <c r="J1090" t="str">
        <f t="shared" ca="1" si="182"/>
        <v/>
      </c>
      <c r="K1090" t="str">
        <f t="shared" ca="1" si="183"/>
        <v/>
      </c>
      <c r="M1090">
        <f t="shared" ca="1" si="184"/>
        <v>0</v>
      </c>
      <c r="N1090" t="str">
        <f t="shared" ca="1" si="185"/>
        <v/>
      </c>
      <c r="U1090">
        <f t="shared" si="186"/>
        <v>0</v>
      </c>
    </row>
    <row r="1091" hidden="1">
      <c r="A1091" s="12"/>
      <c r="B1091">
        <v>95</v>
      </c>
      <c r="C1091" t="str">
        <f t="shared" ca="1" si="176"/>
        <v>12.1</v>
      </c>
      <c r="D1091" t="str">
        <f t="shared" ca="1" si="177"/>
        <v>c</v>
      </c>
      <c r="E1091" t="s">
        <v>23</v>
      </c>
      <c r="F1091" s="65" t="str">
        <f t="shared" ca="1" si="178"/>
        <v>https://prre.agglo-larochelle.fr/mentions-legales</v>
      </c>
      <c r="G1091" t="str">
        <f t="shared" ca="1" si="179"/>
        <v>AA</v>
      </c>
      <c r="H1091" t="str">
        <f t="shared" ca="1" si="180"/>
        <v/>
      </c>
      <c r="I1091" t="str">
        <f t="shared" ca="1" si="181"/>
        <v/>
      </c>
      <c r="J1091" t="str">
        <f t="shared" ca="1" si="182"/>
        <v/>
      </c>
      <c r="K1091" t="str">
        <f t="shared" ca="1" si="183"/>
        <v/>
      </c>
      <c r="M1091">
        <f t="shared" ca="1" si="184"/>
        <v>0</v>
      </c>
      <c r="N1091" t="str">
        <f t="shared" ca="1" si="185"/>
        <v/>
      </c>
      <c r="U1091">
        <f t="shared" si="186"/>
        <v>0</v>
      </c>
    </row>
    <row r="1092" hidden="1">
      <c r="A1092" s="12"/>
      <c r="B1092">
        <v>95</v>
      </c>
      <c r="C1092" t="str">
        <f t="shared" ca="1" si="176"/>
        <v>12.1</v>
      </c>
      <c r="D1092" t="str">
        <f t="shared" ca="1" si="177"/>
        <v>c</v>
      </c>
      <c r="E1092" t="s">
        <v>26</v>
      </c>
      <c r="F1092" s="65" t="str">
        <f t="shared" ca="1" si="178"/>
        <v>https://prre.agglo-larochelle.fr/plan-du-site</v>
      </c>
      <c r="G1092" t="str">
        <f t="shared" ca="1" si="179"/>
        <v>AA</v>
      </c>
      <c r="H1092" t="str">
        <f t="shared" ca="1" si="180"/>
        <v/>
      </c>
      <c r="I1092" t="str">
        <f t="shared" ca="1" si="181"/>
        <v/>
      </c>
      <c r="J1092" t="str">
        <f t="shared" ca="1" si="182"/>
        <v/>
      </c>
      <c r="K1092" t="str">
        <f t="shared" ca="1" si="183"/>
        <v/>
      </c>
      <c r="M1092">
        <f t="shared" ca="1" si="184"/>
        <v>0</v>
      </c>
      <c r="N1092" t="str">
        <f t="shared" ca="1" si="185"/>
        <v/>
      </c>
      <c r="U1092">
        <f t="shared" si="186"/>
        <v>0</v>
      </c>
    </row>
    <row r="1093" hidden="1">
      <c r="A1093" s="12"/>
      <c r="B1093">
        <v>95</v>
      </c>
      <c r="C1093" t="str">
        <f t="shared" ca="1" si="176"/>
        <v>12.1</v>
      </c>
      <c r="D1093" t="str">
        <f t="shared" ca="1" si="177"/>
        <v>c</v>
      </c>
      <c r="E1093" t="s">
        <v>29</v>
      </c>
      <c r="F1093" s="65" t="str">
        <f t="shared" ca="1" si="178"/>
        <v>https://prre.agglo-larochelle.fr/module-annuaire-des-pros?</v>
      </c>
      <c r="G1093" t="str">
        <f t="shared" ca="1" si="179"/>
        <v>AA</v>
      </c>
      <c r="H1093" t="str">
        <f t="shared" ca="1" si="180"/>
        <v/>
      </c>
      <c r="I1093" t="str">
        <f t="shared" ca="1" si="181"/>
        <v/>
      </c>
      <c r="J1093" t="str">
        <f t="shared" ca="1" si="182"/>
        <v/>
      </c>
      <c r="K1093" t="str">
        <f t="shared" ca="1" si="183"/>
        <v/>
      </c>
      <c r="M1093">
        <f t="shared" ca="1" si="184"/>
        <v>0</v>
      </c>
      <c r="N1093" t="str">
        <f t="shared" ca="1" si="185"/>
        <v/>
      </c>
      <c r="U1093">
        <f t="shared" si="186"/>
        <v>0</v>
      </c>
    </row>
    <row r="1094" hidden="1">
      <c r="A1094" s="12"/>
      <c r="B1094">
        <v>95</v>
      </c>
      <c r="C1094" t="str">
        <f t="shared" ca="1" si="176"/>
        <v>12.1</v>
      </c>
      <c r="D1094" t="str">
        <f t="shared" ca="1" si="177"/>
        <v>c</v>
      </c>
      <c r="E1094" t="s">
        <v>32</v>
      </c>
      <c r="F1094" s="65" t="str">
        <f t="shared" ca="1" si="178"/>
        <v>https://prre.agglo-larochelle.fr/prendre-rendez-vous</v>
      </c>
      <c r="G1094" t="str">
        <f t="shared" ca="1" si="179"/>
        <v>AA</v>
      </c>
      <c r="H1094" t="str">
        <f t="shared" ca="1" si="180"/>
        <v/>
      </c>
      <c r="I1094" t="str">
        <f t="shared" ca="1" si="181"/>
        <v/>
      </c>
      <c r="J1094" t="str">
        <f t="shared" ca="1" si="182"/>
        <v/>
      </c>
      <c r="K1094" t="str">
        <f t="shared" ca="1" si="183"/>
        <v/>
      </c>
      <c r="M1094">
        <f t="shared" ca="1" si="184"/>
        <v>0</v>
      </c>
      <c r="N1094" t="str">
        <f t="shared" ca="1" si="185"/>
        <v/>
      </c>
      <c r="U1094">
        <f t="shared" si="186"/>
        <v>0</v>
      </c>
    </row>
    <row r="1095" hidden="1">
      <c r="A1095" s="12"/>
      <c r="B1095">
        <v>95</v>
      </c>
      <c r="C1095" t="str">
        <f t="shared" ca="1" si="176"/>
        <v>12.1</v>
      </c>
      <c r="D1095" t="str">
        <f t="shared" ca="1" si="177"/>
        <v>c</v>
      </c>
      <c r="E1095" t="s">
        <v>35</v>
      </c>
      <c r="F1095" s="65" t="str">
        <f t="shared" ca="1" si="178"/>
        <v>https://prre.agglo-larochelle.fr/aides-financieres</v>
      </c>
      <c r="G1095" t="str">
        <f t="shared" ca="1" si="179"/>
        <v>AA</v>
      </c>
      <c r="H1095" t="str">
        <f t="shared" ca="1" si="180"/>
        <v/>
      </c>
      <c r="I1095" t="str">
        <f t="shared" ca="1" si="181"/>
        <v/>
      </c>
      <c r="J1095" t="str">
        <f t="shared" ca="1" si="182"/>
        <v/>
      </c>
      <c r="K1095" t="str">
        <f t="shared" ca="1" si="183"/>
        <v/>
      </c>
      <c r="M1095">
        <f t="shared" ca="1" si="184"/>
        <v>0</v>
      </c>
      <c r="N1095" t="str">
        <f t="shared" ca="1" si="185"/>
        <v/>
      </c>
      <c r="U1095">
        <f t="shared" si="186"/>
        <v>0</v>
      </c>
    </row>
    <row r="1096" hidden="1">
      <c r="A1096" s="12"/>
      <c r="B1096">
        <v>95</v>
      </c>
      <c r="C1096" t="str">
        <f t="shared" ref="C1096:C1159" ca="1" si="187">IF(INDIRECT($E1096&amp;"!B"&amp;$B1096)=0,"",INDIRECT($E1096&amp;"!B"&amp;$B1096))</f>
        <v>12.1</v>
      </c>
      <c r="D1096" t="str">
        <f t="shared" ref="D1096:D1159" ca="1" si="188">IF(INDIRECT($E1096&amp;"!F"&amp;$B1096)=0,"",INDIRECT($E1096&amp;"!F"&amp;$B1096))</f>
        <v>c</v>
      </c>
      <c r="E1096" t="s">
        <v>38</v>
      </c>
      <c r="F1096" s="65" t="str">
        <f t="shared" ref="F1096:F1159" ca="1" si="189">HYPERLINK(INDIRECT($E1096&amp;"!C3"))</f>
        <v>https://prre.agglo-larochelle.fr/des-outils-pour-mieux-connaitre-mon-logement/mon-toit-est-t-il-bien-isole</v>
      </c>
      <c r="G1096" t="str">
        <f t="shared" ref="G1096:G1159" ca="1" si="190">IF(INDIRECT($E1096&amp;"!C"&amp;$B1096)=0,"",INDIRECT($E1096&amp;"!C"&amp;$B1096))</f>
        <v>AA</v>
      </c>
      <c r="H1096" t="str">
        <f t="shared" ref="H1096:H1159" ca="1" si="191">IF(INDIRECT($E1096&amp;"!D"&amp;$B1096)=0,"",INDIRECT($E1096&amp;"!D"&amp;$B1096))</f>
        <v/>
      </c>
      <c r="I1096" t="str">
        <f t="shared" ref="I1096:I1159" ca="1" si="192">IF(INDIRECT($E1096&amp;"!H"&amp;$B1096)=0,"",INDIRECT($E1096&amp;"!H"&amp;$B1096))</f>
        <v/>
      </c>
      <c r="J1096" t="str">
        <f t="shared" ref="J1096:J1159" ca="1" si="193">IF(INDIRECT($E1096&amp;"!I"&amp;$B1096)=0,"",INDIRECT($E1096&amp;"!I"&amp;$B1096))</f>
        <v/>
      </c>
      <c r="K1096" t="str">
        <f t="shared" ref="K1096:K1159" ca="1" si="194">IFERROR(VLOOKUP($J1096,$W$1:$AA$4,(MATCH($I1096,$X$5:$AA$5,0))+1,FALSE),"")</f>
        <v/>
      </c>
      <c r="M1096">
        <f t="shared" ref="M1096:M1159" ca="1" si="195">COUNTIFS($C$7:$C$1385,$C1096,$D$7:$D$1385,"nc")</f>
        <v>0</v>
      </c>
      <c r="N1096" t="str">
        <f t="shared" ref="N1096:N1159" ca="1" si="196">IF(INDIRECT($E1096&amp;"!J"&amp;$B1096)=0,"",INDIRECT($E1096&amp;"!J"&amp;$B1096))</f>
        <v/>
      </c>
      <c r="U1096">
        <f t="shared" ref="U1096:U1159" si="197">SUM($P1096:$T1096)</f>
        <v>0</v>
      </c>
    </row>
    <row r="1097" hidden="1">
      <c r="A1097" s="12"/>
      <c r="B1097">
        <v>95</v>
      </c>
      <c r="C1097" t="str">
        <f t="shared" ca="1" si="187"/>
        <v>12.1</v>
      </c>
      <c r="D1097" t="str">
        <f t="shared" ca="1" si="188"/>
        <v>c</v>
      </c>
      <c r="E1097" t="s">
        <v>41</v>
      </c>
      <c r="F1097" s="65" t="str">
        <f t="shared" ca="1" si="189"/>
        <v>https://prre.agglo-larochelle.fr/prendre-rendez-vous/prendre-rendez-vous-a-la-rochelle-pour-une-renovation-energetique-individuelle</v>
      </c>
      <c r="G1097" t="str">
        <f t="shared" ca="1" si="190"/>
        <v>AA</v>
      </c>
      <c r="H1097" t="str">
        <f t="shared" ca="1" si="191"/>
        <v/>
      </c>
      <c r="I1097" t="str">
        <f t="shared" ca="1" si="192"/>
        <v/>
      </c>
      <c r="J1097" t="str">
        <f t="shared" ca="1" si="193"/>
        <v/>
      </c>
      <c r="K1097" t="str">
        <f t="shared" ca="1" si="194"/>
        <v/>
      </c>
      <c r="M1097">
        <f t="shared" ca="1" si="195"/>
        <v>0</v>
      </c>
      <c r="N1097" t="str">
        <f t="shared" ca="1" si="196"/>
        <v/>
      </c>
      <c r="U1097">
        <f t="shared" si="197"/>
        <v>0</v>
      </c>
    </row>
    <row r="1098" hidden="1">
      <c r="A1098" s="12"/>
      <c r="B1098">
        <v>95</v>
      </c>
      <c r="C1098" t="str">
        <f t="shared" ca="1" si="187"/>
        <v>12.1</v>
      </c>
      <c r="D1098" t="str">
        <f t="shared" ca="1" si="188"/>
        <v>c</v>
      </c>
      <c r="E1098" t="s">
        <v>44</v>
      </c>
      <c r="F1098" s="65" t="str">
        <f t="shared" ca="1" si="189"/>
        <v>https://prre.agglo-larochelle.fr/-/gl-batiment-elec</v>
      </c>
      <c r="G1098" t="str">
        <f t="shared" ca="1" si="190"/>
        <v>AA</v>
      </c>
      <c r="H1098" t="str">
        <f t="shared" ca="1" si="191"/>
        <v/>
      </c>
      <c r="I1098" t="str">
        <f t="shared" ca="1" si="192"/>
        <v/>
      </c>
      <c r="J1098" t="str">
        <f t="shared" ca="1" si="193"/>
        <v/>
      </c>
      <c r="K1098" t="str">
        <f t="shared" ca="1" si="194"/>
        <v/>
      </c>
      <c r="M1098">
        <f t="shared" ca="1" si="195"/>
        <v>0</v>
      </c>
      <c r="N1098" t="str">
        <f t="shared" ca="1" si="196"/>
        <v/>
      </c>
      <c r="U1098">
        <f t="shared" si="197"/>
        <v>0</v>
      </c>
    </row>
    <row r="1099" hidden="1">
      <c r="A1099" s="12"/>
      <c r="B1099">
        <v>95</v>
      </c>
      <c r="C1099" t="str">
        <f t="shared" ca="1" si="187"/>
        <v>12.1</v>
      </c>
      <c r="D1099" t="str">
        <f t="shared" ca="1" si="188"/>
        <v>c</v>
      </c>
      <c r="E1099" t="s">
        <v>47</v>
      </c>
      <c r="F1099" s="65" t="str">
        <f t="shared" ca="1" si="189"/>
        <v>https://prre.agglo-larochelle.fr/-/1ere-fiche-chantier-de-renovation-performante</v>
      </c>
      <c r="G1099" t="str">
        <f t="shared" ca="1" si="190"/>
        <v>AA</v>
      </c>
      <c r="H1099" t="str">
        <f t="shared" ca="1" si="191"/>
        <v/>
      </c>
      <c r="I1099" t="str">
        <f t="shared" ca="1" si="192"/>
        <v/>
      </c>
      <c r="J1099" t="str">
        <f t="shared" ca="1" si="193"/>
        <v/>
      </c>
      <c r="K1099" t="str">
        <f t="shared" ca="1" si="194"/>
        <v/>
      </c>
      <c r="M1099">
        <f t="shared" ca="1" si="195"/>
        <v>0</v>
      </c>
      <c r="N1099" t="str">
        <f t="shared" ca="1" si="196"/>
        <v/>
      </c>
      <c r="U1099">
        <f t="shared" si="197"/>
        <v>0</v>
      </c>
    </row>
    <row r="1100" hidden="1">
      <c r="A1100" s="12"/>
      <c r="B1100">
        <v>96</v>
      </c>
      <c r="C1100" t="str">
        <f t="shared" ca="1" si="187"/>
        <v>12.2</v>
      </c>
      <c r="D1100" t="str">
        <f t="shared" ca="1" si="188"/>
        <v>c</v>
      </c>
      <c r="E1100" t="s">
        <v>11</v>
      </c>
      <c r="F1100" s="65" t="str">
        <f t="shared" ca="1" si="189"/>
        <v>https://prre.agglo-larochelle.fr/</v>
      </c>
      <c r="G1100" t="str">
        <f t="shared" ca="1" si="190"/>
        <v>AA</v>
      </c>
      <c r="H1100" t="str">
        <f t="shared" ca="1" si="191"/>
        <v/>
      </c>
      <c r="I1100" t="str">
        <f t="shared" ca="1" si="192"/>
        <v/>
      </c>
      <c r="J1100" t="str">
        <f t="shared" ca="1" si="193"/>
        <v/>
      </c>
      <c r="K1100" t="str">
        <f t="shared" ca="1" si="194"/>
        <v/>
      </c>
      <c r="M1100">
        <f t="shared" ca="1" si="195"/>
        <v>0</v>
      </c>
      <c r="N1100" t="str">
        <f t="shared" ca="1" si="196"/>
        <v/>
      </c>
      <c r="U1100">
        <f t="shared" si="197"/>
        <v>0</v>
      </c>
    </row>
    <row r="1101" hidden="1">
      <c r="A1101" s="12"/>
      <c r="B1101">
        <v>96</v>
      </c>
      <c r="C1101" t="str">
        <f t="shared" ca="1" si="187"/>
        <v>12.2</v>
      </c>
      <c r="D1101" t="str">
        <f t="shared" ca="1" si="188"/>
        <v>c</v>
      </c>
      <c r="E1101" t="s">
        <v>14</v>
      </c>
      <c r="F1101" s="65" t="str">
        <f t="shared" ca="1" si="189"/>
        <v>https://prre.agglo-larochelle.fr/j-adapte-mon-logement-a-une-perte-d-autonomie</v>
      </c>
      <c r="G1101" t="str">
        <f t="shared" ca="1" si="190"/>
        <v>AA</v>
      </c>
      <c r="H1101" t="str">
        <f t="shared" ca="1" si="191"/>
        <v/>
      </c>
      <c r="I1101" t="str">
        <f t="shared" ca="1" si="192"/>
        <v/>
      </c>
      <c r="J1101" t="str">
        <f t="shared" ca="1" si="193"/>
        <v/>
      </c>
      <c r="K1101" t="str">
        <f t="shared" ca="1" si="194"/>
        <v/>
      </c>
      <c r="M1101">
        <f t="shared" ca="1" si="195"/>
        <v>0</v>
      </c>
      <c r="N1101" t="str">
        <f t="shared" ca="1" si="196"/>
        <v/>
      </c>
      <c r="U1101">
        <f t="shared" si="197"/>
        <v>0</v>
      </c>
    </row>
    <row r="1102" hidden="1">
      <c r="A1102" s="12"/>
      <c r="B1102">
        <v>96</v>
      </c>
      <c r="C1102" t="str">
        <f t="shared" ca="1" si="187"/>
        <v>12.2</v>
      </c>
      <c r="D1102" t="str">
        <f t="shared" ca="1" si="188"/>
        <v>c</v>
      </c>
      <c r="E1102" t="s">
        <v>17</v>
      </c>
      <c r="F1102" s="65" t="str">
        <f t="shared" ca="1" si="189"/>
        <v>https://prre.agglo-larochelle.fr/contact-professionnels</v>
      </c>
      <c r="G1102" t="str">
        <f t="shared" ca="1" si="190"/>
        <v>AA</v>
      </c>
      <c r="H1102" t="str">
        <f t="shared" ca="1" si="191"/>
        <v/>
      </c>
      <c r="I1102" t="str">
        <f t="shared" ca="1" si="192"/>
        <v/>
      </c>
      <c r="J1102" t="str">
        <f t="shared" ca="1" si="193"/>
        <v/>
      </c>
      <c r="K1102" t="str">
        <f t="shared" ca="1" si="194"/>
        <v/>
      </c>
      <c r="M1102">
        <f t="shared" ca="1" si="195"/>
        <v>0</v>
      </c>
      <c r="N1102" t="str">
        <f t="shared" ca="1" si="196"/>
        <v/>
      </c>
      <c r="U1102">
        <f t="shared" si="197"/>
        <v>0</v>
      </c>
    </row>
    <row r="1103" hidden="1">
      <c r="A1103" s="12"/>
      <c r="B1103">
        <v>96</v>
      </c>
      <c r="C1103" t="str">
        <f t="shared" ca="1" si="187"/>
        <v>12.2</v>
      </c>
      <c r="D1103" t="str">
        <f t="shared" ca="1" si="188"/>
        <v>c</v>
      </c>
      <c r="E1103" t="s">
        <v>20</v>
      </c>
      <c r="F1103" s="65" t="str">
        <f t="shared" ca="1" si="189"/>
        <v>https://prre.agglo-larochelle.fr/partenaires</v>
      </c>
      <c r="G1103" t="str">
        <f t="shared" ca="1" si="190"/>
        <v>AA</v>
      </c>
      <c r="H1103" t="str">
        <f t="shared" ca="1" si="191"/>
        <v/>
      </c>
      <c r="I1103" t="str">
        <f t="shared" ca="1" si="192"/>
        <v/>
      </c>
      <c r="J1103" t="str">
        <f t="shared" ca="1" si="193"/>
        <v/>
      </c>
      <c r="K1103" t="str">
        <f t="shared" ca="1" si="194"/>
        <v/>
      </c>
      <c r="M1103">
        <f t="shared" ca="1" si="195"/>
        <v>0</v>
      </c>
      <c r="N1103" t="str">
        <f t="shared" ca="1" si="196"/>
        <v/>
      </c>
      <c r="U1103">
        <f t="shared" si="197"/>
        <v>0</v>
      </c>
    </row>
    <row r="1104" hidden="1">
      <c r="A1104" s="12"/>
      <c r="B1104">
        <v>96</v>
      </c>
      <c r="C1104" t="str">
        <f t="shared" ca="1" si="187"/>
        <v>12.2</v>
      </c>
      <c r="D1104" t="str">
        <f t="shared" ca="1" si="188"/>
        <v>c</v>
      </c>
      <c r="E1104" t="s">
        <v>23</v>
      </c>
      <c r="F1104" s="65" t="str">
        <f t="shared" ca="1" si="189"/>
        <v>https://prre.agglo-larochelle.fr/mentions-legales</v>
      </c>
      <c r="G1104" t="str">
        <f t="shared" ca="1" si="190"/>
        <v>AA</v>
      </c>
      <c r="H1104" t="str">
        <f t="shared" ca="1" si="191"/>
        <v/>
      </c>
      <c r="I1104" t="str">
        <f t="shared" ca="1" si="192"/>
        <v/>
      </c>
      <c r="J1104" t="str">
        <f t="shared" ca="1" si="193"/>
        <v/>
      </c>
      <c r="K1104" t="str">
        <f t="shared" ca="1" si="194"/>
        <v/>
      </c>
      <c r="M1104">
        <f t="shared" ca="1" si="195"/>
        <v>0</v>
      </c>
      <c r="N1104" t="str">
        <f t="shared" ca="1" si="196"/>
        <v/>
      </c>
      <c r="U1104">
        <f t="shared" si="197"/>
        <v>0</v>
      </c>
    </row>
    <row r="1105" hidden="1">
      <c r="A1105" s="12"/>
      <c r="B1105">
        <v>96</v>
      </c>
      <c r="C1105" t="str">
        <f t="shared" ca="1" si="187"/>
        <v>12.2</v>
      </c>
      <c r="D1105" t="str">
        <f t="shared" ca="1" si="188"/>
        <v>c</v>
      </c>
      <c r="E1105" t="s">
        <v>26</v>
      </c>
      <c r="F1105" s="65" t="str">
        <f t="shared" ca="1" si="189"/>
        <v>https://prre.agglo-larochelle.fr/plan-du-site</v>
      </c>
      <c r="G1105" t="str">
        <f t="shared" ca="1" si="190"/>
        <v>AA</v>
      </c>
      <c r="H1105" t="str">
        <f t="shared" ca="1" si="191"/>
        <v/>
      </c>
      <c r="I1105" t="str">
        <f t="shared" ca="1" si="192"/>
        <v/>
      </c>
      <c r="J1105" t="str">
        <f t="shared" ca="1" si="193"/>
        <v/>
      </c>
      <c r="K1105" t="str">
        <f t="shared" ca="1" si="194"/>
        <v/>
      </c>
      <c r="M1105">
        <f t="shared" ca="1" si="195"/>
        <v>0</v>
      </c>
      <c r="N1105" t="str">
        <f t="shared" ca="1" si="196"/>
        <v/>
      </c>
      <c r="U1105">
        <f t="shared" si="197"/>
        <v>0</v>
      </c>
    </row>
    <row r="1106" hidden="1">
      <c r="A1106" s="12"/>
      <c r="B1106">
        <v>96</v>
      </c>
      <c r="C1106" t="str">
        <f t="shared" ca="1" si="187"/>
        <v>12.2</v>
      </c>
      <c r="D1106" t="str">
        <f t="shared" ca="1" si="188"/>
        <v>c</v>
      </c>
      <c r="E1106" t="s">
        <v>29</v>
      </c>
      <c r="F1106" s="65" t="str">
        <f t="shared" ca="1" si="189"/>
        <v>https://prre.agglo-larochelle.fr/module-annuaire-des-pros?</v>
      </c>
      <c r="G1106" t="str">
        <f t="shared" ca="1" si="190"/>
        <v>AA</v>
      </c>
      <c r="H1106" t="str">
        <f t="shared" ca="1" si="191"/>
        <v/>
      </c>
      <c r="I1106" t="str">
        <f t="shared" ca="1" si="192"/>
        <v/>
      </c>
      <c r="J1106" t="str">
        <f t="shared" ca="1" si="193"/>
        <v/>
      </c>
      <c r="K1106" t="str">
        <f t="shared" ca="1" si="194"/>
        <v/>
      </c>
      <c r="M1106">
        <f t="shared" ca="1" si="195"/>
        <v>0</v>
      </c>
      <c r="N1106" t="str">
        <f t="shared" ca="1" si="196"/>
        <v/>
      </c>
      <c r="U1106">
        <f t="shared" si="197"/>
        <v>0</v>
      </c>
    </row>
    <row r="1107" hidden="1">
      <c r="A1107" s="12"/>
      <c r="B1107">
        <v>96</v>
      </c>
      <c r="C1107" t="str">
        <f t="shared" ca="1" si="187"/>
        <v>12.2</v>
      </c>
      <c r="D1107" t="str">
        <f t="shared" ca="1" si="188"/>
        <v>c</v>
      </c>
      <c r="E1107" t="s">
        <v>32</v>
      </c>
      <c r="F1107" s="65" t="str">
        <f t="shared" ca="1" si="189"/>
        <v>https://prre.agglo-larochelle.fr/prendre-rendez-vous</v>
      </c>
      <c r="G1107" t="str">
        <f t="shared" ca="1" si="190"/>
        <v>AA</v>
      </c>
      <c r="H1107" t="str">
        <f t="shared" ca="1" si="191"/>
        <v/>
      </c>
      <c r="I1107" t="str">
        <f t="shared" ca="1" si="192"/>
        <v/>
      </c>
      <c r="J1107" t="str">
        <f t="shared" ca="1" si="193"/>
        <v/>
      </c>
      <c r="K1107" t="str">
        <f t="shared" ca="1" si="194"/>
        <v/>
      </c>
      <c r="M1107">
        <f t="shared" ca="1" si="195"/>
        <v>0</v>
      </c>
      <c r="N1107" t="str">
        <f t="shared" ca="1" si="196"/>
        <v/>
      </c>
      <c r="U1107">
        <f t="shared" si="197"/>
        <v>0</v>
      </c>
    </row>
    <row r="1108" hidden="1">
      <c r="A1108" s="12"/>
      <c r="B1108">
        <v>96</v>
      </c>
      <c r="C1108" t="str">
        <f t="shared" ca="1" si="187"/>
        <v>12.2</v>
      </c>
      <c r="D1108" t="str">
        <f t="shared" ca="1" si="188"/>
        <v>c</v>
      </c>
      <c r="E1108" t="s">
        <v>35</v>
      </c>
      <c r="F1108" s="65" t="str">
        <f t="shared" ca="1" si="189"/>
        <v>https://prre.agglo-larochelle.fr/aides-financieres</v>
      </c>
      <c r="G1108" t="str">
        <f t="shared" ca="1" si="190"/>
        <v>AA</v>
      </c>
      <c r="H1108" t="str">
        <f t="shared" ca="1" si="191"/>
        <v/>
      </c>
      <c r="I1108" t="str">
        <f t="shared" ca="1" si="192"/>
        <v/>
      </c>
      <c r="J1108" t="str">
        <f t="shared" ca="1" si="193"/>
        <v/>
      </c>
      <c r="K1108" t="str">
        <f t="shared" ca="1" si="194"/>
        <v/>
      </c>
      <c r="M1108">
        <f t="shared" ca="1" si="195"/>
        <v>0</v>
      </c>
      <c r="N1108" t="str">
        <f t="shared" ca="1" si="196"/>
        <v/>
      </c>
      <c r="U1108">
        <f t="shared" si="197"/>
        <v>0</v>
      </c>
    </row>
    <row r="1109" hidden="1">
      <c r="A1109" s="12"/>
      <c r="B1109">
        <v>96</v>
      </c>
      <c r="C1109" t="str">
        <f t="shared" ca="1" si="187"/>
        <v>12.2</v>
      </c>
      <c r="D1109" t="str">
        <f t="shared" ca="1" si="188"/>
        <v>c</v>
      </c>
      <c r="E1109" t="s">
        <v>38</v>
      </c>
      <c r="F1109" s="65" t="str">
        <f t="shared" ca="1" si="189"/>
        <v>https://prre.agglo-larochelle.fr/des-outils-pour-mieux-connaitre-mon-logement/mon-toit-est-t-il-bien-isole</v>
      </c>
      <c r="G1109" t="str">
        <f t="shared" ca="1" si="190"/>
        <v>AA</v>
      </c>
      <c r="H1109" t="str">
        <f t="shared" ca="1" si="191"/>
        <v/>
      </c>
      <c r="I1109" t="str">
        <f t="shared" ca="1" si="192"/>
        <v/>
      </c>
      <c r="J1109" t="str">
        <f t="shared" ca="1" si="193"/>
        <v/>
      </c>
      <c r="K1109" t="str">
        <f t="shared" ca="1" si="194"/>
        <v/>
      </c>
      <c r="M1109">
        <f t="shared" ca="1" si="195"/>
        <v>0</v>
      </c>
      <c r="N1109" t="str">
        <f t="shared" ca="1" si="196"/>
        <v/>
      </c>
      <c r="U1109">
        <f t="shared" si="197"/>
        <v>0</v>
      </c>
    </row>
    <row r="1110" hidden="1">
      <c r="A1110" s="12"/>
      <c r="B1110">
        <v>96</v>
      </c>
      <c r="C1110" t="str">
        <f t="shared" ca="1" si="187"/>
        <v>12.2</v>
      </c>
      <c r="D1110" t="str">
        <f t="shared" ca="1" si="188"/>
        <v>c</v>
      </c>
      <c r="E1110" t="s">
        <v>41</v>
      </c>
      <c r="F1110" s="65" t="str">
        <f t="shared" ca="1" si="189"/>
        <v>https://prre.agglo-larochelle.fr/prendre-rendez-vous/prendre-rendez-vous-a-la-rochelle-pour-une-renovation-energetique-individuelle</v>
      </c>
      <c r="G1110" t="str">
        <f t="shared" ca="1" si="190"/>
        <v>AA</v>
      </c>
      <c r="H1110" t="str">
        <f t="shared" ca="1" si="191"/>
        <v/>
      </c>
      <c r="I1110" t="str">
        <f t="shared" ca="1" si="192"/>
        <v/>
      </c>
      <c r="J1110" t="str">
        <f t="shared" ca="1" si="193"/>
        <v/>
      </c>
      <c r="K1110" t="str">
        <f t="shared" ca="1" si="194"/>
        <v/>
      </c>
      <c r="M1110">
        <f t="shared" ca="1" si="195"/>
        <v>0</v>
      </c>
      <c r="N1110" t="str">
        <f t="shared" ca="1" si="196"/>
        <v/>
      </c>
      <c r="U1110">
        <f t="shared" si="197"/>
        <v>0</v>
      </c>
    </row>
    <row r="1111" hidden="1">
      <c r="A1111" s="12"/>
      <c r="B1111">
        <v>96</v>
      </c>
      <c r="C1111" t="str">
        <f t="shared" ca="1" si="187"/>
        <v>12.2</v>
      </c>
      <c r="D1111" t="str">
        <f t="shared" ca="1" si="188"/>
        <v>c</v>
      </c>
      <c r="E1111" t="s">
        <v>44</v>
      </c>
      <c r="F1111" s="65" t="str">
        <f t="shared" ca="1" si="189"/>
        <v>https://prre.agglo-larochelle.fr/-/gl-batiment-elec</v>
      </c>
      <c r="G1111" t="str">
        <f t="shared" ca="1" si="190"/>
        <v>AA</v>
      </c>
      <c r="H1111" t="str">
        <f t="shared" ca="1" si="191"/>
        <v/>
      </c>
      <c r="I1111" t="str">
        <f t="shared" ca="1" si="192"/>
        <v/>
      </c>
      <c r="J1111" t="str">
        <f t="shared" ca="1" si="193"/>
        <v/>
      </c>
      <c r="K1111" t="str">
        <f t="shared" ca="1" si="194"/>
        <v/>
      </c>
      <c r="M1111">
        <f t="shared" ca="1" si="195"/>
        <v>0</v>
      </c>
      <c r="N1111" t="str">
        <f t="shared" ca="1" si="196"/>
        <v/>
      </c>
      <c r="U1111">
        <f t="shared" si="197"/>
        <v>0</v>
      </c>
    </row>
    <row r="1112" hidden="1">
      <c r="A1112" s="12"/>
      <c r="B1112">
        <v>96</v>
      </c>
      <c r="C1112" t="str">
        <f t="shared" ca="1" si="187"/>
        <v>12.2</v>
      </c>
      <c r="D1112" t="str">
        <f t="shared" ca="1" si="188"/>
        <v>c</v>
      </c>
      <c r="E1112" t="s">
        <v>47</v>
      </c>
      <c r="F1112" s="65" t="str">
        <f t="shared" ca="1" si="189"/>
        <v>https://prre.agglo-larochelle.fr/-/1ere-fiche-chantier-de-renovation-performante</v>
      </c>
      <c r="G1112" t="str">
        <f t="shared" ca="1" si="190"/>
        <v>AA</v>
      </c>
      <c r="H1112" t="str">
        <f t="shared" ca="1" si="191"/>
        <v/>
      </c>
      <c r="I1112" t="str">
        <f t="shared" ca="1" si="192"/>
        <v/>
      </c>
      <c r="J1112" t="str">
        <f t="shared" ca="1" si="193"/>
        <v/>
      </c>
      <c r="K1112" t="str">
        <f t="shared" ca="1" si="194"/>
        <v/>
      </c>
      <c r="M1112">
        <f t="shared" ca="1" si="195"/>
        <v>0</v>
      </c>
      <c r="N1112" t="str">
        <f t="shared" ca="1" si="196"/>
        <v/>
      </c>
      <c r="U1112">
        <f t="shared" si="197"/>
        <v>0</v>
      </c>
    </row>
    <row r="1113" hidden="1">
      <c r="A1113" s="12"/>
      <c r="B1113">
        <v>97</v>
      </c>
      <c r="C1113" t="str">
        <f t="shared" ca="1" si="187"/>
        <v>12.3</v>
      </c>
      <c r="D1113" t="str">
        <f t="shared" ca="1" si="188"/>
        <v>c</v>
      </c>
      <c r="E1113" t="s">
        <v>11</v>
      </c>
      <c r="F1113" s="65" t="str">
        <f t="shared" ca="1" si="189"/>
        <v>https://prre.agglo-larochelle.fr/</v>
      </c>
      <c r="G1113" t="str">
        <f t="shared" ca="1" si="190"/>
        <v>AA</v>
      </c>
      <c r="H1113" t="str">
        <f t="shared" ca="1" si="191"/>
        <v/>
      </c>
      <c r="I1113" t="str">
        <f t="shared" ca="1" si="192"/>
        <v/>
      </c>
      <c r="J1113" t="str">
        <f t="shared" ca="1" si="193"/>
        <v/>
      </c>
      <c r="K1113" t="str">
        <f t="shared" ca="1" si="194"/>
        <v/>
      </c>
      <c r="M1113">
        <f t="shared" ca="1" si="195"/>
        <v>0</v>
      </c>
      <c r="N1113" t="str">
        <f t="shared" ca="1" si="196"/>
        <v/>
      </c>
      <c r="U1113">
        <f t="shared" si="197"/>
        <v>0</v>
      </c>
    </row>
    <row r="1114" hidden="1">
      <c r="A1114" s="12"/>
      <c r="B1114">
        <v>97</v>
      </c>
      <c r="C1114" t="str">
        <f t="shared" ca="1" si="187"/>
        <v>12.3</v>
      </c>
      <c r="D1114" t="str">
        <f t="shared" ca="1" si="188"/>
        <v>c</v>
      </c>
      <c r="E1114" t="s">
        <v>14</v>
      </c>
      <c r="F1114" s="65" t="str">
        <f t="shared" ca="1" si="189"/>
        <v>https://prre.agglo-larochelle.fr/j-adapte-mon-logement-a-une-perte-d-autonomie</v>
      </c>
      <c r="G1114" t="str">
        <f t="shared" ca="1" si="190"/>
        <v>AA</v>
      </c>
      <c r="H1114" t="str">
        <f t="shared" ca="1" si="191"/>
        <v/>
      </c>
      <c r="I1114" t="str">
        <f t="shared" ca="1" si="192"/>
        <v/>
      </c>
      <c r="J1114" t="str">
        <f t="shared" ca="1" si="193"/>
        <v/>
      </c>
      <c r="K1114" t="str">
        <f t="shared" ca="1" si="194"/>
        <v/>
      </c>
      <c r="M1114">
        <f t="shared" ca="1" si="195"/>
        <v>0</v>
      </c>
      <c r="N1114" t="str">
        <f t="shared" ca="1" si="196"/>
        <v/>
      </c>
      <c r="U1114">
        <f t="shared" si="197"/>
        <v>0</v>
      </c>
    </row>
    <row r="1115" hidden="1">
      <c r="A1115" s="12"/>
      <c r="B1115">
        <v>97</v>
      </c>
      <c r="C1115" t="str">
        <f t="shared" ca="1" si="187"/>
        <v>12.3</v>
      </c>
      <c r="D1115" t="str">
        <f t="shared" ca="1" si="188"/>
        <v>c</v>
      </c>
      <c r="E1115" t="s">
        <v>17</v>
      </c>
      <c r="F1115" s="65" t="str">
        <f t="shared" ca="1" si="189"/>
        <v>https://prre.agglo-larochelle.fr/contact-professionnels</v>
      </c>
      <c r="G1115" t="str">
        <f t="shared" ca="1" si="190"/>
        <v>AA</v>
      </c>
      <c r="H1115" t="str">
        <f t="shared" ca="1" si="191"/>
        <v/>
      </c>
      <c r="I1115" t="str">
        <f t="shared" ca="1" si="192"/>
        <v/>
      </c>
      <c r="J1115" t="str">
        <f t="shared" ca="1" si="193"/>
        <v/>
      </c>
      <c r="K1115" t="str">
        <f t="shared" ca="1" si="194"/>
        <v/>
      </c>
      <c r="M1115">
        <f t="shared" ca="1" si="195"/>
        <v>0</v>
      </c>
      <c r="N1115" t="str">
        <f t="shared" ca="1" si="196"/>
        <v/>
      </c>
      <c r="U1115">
        <f t="shared" si="197"/>
        <v>0</v>
      </c>
    </row>
    <row r="1116" hidden="1">
      <c r="A1116" s="12"/>
      <c r="B1116">
        <v>97</v>
      </c>
      <c r="C1116" t="str">
        <f t="shared" ca="1" si="187"/>
        <v>12.3</v>
      </c>
      <c r="D1116" t="str">
        <f t="shared" ca="1" si="188"/>
        <v>c</v>
      </c>
      <c r="E1116" t="s">
        <v>20</v>
      </c>
      <c r="F1116" s="65" t="str">
        <f t="shared" ca="1" si="189"/>
        <v>https://prre.agglo-larochelle.fr/partenaires</v>
      </c>
      <c r="G1116" t="str">
        <f t="shared" ca="1" si="190"/>
        <v>AA</v>
      </c>
      <c r="H1116" t="str">
        <f t="shared" ca="1" si="191"/>
        <v/>
      </c>
      <c r="I1116" t="str">
        <f t="shared" ca="1" si="192"/>
        <v/>
      </c>
      <c r="J1116" t="str">
        <f t="shared" ca="1" si="193"/>
        <v/>
      </c>
      <c r="K1116" t="str">
        <f t="shared" ca="1" si="194"/>
        <v/>
      </c>
      <c r="M1116">
        <f t="shared" ca="1" si="195"/>
        <v>0</v>
      </c>
      <c r="N1116" t="str">
        <f t="shared" ca="1" si="196"/>
        <v/>
      </c>
      <c r="U1116">
        <f t="shared" si="197"/>
        <v>0</v>
      </c>
    </row>
    <row r="1117" hidden="1">
      <c r="A1117" s="12"/>
      <c r="B1117">
        <v>97</v>
      </c>
      <c r="C1117" t="str">
        <f t="shared" ca="1" si="187"/>
        <v>12.3</v>
      </c>
      <c r="D1117" t="str">
        <f t="shared" ca="1" si="188"/>
        <v>c</v>
      </c>
      <c r="E1117" t="s">
        <v>23</v>
      </c>
      <c r="F1117" s="65" t="str">
        <f t="shared" ca="1" si="189"/>
        <v>https://prre.agglo-larochelle.fr/mentions-legales</v>
      </c>
      <c r="G1117" t="str">
        <f t="shared" ca="1" si="190"/>
        <v>AA</v>
      </c>
      <c r="H1117" t="str">
        <f t="shared" ca="1" si="191"/>
        <v/>
      </c>
      <c r="I1117" t="str">
        <f t="shared" ca="1" si="192"/>
        <v/>
      </c>
      <c r="J1117" t="str">
        <f t="shared" ca="1" si="193"/>
        <v/>
      </c>
      <c r="K1117" t="str">
        <f t="shared" ca="1" si="194"/>
        <v/>
      </c>
      <c r="M1117">
        <f t="shared" ca="1" si="195"/>
        <v>0</v>
      </c>
      <c r="N1117" t="str">
        <f t="shared" ca="1" si="196"/>
        <v/>
      </c>
      <c r="U1117">
        <f t="shared" si="197"/>
        <v>0</v>
      </c>
    </row>
    <row r="1118" hidden="1">
      <c r="A1118" s="12"/>
      <c r="B1118">
        <v>97</v>
      </c>
      <c r="C1118" t="str">
        <f t="shared" ca="1" si="187"/>
        <v>12.3</v>
      </c>
      <c r="D1118" t="str">
        <f t="shared" ca="1" si="188"/>
        <v>c</v>
      </c>
      <c r="E1118" t="s">
        <v>26</v>
      </c>
      <c r="F1118" s="65" t="str">
        <f t="shared" ca="1" si="189"/>
        <v>https://prre.agglo-larochelle.fr/plan-du-site</v>
      </c>
      <c r="G1118" t="str">
        <f t="shared" ca="1" si="190"/>
        <v>AA</v>
      </c>
      <c r="H1118" t="str">
        <f t="shared" ca="1" si="191"/>
        <v/>
      </c>
      <c r="I1118" t="str">
        <f t="shared" ca="1" si="192"/>
        <v/>
      </c>
      <c r="J1118" t="str">
        <f t="shared" ca="1" si="193"/>
        <v/>
      </c>
      <c r="K1118" t="str">
        <f t="shared" ca="1" si="194"/>
        <v/>
      </c>
      <c r="M1118">
        <f t="shared" ca="1" si="195"/>
        <v>0</v>
      </c>
      <c r="N1118" t="str">
        <f t="shared" ca="1" si="196"/>
        <v/>
      </c>
      <c r="U1118">
        <f t="shared" si="197"/>
        <v>0</v>
      </c>
    </row>
    <row r="1119" hidden="1">
      <c r="A1119" s="12"/>
      <c r="B1119">
        <v>97</v>
      </c>
      <c r="C1119" t="str">
        <f t="shared" ca="1" si="187"/>
        <v>12.3</v>
      </c>
      <c r="D1119" t="str">
        <f t="shared" ca="1" si="188"/>
        <v>c</v>
      </c>
      <c r="E1119" t="s">
        <v>29</v>
      </c>
      <c r="F1119" s="65" t="str">
        <f t="shared" ca="1" si="189"/>
        <v>https://prre.agglo-larochelle.fr/module-annuaire-des-pros?</v>
      </c>
      <c r="G1119" t="str">
        <f t="shared" ca="1" si="190"/>
        <v>AA</v>
      </c>
      <c r="H1119" t="str">
        <f t="shared" ca="1" si="191"/>
        <v/>
      </c>
      <c r="I1119" t="str">
        <f t="shared" ca="1" si="192"/>
        <v/>
      </c>
      <c r="J1119" t="str">
        <f t="shared" ca="1" si="193"/>
        <v/>
      </c>
      <c r="K1119" t="str">
        <f t="shared" ca="1" si="194"/>
        <v/>
      </c>
      <c r="M1119">
        <f t="shared" ca="1" si="195"/>
        <v>0</v>
      </c>
      <c r="N1119" t="str">
        <f t="shared" ca="1" si="196"/>
        <v/>
      </c>
      <c r="U1119">
        <f t="shared" si="197"/>
        <v>0</v>
      </c>
    </row>
    <row r="1120" hidden="1">
      <c r="A1120" s="12"/>
      <c r="B1120">
        <v>97</v>
      </c>
      <c r="C1120" t="str">
        <f t="shared" ca="1" si="187"/>
        <v>12.3</v>
      </c>
      <c r="D1120" t="str">
        <f t="shared" ca="1" si="188"/>
        <v>c</v>
      </c>
      <c r="E1120" t="s">
        <v>32</v>
      </c>
      <c r="F1120" s="65" t="str">
        <f t="shared" ca="1" si="189"/>
        <v>https://prre.agglo-larochelle.fr/prendre-rendez-vous</v>
      </c>
      <c r="G1120" t="str">
        <f t="shared" ca="1" si="190"/>
        <v>AA</v>
      </c>
      <c r="H1120" t="str">
        <f t="shared" ca="1" si="191"/>
        <v/>
      </c>
      <c r="I1120" t="str">
        <f t="shared" ca="1" si="192"/>
        <v/>
      </c>
      <c r="J1120" t="str">
        <f t="shared" ca="1" si="193"/>
        <v/>
      </c>
      <c r="K1120" t="str">
        <f t="shared" ca="1" si="194"/>
        <v/>
      </c>
      <c r="M1120">
        <f t="shared" ca="1" si="195"/>
        <v>0</v>
      </c>
      <c r="N1120" t="str">
        <f t="shared" ca="1" si="196"/>
        <v/>
      </c>
      <c r="U1120">
        <f t="shared" si="197"/>
        <v>0</v>
      </c>
    </row>
    <row r="1121" hidden="1">
      <c r="A1121" s="12"/>
      <c r="B1121">
        <v>97</v>
      </c>
      <c r="C1121" t="str">
        <f t="shared" ca="1" si="187"/>
        <v>12.3</v>
      </c>
      <c r="D1121" t="str">
        <f t="shared" ca="1" si="188"/>
        <v>c</v>
      </c>
      <c r="E1121" t="s">
        <v>35</v>
      </c>
      <c r="F1121" s="65" t="str">
        <f t="shared" ca="1" si="189"/>
        <v>https://prre.agglo-larochelle.fr/aides-financieres</v>
      </c>
      <c r="G1121" t="str">
        <f t="shared" ca="1" si="190"/>
        <v>AA</v>
      </c>
      <c r="H1121" t="str">
        <f t="shared" ca="1" si="191"/>
        <v/>
      </c>
      <c r="I1121" t="str">
        <f t="shared" ca="1" si="192"/>
        <v/>
      </c>
      <c r="J1121" t="str">
        <f t="shared" ca="1" si="193"/>
        <v/>
      </c>
      <c r="K1121" t="str">
        <f t="shared" ca="1" si="194"/>
        <v/>
      </c>
      <c r="M1121">
        <f t="shared" ca="1" si="195"/>
        <v>0</v>
      </c>
      <c r="N1121" t="str">
        <f t="shared" ca="1" si="196"/>
        <v/>
      </c>
      <c r="U1121">
        <f t="shared" si="197"/>
        <v>0</v>
      </c>
    </row>
    <row r="1122" hidden="1">
      <c r="A1122" s="12"/>
      <c r="B1122">
        <v>97</v>
      </c>
      <c r="C1122" t="str">
        <f t="shared" ca="1" si="187"/>
        <v>12.3</v>
      </c>
      <c r="D1122" t="str">
        <f t="shared" ca="1" si="188"/>
        <v>c</v>
      </c>
      <c r="E1122" t="s">
        <v>38</v>
      </c>
      <c r="F1122" s="65" t="str">
        <f t="shared" ca="1" si="189"/>
        <v>https://prre.agglo-larochelle.fr/des-outils-pour-mieux-connaitre-mon-logement/mon-toit-est-t-il-bien-isole</v>
      </c>
      <c r="G1122" t="str">
        <f t="shared" ca="1" si="190"/>
        <v>AA</v>
      </c>
      <c r="H1122" t="str">
        <f t="shared" ca="1" si="191"/>
        <v/>
      </c>
      <c r="I1122" t="str">
        <f t="shared" ca="1" si="192"/>
        <v/>
      </c>
      <c r="J1122" t="str">
        <f t="shared" ca="1" si="193"/>
        <v/>
      </c>
      <c r="K1122" t="str">
        <f t="shared" ca="1" si="194"/>
        <v/>
      </c>
      <c r="M1122">
        <f t="shared" ca="1" si="195"/>
        <v>0</v>
      </c>
      <c r="N1122" t="str">
        <f t="shared" ca="1" si="196"/>
        <v/>
      </c>
      <c r="U1122">
        <f t="shared" si="197"/>
        <v>0</v>
      </c>
    </row>
    <row r="1123" hidden="1">
      <c r="A1123" s="12"/>
      <c r="B1123">
        <v>97</v>
      </c>
      <c r="C1123" t="str">
        <f t="shared" ca="1" si="187"/>
        <v>12.3</v>
      </c>
      <c r="D1123" t="str">
        <f t="shared" ca="1" si="188"/>
        <v>c</v>
      </c>
      <c r="E1123" t="s">
        <v>41</v>
      </c>
      <c r="F1123" s="65" t="str">
        <f t="shared" ca="1" si="189"/>
        <v>https://prre.agglo-larochelle.fr/prendre-rendez-vous/prendre-rendez-vous-a-la-rochelle-pour-une-renovation-energetique-individuelle</v>
      </c>
      <c r="G1123" t="str">
        <f t="shared" ca="1" si="190"/>
        <v>AA</v>
      </c>
      <c r="H1123" t="str">
        <f t="shared" ca="1" si="191"/>
        <v/>
      </c>
      <c r="I1123" t="str">
        <f t="shared" ca="1" si="192"/>
        <v/>
      </c>
      <c r="J1123" t="str">
        <f t="shared" ca="1" si="193"/>
        <v/>
      </c>
      <c r="K1123" t="str">
        <f t="shared" ca="1" si="194"/>
        <v/>
      </c>
      <c r="M1123">
        <f t="shared" ca="1" si="195"/>
        <v>0</v>
      </c>
      <c r="N1123" t="str">
        <f t="shared" ca="1" si="196"/>
        <v/>
      </c>
      <c r="U1123">
        <f t="shared" si="197"/>
        <v>0</v>
      </c>
    </row>
    <row r="1124" hidden="1">
      <c r="A1124" s="12"/>
      <c r="B1124">
        <v>97</v>
      </c>
      <c r="C1124" t="str">
        <f t="shared" ca="1" si="187"/>
        <v>12.3</v>
      </c>
      <c r="D1124" t="str">
        <f t="shared" ca="1" si="188"/>
        <v>c</v>
      </c>
      <c r="E1124" t="s">
        <v>44</v>
      </c>
      <c r="F1124" s="65" t="str">
        <f t="shared" ca="1" si="189"/>
        <v>https://prre.agglo-larochelle.fr/-/gl-batiment-elec</v>
      </c>
      <c r="G1124" t="str">
        <f t="shared" ca="1" si="190"/>
        <v>AA</v>
      </c>
      <c r="H1124" t="str">
        <f t="shared" ca="1" si="191"/>
        <v/>
      </c>
      <c r="I1124" t="str">
        <f t="shared" ca="1" si="192"/>
        <v/>
      </c>
      <c r="J1124" t="str">
        <f t="shared" ca="1" si="193"/>
        <v/>
      </c>
      <c r="K1124" t="str">
        <f t="shared" ca="1" si="194"/>
        <v/>
      </c>
      <c r="M1124">
        <f t="shared" ca="1" si="195"/>
        <v>0</v>
      </c>
      <c r="N1124" t="str">
        <f t="shared" ca="1" si="196"/>
        <v/>
      </c>
      <c r="U1124">
        <f t="shared" si="197"/>
        <v>0</v>
      </c>
    </row>
    <row r="1125" hidden="1">
      <c r="A1125" s="12"/>
      <c r="B1125">
        <v>97</v>
      </c>
      <c r="C1125" t="str">
        <f t="shared" ca="1" si="187"/>
        <v>12.3</v>
      </c>
      <c r="D1125" t="str">
        <f t="shared" ca="1" si="188"/>
        <v>c</v>
      </c>
      <c r="E1125" t="s">
        <v>47</v>
      </c>
      <c r="F1125" s="65" t="str">
        <f t="shared" ca="1" si="189"/>
        <v>https://prre.agglo-larochelle.fr/-/1ere-fiche-chantier-de-renovation-performante</v>
      </c>
      <c r="G1125" t="str">
        <f t="shared" ca="1" si="190"/>
        <v>AA</v>
      </c>
      <c r="H1125" t="str">
        <f t="shared" ca="1" si="191"/>
        <v/>
      </c>
      <c r="I1125" t="str">
        <f t="shared" ca="1" si="192"/>
        <v/>
      </c>
      <c r="J1125" t="str">
        <f t="shared" ca="1" si="193"/>
        <v/>
      </c>
      <c r="K1125" t="str">
        <f t="shared" ca="1" si="194"/>
        <v/>
      </c>
      <c r="M1125">
        <f t="shared" ca="1" si="195"/>
        <v>0</v>
      </c>
      <c r="N1125" t="str">
        <f t="shared" ca="1" si="196"/>
        <v/>
      </c>
      <c r="U1125">
        <f t="shared" si="197"/>
        <v>0</v>
      </c>
    </row>
    <row r="1126" hidden="1">
      <c r="A1126" s="12"/>
      <c r="B1126">
        <v>98</v>
      </c>
      <c r="C1126" t="str">
        <f t="shared" ca="1" si="187"/>
        <v>12.4</v>
      </c>
      <c r="D1126" t="str">
        <f t="shared" ca="1" si="188"/>
        <v>c</v>
      </c>
      <c r="E1126" t="s">
        <v>11</v>
      </c>
      <c r="F1126" s="65" t="str">
        <f t="shared" ca="1" si="189"/>
        <v>https://prre.agglo-larochelle.fr/</v>
      </c>
      <c r="G1126" t="str">
        <f t="shared" ca="1" si="190"/>
        <v>AA</v>
      </c>
      <c r="H1126" t="str">
        <f t="shared" ca="1" si="191"/>
        <v/>
      </c>
      <c r="I1126" t="str">
        <f t="shared" ca="1" si="192"/>
        <v/>
      </c>
      <c r="J1126" t="str">
        <f t="shared" ca="1" si="193"/>
        <v/>
      </c>
      <c r="K1126" t="str">
        <f t="shared" ca="1" si="194"/>
        <v/>
      </c>
      <c r="M1126">
        <f t="shared" ca="1" si="195"/>
        <v>0</v>
      </c>
      <c r="N1126" t="str">
        <f t="shared" ca="1" si="196"/>
        <v/>
      </c>
      <c r="U1126">
        <f t="shared" si="197"/>
        <v>0</v>
      </c>
    </row>
    <row r="1127" hidden="1">
      <c r="A1127" s="12"/>
      <c r="B1127">
        <v>98</v>
      </c>
      <c r="C1127" t="str">
        <f t="shared" ca="1" si="187"/>
        <v>12.4</v>
      </c>
      <c r="D1127" t="str">
        <f t="shared" ca="1" si="188"/>
        <v>c</v>
      </c>
      <c r="E1127" t="s">
        <v>14</v>
      </c>
      <c r="F1127" s="65" t="str">
        <f t="shared" ca="1" si="189"/>
        <v>https://prre.agglo-larochelle.fr/j-adapte-mon-logement-a-une-perte-d-autonomie</v>
      </c>
      <c r="G1127" t="str">
        <f t="shared" ca="1" si="190"/>
        <v>AA</v>
      </c>
      <c r="H1127" t="str">
        <f t="shared" ca="1" si="191"/>
        <v/>
      </c>
      <c r="I1127" t="str">
        <f t="shared" ca="1" si="192"/>
        <v/>
      </c>
      <c r="J1127" t="str">
        <f t="shared" ca="1" si="193"/>
        <v/>
      </c>
      <c r="K1127" t="str">
        <f t="shared" ca="1" si="194"/>
        <v/>
      </c>
      <c r="M1127">
        <f t="shared" ca="1" si="195"/>
        <v>0</v>
      </c>
      <c r="N1127" t="str">
        <f t="shared" ca="1" si="196"/>
        <v/>
      </c>
      <c r="U1127">
        <f t="shared" si="197"/>
        <v>0</v>
      </c>
    </row>
    <row r="1128" hidden="1">
      <c r="A1128" s="12"/>
      <c r="B1128">
        <v>98</v>
      </c>
      <c r="C1128" t="str">
        <f t="shared" ca="1" si="187"/>
        <v>12.4</v>
      </c>
      <c r="D1128" t="str">
        <f t="shared" ca="1" si="188"/>
        <v>c</v>
      </c>
      <c r="E1128" t="s">
        <v>17</v>
      </c>
      <c r="F1128" s="65" t="str">
        <f t="shared" ca="1" si="189"/>
        <v>https://prre.agglo-larochelle.fr/contact-professionnels</v>
      </c>
      <c r="G1128" t="str">
        <f t="shared" ca="1" si="190"/>
        <v>AA</v>
      </c>
      <c r="H1128" t="str">
        <f t="shared" ca="1" si="191"/>
        <v/>
      </c>
      <c r="I1128" t="str">
        <f t="shared" ca="1" si="192"/>
        <v/>
      </c>
      <c r="J1128" t="str">
        <f t="shared" ca="1" si="193"/>
        <v/>
      </c>
      <c r="K1128" t="str">
        <f t="shared" ca="1" si="194"/>
        <v/>
      </c>
      <c r="M1128">
        <f t="shared" ca="1" si="195"/>
        <v>0</v>
      </c>
      <c r="N1128" t="str">
        <f t="shared" ca="1" si="196"/>
        <v/>
      </c>
      <c r="U1128">
        <f t="shared" si="197"/>
        <v>0</v>
      </c>
    </row>
    <row r="1129" hidden="1">
      <c r="A1129" s="12"/>
      <c r="B1129">
        <v>98</v>
      </c>
      <c r="C1129" t="str">
        <f t="shared" ca="1" si="187"/>
        <v>12.4</v>
      </c>
      <c r="D1129" t="str">
        <f t="shared" ca="1" si="188"/>
        <v>c</v>
      </c>
      <c r="E1129" t="s">
        <v>20</v>
      </c>
      <c r="F1129" s="65" t="str">
        <f t="shared" ca="1" si="189"/>
        <v>https://prre.agglo-larochelle.fr/partenaires</v>
      </c>
      <c r="G1129" t="str">
        <f t="shared" ca="1" si="190"/>
        <v>AA</v>
      </c>
      <c r="H1129" t="str">
        <f t="shared" ca="1" si="191"/>
        <v/>
      </c>
      <c r="I1129" t="str">
        <f t="shared" ca="1" si="192"/>
        <v/>
      </c>
      <c r="J1129" t="str">
        <f t="shared" ca="1" si="193"/>
        <v/>
      </c>
      <c r="K1129" t="str">
        <f t="shared" ca="1" si="194"/>
        <v/>
      </c>
      <c r="M1129">
        <f t="shared" ca="1" si="195"/>
        <v>0</v>
      </c>
      <c r="N1129" t="str">
        <f t="shared" ca="1" si="196"/>
        <v/>
      </c>
      <c r="U1129">
        <f t="shared" si="197"/>
        <v>0</v>
      </c>
    </row>
    <row r="1130" hidden="1">
      <c r="A1130" s="12"/>
      <c r="B1130">
        <v>98</v>
      </c>
      <c r="C1130" t="str">
        <f t="shared" ca="1" si="187"/>
        <v>12.4</v>
      </c>
      <c r="D1130" t="str">
        <f t="shared" ca="1" si="188"/>
        <v>c</v>
      </c>
      <c r="E1130" t="s">
        <v>23</v>
      </c>
      <c r="F1130" s="65" t="str">
        <f t="shared" ca="1" si="189"/>
        <v>https://prre.agglo-larochelle.fr/mentions-legales</v>
      </c>
      <c r="G1130" t="str">
        <f t="shared" ca="1" si="190"/>
        <v>AA</v>
      </c>
      <c r="H1130" t="str">
        <f t="shared" ca="1" si="191"/>
        <v/>
      </c>
      <c r="I1130" t="str">
        <f t="shared" ca="1" si="192"/>
        <v/>
      </c>
      <c r="J1130" t="str">
        <f t="shared" ca="1" si="193"/>
        <v/>
      </c>
      <c r="K1130" t="str">
        <f t="shared" ca="1" si="194"/>
        <v/>
      </c>
      <c r="M1130">
        <f t="shared" ca="1" si="195"/>
        <v>0</v>
      </c>
      <c r="N1130" t="str">
        <f t="shared" ca="1" si="196"/>
        <v/>
      </c>
      <c r="U1130">
        <f t="shared" si="197"/>
        <v>0</v>
      </c>
    </row>
    <row r="1131" hidden="1">
      <c r="A1131" s="12"/>
      <c r="B1131">
        <v>98</v>
      </c>
      <c r="C1131" t="str">
        <f t="shared" ca="1" si="187"/>
        <v>12.4</v>
      </c>
      <c r="D1131" t="str">
        <f t="shared" ca="1" si="188"/>
        <v>c</v>
      </c>
      <c r="E1131" t="s">
        <v>26</v>
      </c>
      <c r="F1131" s="65" t="str">
        <f t="shared" ca="1" si="189"/>
        <v>https://prre.agglo-larochelle.fr/plan-du-site</v>
      </c>
      <c r="G1131" t="str">
        <f t="shared" ca="1" si="190"/>
        <v>AA</v>
      </c>
      <c r="H1131" t="str">
        <f t="shared" ca="1" si="191"/>
        <v/>
      </c>
      <c r="I1131" t="str">
        <f t="shared" ca="1" si="192"/>
        <v/>
      </c>
      <c r="J1131" t="str">
        <f t="shared" ca="1" si="193"/>
        <v/>
      </c>
      <c r="K1131" t="str">
        <f t="shared" ca="1" si="194"/>
        <v/>
      </c>
      <c r="M1131">
        <f t="shared" ca="1" si="195"/>
        <v>0</v>
      </c>
      <c r="N1131" t="str">
        <f t="shared" ca="1" si="196"/>
        <v/>
      </c>
      <c r="U1131">
        <f t="shared" si="197"/>
        <v>0</v>
      </c>
    </row>
    <row r="1132" hidden="1">
      <c r="A1132" s="12"/>
      <c r="B1132">
        <v>98</v>
      </c>
      <c r="C1132" t="str">
        <f t="shared" ca="1" si="187"/>
        <v>12.4</v>
      </c>
      <c r="D1132" t="str">
        <f t="shared" ca="1" si="188"/>
        <v>c</v>
      </c>
      <c r="E1132" t="s">
        <v>29</v>
      </c>
      <c r="F1132" s="65" t="str">
        <f t="shared" ca="1" si="189"/>
        <v>https://prre.agglo-larochelle.fr/module-annuaire-des-pros?</v>
      </c>
      <c r="G1132" t="str">
        <f t="shared" ca="1" si="190"/>
        <v>AA</v>
      </c>
      <c r="H1132" t="str">
        <f t="shared" ca="1" si="191"/>
        <v/>
      </c>
      <c r="I1132" t="str">
        <f t="shared" ca="1" si="192"/>
        <v/>
      </c>
      <c r="J1132" t="str">
        <f t="shared" ca="1" si="193"/>
        <v/>
      </c>
      <c r="K1132" t="str">
        <f t="shared" ca="1" si="194"/>
        <v/>
      </c>
      <c r="M1132">
        <f t="shared" ca="1" si="195"/>
        <v>0</v>
      </c>
      <c r="N1132" t="str">
        <f t="shared" ca="1" si="196"/>
        <v/>
      </c>
      <c r="U1132">
        <f t="shared" si="197"/>
        <v>0</v>
      </c>
    </row>
    <row r="1133" hidden="1">
      <c r="A1133" s="12"/>
      <c r="B1133">
        <v>98</v>
      </c>
      <c r="C1133" t="str">
        <f t="shared" ca="1" si="187"/>
        <v>12.4</v>
      </c>
      <c r="D1133" t="str">
        <f t="shared" ca="1" si="188"/>
        <v>c</v>
      </c>
      <c r="E1133" t="s">
        <v>32</v>
      </c>
      <c r="F1133" s="65" t="str">
        <f t="shared" ca="1" si="189"/>
        <v>https://prre.agglo-larochelle.fr/prendre-rendez-vous</v>
      </c>
      <c r="G1133" t="str">
        <f t="shared" ca="1" si="190"/>
        <v>AA</v>
      </c>
      <c r="H1133" t="str">
        <f t="shared" ca="1" si="191"/>
        <v/>
      </c>
      <c r="I1133" t="str">
        <f t="shared" ca="1" si="192"/>
        <v/>
      </c>
      <c r="J1133" t="str">
        <f t="shared" ca="1" si="193"/>
        <v/>
      </c>
      <c r="K1133" t="str">
        <f t="shared" ca="1" si="194"/>
        <v/>
      </c>
      <c r="M1133">
        <f t="shared" ca="1" si="195"/>
        <v>0</v>
      </c>
      <c r="N1133" t="str">
        <f t="shared" ca="1" si="196"/>
        <v/>
      </c>
      <c r="U1133">
        <f t="shared" si="197"/>
        <v>0</v>
      </c>
    </row>
    <row r="1134" hidden="1">
      <c r="A1134" s="12"/>
      <c r="B1134">
        <v>98</v>
      </c>
      <c r="C1134" t="str">
        <f t="shared" ca="1" si="187"/>
        <v>12.4</v>
      </c>
      <c r="D1134" t="str">
        <f t="shared" ca="1" si="188"/>
        <v>c</v>
      </c>
      <c r="E1134" t="s">
        <v>35</v>
      </c>
      <c r="F1134" s="65" t="str">
        <f t="shared" ca="1" si="189"/>
        <v>https://prre.agglo-larochelle.fr/aides-financieres</v>
      </c>
      <c r="G1134" t="str">
        <f t="shared" ca="1" si="190"/>
        <v>AA</v>
      </c>
      <c r="H1134" t="str">
        <f t="shared" ca="1" si="191"/>
        <v/>
      </c>
      <c r="I1134" t="str">
        <f t="shared" ca="1" si="192"/>
        <v/>
      </c>
      <c r="J1134" t="str">
        <f t="shared" ca="1" si="193"/>
        <v/>
      </c>
      <c r="K1134" t="str">
        <f t="shared" ca="1" si="194"/>
        <v/>
      </c>
      <c r="M1134">
        <f t="shared" ca="1" si="195"/>
        <v>0</v>
      </c>
      <c r="N1134" t="str">
        <f t="shared" ca="1" si="196"/>
        <v/>
      </c>
      <c r="U1134">
        <f t="shared" si="197"/>
        <v>0</v>
      </c>
    </row>
    <row r="1135" hidden="1">
      <c r="A1135" s="12"/>
      <c r="B1135">
        <v>98</v>
      </c>
      <c r="C1135" t="str">
        <f t="shared" ca="1" si="187"/>
        <v>12.4</v>
      </c>
      <c r="D1135" t="str">
        <f t="shared" ca="1" si="188"/>
        <v>c</v>
      </c>
      <c r="E1135" t="s">
        <v>38</v>
      </c>
      <c r="F1135" s="65" t="str">
        <f t="shared" ca="1" si="189"/>
        <v>https://prre.agglo-larochelle.fr/des-outils-pour-mieux-connaitre-mon-logement/mon-toit-est-t-il-bien-isole</v>
      </c>
      <c r="G1135" t="str">
        <f t="shared" ca="1" si="190"/>
        <v>AA</v>
      </c>
      <c r="H1135" t="str">
        <f t="shared" ca="1" si="191"/>
        <v/>
      </c>
      <c r="I1135" t="str">
        <f t="shared" ca="1" si="192"/>
        <v/>
      </c>
      <c r="J1135" t="str">
        <f t="shared" ca="1" si="193"/>
        <v/>
      </c>
      <c r="K1135" t="str">
        <f t="shared" ca="1" si="194"/>
        <v/>
      </c>
      <c r="M1135">
        <f t="shared" ca="1" si="195"/>
        <v>0</v>
      </c>
      <c r="N1135" t="str">
        <f t="shared" ca="1" si="196"/>
        <v/>
      </c>
      <c r="U1135">
        <f t="shared" si="197"/>
        <v>0</v>
      </c>
    </row>
    <row r="1136" hidden="1">
      <c r="A1136" s="12"/>
      <c r="B1136">
        <v>98</v>
      </c>
      <c r="C1136" t="str">
        <f t="shared" ca="1" si="187"/>
        <v>12.4</v>
      </c>
      <c r="D1136" t="str">
        <f t="shared" ca="1" si="188"/>
        <v>c</v>
      </c>
      <c r="E1136" t="s">
        <v>41</v>
      </c>
      <c r="F1136" s="65" t="str">
        <f t="shared" ca="1" si="189"/>
        <v>https://prre.agglo-larochelle.fr/prendre-rendez-vous/prendre-rendez-vous-a-la-rochelle-pour-une-renovation-energetique-individuelle</v>
      </c>
      <c r="G1136" t="str">
        <f t="shared" ca="1" si="190"/>
        <v>AA</v>
      </c>
      <c r="H1136" t="str">
        <f t="shared" ca="1" si="191"/>
        <v/>
      </c>
      <c r="I1136" t="str">
        <f t="shared" ca="1" si="192"/>
        <v/>
      </c>
      <c r="J1136" t="str">
        <f t="shared" ca="1" si="193"/>
        <v/>
      </c>
      <c r="K1136" t="str">
        <f t="shared" ca="1" si="194"/>
        <v/>
      </c>
      <c r="M1136">
        <f t="shared" ca="1" si="195"/>
        <v>0</v>
      </c>
      <c r="N1136" t="str">
        <f t="shared" ca="1" si="196"/>
        <v/>
      </c>
      <c r="U1136">
        <f t="shared" si="197"/>
        <v>0</v>
      </c>
    </row>
    <row r="1137" hidden="1">
      <c r="A1137" s="12"/>
      <c r="B1137">
        <v>98</v>
      </c>
      <c r="C1137" t="str">
        <f t="shared" ca="1" si="187"/>
        <v>12.4</v>
      </c>
      <c r="D1137" t="str">
        <f t="shared" ca="1" si="188"/>
        <v>c</v>
      </c>
      <c r="E1137" t="s">
        <v>44</v>
      </c>
      <c r="F1137" s="65" t="str">
        <f t="shared" ca="1" si="189"/>
        <v>https://prre.agglo-larochelle.fr/-/gl-batiment-elec</v>
      </c>
      <c r="G1137" t="str">
        <f t="shared" ca="1" si="190"/>
        <v>AA</v>
      </c>
      <c r="H1137" t="str">
        <f t="shared" ca="1" si="191"/>
        <v/>
      </c>
      <c r="I1137" t="str">
        <f t="shared" ca="1" si="192"/>
        <v/>
      </c>
      <c r="J1137" t="str">
        <f t="shared" ca="1" si="193"/>
        <v/>
      </c>
      <c r="K1137" t="str">
        <f t="shared" ca="1" si="194"/>
        <v/>
      </c>
      <c r="M1137">
        <f t="shared" ca="1" si="195"/>
        <v>0</v>
      </c>
      <c r="N1137" t="str">
        <f t="shared" ca="1" si="196"/>
        <v/>
      </c>
      <c r="U1137">
        <f t="shared" si="197"/>
        <v>0</v>
      </c>
    </row>
    <row r="1138" hidden="1">
      <c r="A1138" s="12"/>
      <c r="B1138">
        <v>98</v>
      </c>
      <c r="C1138" t="str">
        <f t="shared" ca="1" si="187"/>
        <v>12.4</v>
      </c>
      <c r="D1138" t="str">
        <f t="shared" ca="1" si="188"/>
        <v>c</v>
      </c>
      <c r="E1138" t="s">
        <v>47</v>
      </c>
      <c r="F1138" s="65" t="str">
        <f t="shared" ca="1" si="189"/>
        <v>https://prre.agglo-larochelle.fr/-/1ere-fiche-chantier-de-renovation-performante</v>
      </c>
      <c r="G1138" t="str">
        <f t="shared" ca="1" si="190"/>
        <v>AA</v>
      </c>
      <c r="H1138" t="str">
        <f t="shared" ca="1" si="191"/>
        <v/>
      </c>
      <c r="I1138" t="str">
        <f t="shared" ca="1" si="192"/>
        <v/>
      </c>
      <c r="J1138" t="str">
        <f t="shared" ca="1" si="193"/>
        <v/>
      </c>
      <c r="K1138" t="str">
        <f t="shared" ca="1" si="194"/>
        <v/>
      </c>
      <c r="M1138">
        <f t="shared" ca="1" si="195"/>
        <v>0</v>
      </c>
      <c r="N1138" t="str">
        <f t="shared" ca="1" si="196"/>
        <v/>
      </c>
      <c r="U1138">
        <f t="shared" si="197"/>
        <v>0</v>
      </c>
    </row>
    <row r="1139" hidden="1">
      <c r="A1139" s="12"/>
      <c r="B1139">
        <v>99</v>
      </c>
      <c r="C1139" t="str">
        <f t="shared" ca="1" si="187"/>
        <v>12.5</v>
      </c>
      <c r="D1139" t="str">
        <f t="shared" ca="1" si="188"/>
        <v>na</v>
      </c>
      <c r="E1139" t="s">
        <v>11</v>
      </c>
      <c r="F1139" s="65" t="str">
        <f t="shared" ca="1" si="189"/>
        <v>https://prre.agglo-larochelle.fr/</v>
      </c>
      <c r="G1139" t="str">
        <f t="shared" ca="1" si="190"/>
        <v>AA</v>
      </c>
      <c r="H1139" t="str">
        <f t="shared" ca="1" si="191"/>
        <v/>
      </c>
      <c r="I1139" t="str">
        <f t="shared" ca="1" si="192"/>
        <v/>
      </c>
      <c r="J1139" t="str">
        <f t="shared" ca="1" si="193"/>
        <v/>
      </c>
      <c r="K1139" t="str">
        <f t="shared" ca="1" si="194"/>
        <v/>
      </c>
      <c r="M1139">
        <f t="shared" ca="1" si="195"/>
        <v>0</v>
      </c>
      <c r="N1139" t="str">
        <f t="shared" ca="1" si="196"/>
        <v/>
      </c>
      <c r="U1139">
        <f t="shared" si="197"/>
        <v>0</v>
      </c>
    </row>
    <row r="1140" hidden="1">
      <c r="A1140" s="12"/>
      <c r="B1140">
        <v>99</v>
      </c>
      <c r="C1140" t="str">
        <f t="shared" ca="1" si="187"/>
        <v>12.5</v>
      </c>
      <c r="D1140" t="str">
        <f t="shared" ca="1" si="188"/>
        <v>na</v>
      </c>
      <c r="E1140" t="s">
        <v>14</v>
      </c>
      <c r="F1140" s="65" t="str">
        <f t="shared" ca="1" si="189"/>
        <v>https://prre.agglo-larochelle.fr/j-adapte-mon-logement-a-une-perte-d-autonomie</v>
      </c>
      <c r="G1140" t="str">
        <f t="shared" ca="1" si="190"/>
        <v>AA</v>
      </c>
      <c r="H1140" t="str">
        <f t="shared" ca="1" si="191"/>
        <v/>
      </c>
      <c r="I1140" t="str">
        <f t="shared" ca="1" si="192"/>
        <v/>
      </c>
      <c r="J1140" t="str">
        <f t="shared" ca="1" si="193"/>
        <v/>
      </c>
      <c r="K1140" t="str">
        <f t="shared" ca="1" si="194"/>
        <v/>
      </c>
      <c r="M1140">
        <f t="shared" ca="1" si="195"/>
        <v>0</v>
      </c>
      <c r="N1140" t="str">
        <f t="shared" ca="1" si="196"/>
        <v/>
      </c>
      <c r="U1140">
        <f t="shared" si="197"/>
        <v>0</v>
      </c>
    </row>
    <row r="1141" hidden="1">
      <c r="A1141" s="12"/>
      <c r="B1141">
        <v>99</v>
      </c>
      <c r="C1141" t="str">
        <f t="shared" ca="1" si="187"/>
        <v>12.5</v>
      </c>
      <c r="D1141" t="str">
        <f t="shared" ca="1" si="188"/>
        <v>na</v>
      </c>
      <c r="E1141" t="s">
        <v>17</v>
      </c>
      <c r="F1141" s="65" t="str">
        <f t="shared" ca="1" si="189"/>
        <v>https://prre.agglo-larochelle.fr/contact-professionnels</v>
      </c>
      <c r="G1141" t="str">
        <f t="shared" ca="1" si="190"/>
        <v>AA</v>
      </c>
      <c r="H1141" t="str">
        <f t="shared" ca="1" si="191"/>
        <v/>
      </c>
      <c r="I1141" t="str">
        <f t="shared" ca="1" si="192"/>
        <v/>
      </c>
      <c r="J1141" t="str">
        <f t="shared" ca="1" si="193"/>
        <v/>
      </c>
      <c r="K1141" t="str">
        <f t="shared" ca="1" si="194"/>
        <v/>
      </c>
      <c r="M1141">
        <f t="shared" ca="1" si="195"/>
        <v>0</v>
      </c>
      <c r="N1141" t="str">
        <f t="shared" ca="1" si="196"/>
        <v/>
      </c>
      <c r="U1141">
        <f t="shared" si="197"/>
        <v>0</v>
      </c>
    </row>
    <row r="1142" hidden="1">
      <c r="A1142" s="12"/>
      <c r="B1142">
        <v>99</v>
      </c>
      <c r="C1142" t="str">
        <f t="shared" ca="1" si="187"/>
        <v>12.5</v>
      </c>
      <c r="D1142" t="str">
        <f t="shared" ca="1" si="188"/>
        <v>na</v>
      </c>
      <c r="E1142" t="s">
        <v>20</v>
      </c>
      <c r="F1142" s="65" t="str">
        <f t="shared" ca="1" si="189"/>
        <v>https://prre.agglo-larochelle.fr/partenaires</v>
      </c>
      <c r="G1142" t="str">
        <f t="shared" ca="1" si="190"/>
        <v>AA</v>
      </c>
      <c r="H1142" t="str">
        <f t="shared" ca="1" si="191"/>
        <v/>
      </c>
      <c r="I1142" t="str">
        <f t="shared" ca="1" si="192"/>
        <v/>
      </c>
      <c r="J1142" t="str">
        <f t="shared" ca="1" si="193"/>
        <v/>
      </c>
      <c r="K1142" t="str">
        <f t="shared" ca="1" si="194"/>
        <v/>
      </c>
      <c r="M1142">
        <f t="shared" ca="1" si="195"/>
        <v>0</v>
      </c>
      <c r="N1142" t="str">
        <f t="shared" ca="1" si="196"/>
        <v/>
      </c>
      <c r="U1142">
        <f t="shared" si="197"/>
        <v>0</v>
      </c>
    </row>
    <row r="1143" hidden="1">
      <c r="A1143" s="12"/>
      <c r="B1143">
        <v>99</v>
      </c>
      <c r="C1143" t="str">
        <f t="shared" ca="1" si="187"/>
        <v>12.5</v>
      </c>
      <c r="D1143" t="str">
        <f t="shared" ca="1" si="188"/>
        <v>na</v>
      </c>
      <c r="E1143" t="s">
        <v>23</v>
      </c>
      <c r="F1143" s="65" t="str">
        <f t="shared" ca="1" si="189"/>
        <v>https://prre.agglo-larochelle.fr/mentions-legales</v>
      </c>
      <c r="G1143" t="str">
        <f t="shared" ca="1" si="190"/>
        <v>AA</v>
      </c>
      <c r="H1143" t="str">
        <f t="shared" ca="1" si="191"/>
        <v/>
      </c>
      <c r="I1143" t="str">
        <f t="shared" ca="1" si="192"/>
        <v/>
      </c>
      <c r="J1143" t="str">
        <f t="shared" ca="1" si="193"/>
        <v/>
      </c>
      <c r="K1143" t="str">
        <f t="shared" ca="1" si="194"/>
        <v/>
      </c>
      <c r="M1143">
        <f t="shared" ca="1" si="195"/>
        <v>0</v>
      </c>
      <c r="N1143" t="str">
        <f t="shared" ca="1" si="196"/>
        <v/>
      </c>
      <c r="U1143">
        <f t="shared" si="197"/>
        <v>0</v>
      </c>
    </row>
    <row r="1144" hidden="1">
      <c r="A1144" s="12"/>
      <c r="B1144">
        <v>99</v>
      </c>
      <c r="C1144" t="str">
        <f t="shared" ca="1" si="187"/>
        <v>12.5</v>
      </c>
      <c r="D1144" t="str">
        <f t="shared" ca="1" si="188"/>
        <v>na</v>
      </c>
      <c r="E1144" t="s">
        <v>26</v>
      </c>
      <c r="F1144" s="65" t="str">
        <f t="shared" ca="1" si="189"/>
        <v>https://prre.agglo-larochelle.fr/plan-du-site</v>
      </c>
      <c r="G1144" t="str">
        <f t="shared" ca="1" si="190"/>
        <v>AA</v>
      </c>
      <c r="H1144" t="str">
        <f t="shared" ca="1" si="191"/>
        <v/>
      </c>
      <c r="I1144" t="str">
        <f t="shared" ca="1" si="192"/>
        <v/>
      </c>
      <c r="J1144" t="str">
        <f t="shared" ca="1" si="193"/>
        <v/>
      </c>
      <c r="K1144" t="str">
        <f t="shared" ca="1" si="194"/>
        <v/>
      </c>
      <c r="M1144">
        <f t="shared" ca="1" si="195"/>
        <v>0</v>
      </c>
      <c r="N1144" t="str">
        <f t="shared" ca="1" si="196"/>
        <v/>
      </c>
      <c r="U1144">
        <f t="shared" si="197"/>
        <v>0</v>
      </c>
    </row>
    <row r="1145" hidden="1">
      <c r="A1145" s="12"/>
      <c r="B1145">
        <v>99</v>
      </c>
      <c r="C1145" t="str">
        <f t="shared" ca="1" si="187"/>
        <v>12.5</v>
      </c>
      <c r="D1145" t="str">
        <f t="shared" ca="1" si="188"/>
        <v>na</v>
      </c>
      <c r="E1145" t="s">
        <v>29</v>
      </c>
      <c r="F1145" s="65" t="str">
        <f t="shared" ca="1" si="189"/>
        <v>https://prre.agglo-larochelle.fr/module-annuaire-des-pros?</v>
      </c>
      <c r="G1145" t="str">
        <f t="shared" ca="1" si="190"/>
        <v>AA</v>
      </c>
      <c r="H1145" t="str">
        <f t="shared" ca="1" si="191"/>
        <v/>
      </c>
      <c r="I1145" t="str">
        <f t="shared" ca="1" si="192"/>
        <v/>
      </c>
      <c r="J1145" t="str">
        <f t="shared" ca="1" si="193"/>
        <v/>
      </c>
      <c r="K1145" t="str">
        <f t="shared" ca="1" si="194"/>
        <v/>
      </c>
      <c r="M1145">
        <f t="shared" ca="1" si="195"/>
        <v>0</v>
      </c>
      <c r="N1145" t="str">
        <f t="shared" ca="1" si="196"/>
        <v/>
      </c>
      <c r="U1145">
        <f t="shared" si="197"/>
        <v>0</v>
      </c>
    </row>
    <row r="1146" hidden="1">
      <c r="A1146" s="12"/>
      <c r="B1146">
        <v>99</v>
      </c>
      <c r="C1146" t="str">
        <f t="shared" ca="1" si="187"/>
        <v>12.5</v>
      </c>
      <c r="D1146" t="str">
        <f t="shared" ca="1" si="188"/>
        <v>na</v>
      </c>
      <c r="E1146" t="s">
        <v>32</v>
      </c>
      <c r="F1146" s="65" t="str">
        <f t="shared" ca="1" si="189"/>
        <v>https://prre.agglo-larochelle.fr/prendre-rendez-vous</v>
      </c>
      <c r="G1146" t="str">
        <f t="shared" ca="1" si="190"/>
        <v>AA</v>
      </c>
      <c r="H1146" t="str">
        <f t="shared" ca="1" si="191"/>
        <v/>
      </c>
      <c r="I1146" t="str">
        <f t="shared" ca="1" si="192"/>
        <v/>
      </c>
      <c r="J1146" t="str">
        <f t="shared" ca="1" si="193"/>
        <v/>
      </c>
      <c r="K1146" t="str">
        <f t="shared" ca="1" si="194"/>
        <v/>
      </c>
      <c r="M1146">
        <f t="shared" ca="1" si="195"/>
        <v>0</v>
      </c>
      <c r="N1146" t="str">
        <f t="shared" ca="1" si="196"/>
        <v/>
      </c>
      <c r="U1146">
        <f t="shared" si="197"/>
        <v>0</v>
      </c>
    </row>
    <row r="1147" hidden="1">
      <c r="A1147" s="12"/>
      <c r="B1147">
        <v>99</v>
      </c>
      <c r="C1147" t="str">
        <f t="shared" ca="1" si="187"/>
        <v>12.5</v>
      </c>
      <c r="D1147" t="str">
        <f t="shared" ca="1" si="188"/>
        <v>na</v>
      </c>
      <c r="E1147" t="s">
        <v>35</v>
      </c>
      <c r="F1147" s="65" t="str">
        <f t="shared" ca="1" si="189"/>
        <v>https://prre.agglo-larochelle.fr/aides-financieres</v>
      </c>
      <c r="G1147" t="str">
        <f t="shared" ca="1" si="190"/>
        <v>AA</v>
      </c>
      <c r="H1147" t="str">
        <f t="shared" ca="1" si="191"/>
        <v/>
      </c>
      <c r="I1147" t="str">
        <f t="shared" ca="1" si="192"/>
        <v/>
      </c>
      <c r="J1147" t="str">
        <f t="shared" ca="1" si="193"/>
        <v/>
      </c>
      <c r="K1147" t="str">
        <f t="shared" ca="1" si="194"/>
        <v/>
      </c>
      <c r="M1147">
        <f t="shared" ca="1" si="195"/>
        <v>0</v>
      </c>
      <c r="N1147" t="str">
        <f t="shared" ca="1" si="196"/>
        <v/>
      </c>
      <c r="U1147">
        <f t="shared" si="197"/>
        <v>0</v>
      </c>
    </row>
    <row r="1148" hidden="1">
      <c r="A1148" s="12"/>
      <c r="B1148">
        <v>99</v>
      </c>
      <c r="C1148" t="str">
        <f t="shared" ca="1" si="187"/>
        <v>12.5</v>
      </c>
      <c r="D1148" t="str">
        <f t="shared" ca="1" si="188"/>
        <v>na</v>
      </c>
      <c r="E1148" t="s">
        <v>38</v>
      </c>
      <c r="F1148" s="65" t="str">
        <f t="shared" ca="1" si="189"/>
        <v>https://prre.agglo-larochelle.fr/des-outils-pour-mieux-connaitre-mon-logement/mon-toit-est-t-il-bien-isole</v>
      </c>
      <c r="G1148" t="str">
        <f t="shared" ca="1" si="190"/>
        <v>AA</v>
      </c>
      <c r="H1148" t="str">
        <f t="shared" ca="1" si="191"/>
        <v/>
      </c>
      <c r="I1148" t="str">
        <f t="shared" ca="1" si="192"/>
        <v/>
      </c>
      <c r="J1148" t="str">
        <f t="shared" ca="1" si="193"/>
        <v/>
      </c>
      <c r="K1148" t="str">
        <f t="shared" ca="1" si="194"/>
        <v/>
      </c>
      <c r="M1148">
        <f t="shared" ca="1" si="195"/>
        <v>0</v>
      </c>
      <c r="N1148" t="str">
        <f t="shared" ca="1" si="196"/>
        <v/>
      </c>
      <c r="U1148">
        <f t="shared" si="197"/>
        <v>0</v>
      </c>
    </row>
    <row r="1149" hidden="1">
      <c r="A1149" s="12"/>
      <c r="B1149">
        <v>99</v>
      </c>
      <c r="C1149" t="str">
        <f t="shared" ca="1" si="187"/>
        <v>12.5</v>
      </c>
      <c r="D1149" t="str">
        <f t="shared" ca="1" si="188"/>
        <v>na</v>
      </c>
      <c r="E1149" t="s">
        <v>41</v>
      </c>
      <c r="F1149" s="65" t="str">
        <f t="shared" ca="1" si="189"/>
        <v>https://prre.agglo-larochelle.fr/prendre-rendez-vous/prendre-rendez-vous-a-la-rochelle-pour-une-renovation-energetique-individuelle</v>
      </c>
      <c r="G1149" t="str">
        <f t="shared" ca="1" si="190"/>
        <v>AA</v>
      </c>
      <c r="H1149" t="str">
        <f t="shared" ca="1" si="191"/>
        <v/>
      </c>
      <c r="I1149" t="str">
        <f t="shared" ca="1" si="192"/>
        <v/>
      </c>
      <c r="J1149" t="str">
        <f t="shared" ca="1" si="193"/>
        <v/>
      </c>
      <c r="K1149" t="str">
        <f t="shared" ca="1" si="194"/>
        <v/>
      </c>
      <c r="M1149">
        <f t="shared" ca="1" si="195"/>
        <v>0</v>
      </c>
      <c r="N1149" t="str">
        <f t="shared" ca="1" si="196"/>
        <v/>
      </c>
      <c r="U1149">
        <f t="shared" si="197"/>
        <v>0</v>
      </c>
    </row>
    <row r="1150" hidden="1">
      <c r="A1150" s="12"/>
      <c r="B1150">
        <v>99</v>
      </c>
      <c r="C1150" t="str">
        <f t="shared" ca="1" si="187"/>
        <v>12.5</v>
      </c>
      <c r="D1150" t="str">
        <f t="shared" ca="1" si="188"/>
        <v>na</v>
      </c>
      <c r="E1150" t="s">
        <v>44</v>
      </c>
      <c r="F1150" s="65" t="str">
        <f t="shared" ca="1" si="189"/>
        <v>https://prre.agglo-larochelle.fr/-/gl-batiment-elec</v>
      </c>
      <c r="G1150" t="str">
        <f t="shared" ca="1" si="190"/>
        <v>AA</v>
      </c>
      <c r="H1150" t="str">
        <f t="shared" ca="1" si="191"/>
        <v/>
      </c>
      <c r="I1150" t="str">
        <f t="shared" ca="1" si="192"/>
        <v/>
      </c>
      <c r="J1150" t="str">
        <f t="shared" ca="1" si="193"/>
        <v/>
      </c>
      <c r="K1150" t="str">
        <f t="shared" ca="1" si="194"/>
        <v/>
      </c>
      <c r="M1150">
        <f t="shared" ca="1" si="195"/>
        <v>0</v>
      </c>
      <c r="N1150" t="str">
        <f t="shared" ca="1" si="196"/>
        <v/>
      </c>
      <c r="U1150">
        <f t="shared" si="197"/>
        <v>0</v>
      </c>
    </row>
    <row r="1151" hidden="1">
      <c r="A1151" s="12"/>
      <c r="B1151">
        <v>99</v>
      </c>
      <c r="C1151" t="str">
        <f t="shared" ca="1" si="187"/>
        <v>12.5</v>
      </c>
      <c r="D1151" t="str">
        <f t="shared" ca="1" si="188"/>
        <v>na</v>
      </c>
      <c r="E1151" t="s">
        <v>47</v>
      </c>
      <c r="F1151" s="65" t="str">
        <f t="shared" ca="1" si="189"/>
        <v>https://prre.agglo-larochelle.fr/-/1ere-fiche-chantier-de-renovation-performante</v>
      </c>
      <c r="G1151" t="str">
        <f t="shared" ca="1" si="190"/>
        <v>AA</v>
      </c>
      <c r="H1151" t="str">
        <f t="shared" ca="1" si="191"/>
        <v/>
      </c>
      <c r="I1151" t="str">
        <f t="shared" ca="1" si="192"/>
        <v/>
      </c>
      <c r="J1151" t="str">
        <f t="shared" ca="1" si="193"/>
        <v/>
      </c>
      <c r="K1151" t="str">
        <f t="shared" ca="1" si="194"/>
        <v/>
      </c>
      <c r="M1151">
        <f t="shared" ca="1" si="195"/>
        <v>0</v>
      </c>
      <c r="N1151" t="str">
        <f t="shared" ca="1" si="196"/>
        <v/>
      </c>
      <c r="U1151">
        <f t="shared" si="197"/>
        <v>0</v>
      </c>
    </row>
    <row r="1152" hidden="1">
      <c r="A1152" s="12"/>
      <c r="B1152">
        <v>100</v>
      </c>
      <c r="C1152" t="str">
        <f t="shared" ca="1" si="187"/>
        <v>12.6</v>
      </c>
      <c r="D1152" t="str">
        <f t="shared" ca="1" si="188"/>
        <v>c</v>
      </c>
      <c r="E1152" t="s">
        <v>11</v>
      </c>
      <c r="F1152" s="65" t="str">
        <f t="shared" ca="1" si="189"/>
        <v>https://prre.agglo-larochelle.fr/</v>
      </c>
      <c r="G1152" t="str">
        <f t="shared" ca="1" si="190"/>
        <v>A</v>
      </c>
      <c r="H1152" t="str">
        <f t="shared" ca="1" si="191"/>
        <v/>
      </c>
      <c r="I1152" t="str">
        <f t="shared" ca="1" si="192"/>
        <v/>
      </c>
      <c r="J1152" t="str">
        <f t="shared" ca="1" si="193"/>
        <v/>
      </c>
      <c r="K1152" t="str">
        <f t="shared" ca="1" si="194"/>
        <v/>
      </c>
      <c r="M1152">
        <f t="shared" ca="1" si="195"/>
        <v>0</v>
      </c>
      <c r="N1152" t="str">
        <f t="shared" ca="1" si="196"/>
        <v/>
      </c>
      <c r="U1152">
        <f t="shared" si="197"/>
        <v>0</v>
      </c>
    </row>
    <row r="1153" hidden="1">
      <c r="A1153" s="12"/>
      <c r="B1153">
        <v>100</v>
      </c>
      <c r="C1153" t="str">
        <f t="shared" ca="1" si="187"/>
        <v>12.6</v>
      </c>
      <c r="D1153" t="str">
        <f t="shared" ca="1" si="188"/>
        <v>c</v>
      </c>
      <c r="E1153" t="s">
        <v>14</v>
      </c>
      <c r="F1153" s="65" t="str">
        <f t="shared" ca="1" si="189"/>
        <v>https://prre.agglo-larochelle.fr/j-adapte-mon-logement-a-une-perte-d-autonomie</v>
      </c>
      <c r="G1153" t="str">
        <f t="shared" ca="1" si="190"/>
        <v>A</v>
      </c>
      <c r="H1153" t="str">
        <f t="shared" ca="1" si="191"/>
        <v/>
      </c>
      <c r="I1153" t="str">
        <f t="shared" ca="1" si="192"/>
        <v/>
      </c>
      <c r="J1153" t="str">
        <f t="shared" ca="1" si="193"/>
        <v/>
      </c>
      <c r="K1153" t="str">
        <f t="shared" ca="1" si="194"/>
        <v/>
      </c>
      <c r="M1153">
        <f t="shared" ca="1" si="195"/>
        <v>0</v>
      </c>
      <c r="N1153" t="str">
        <f t="shared" ca="1" si="196"/>
        <v/>
      </c>
      <c r="U1153">
        <f t="shared" si="197"/>
        <v>0</v>
      </c>
    </row>
    <row r="1154" hidden="1">
      <c r="A1154" s="12"/>
      <c r="B1154">
        <v>100</v>
      </c>
      <c r="C1154" t="str">
        <f t="shared" ca="1" si="187"/>
        <v>12.6</v>
      </c>
      <c r="D1154" t="str">
        <f t="shared" ca="1" si="188"/>
        <v>c</v>
      </c>
      <c r="E1154" t="s">
        <v>17</v>
      </c>
      <c r="F1154" s="65" t="str">
        <f t="shared" ca="1" si="189"/>
        <v>https://prre.agglo-larochelle.fr/contact-professionnels</v>
      </c>
      <c r="G1154" t="str">
        <f t="shared" ca="1" si="190"/>
        <v>A</v>
      </c>
      <c r="H1154" t="str">
        <f t="shared" ca="1" si="191"/>
        <v/>
      </c>
      <c r="I1154" t="str">
        <f t="shared" ca="1" si="192"/>
        <v/>
      </c>
      <c r="J1154" t="str">
        <f t="shared" ca="1" si="193"/>
        <v/>
      </c>
      <c r="K1154" t="str">
        <f t="shared" ca="1" si="194"/>
        <v/>
      </c>
      <c r="M1154">
        <f t="shared" ca="1" si="195"/>
        <v>0</v>
      </c>
      <c r="N1154" t="str">
        <f t="shared" ca="1" si="196"/>
        <v/>
      </c>
      <c r="U1154">
        <f t="shared" si="197"/>
        <v>0</v>
      </c>
    </row>
    <row r="1155" hidden="1">
      <c r="A1155" s="12"/>
      <c r="B1155">
        <v>100</v>
      </c>
      <c r="C1155" t="str">
        <f t="shared" ca="1" si="187"/>
        <v>12.6</v>
      </c>
      <c r="D1155" t="str">
        <f t="shared" ca="1" si="188"/>
        <v>c</v>
      </c>
      <c r="E1155" t="s">
        <v>20</v>
      </c>
      <c r="F1155" s="65" t="str">
        <f t="shared" ca="1" si="189"/>
        <v>https://prre.agglo-larochelle.fr/partenaires</v>
      </c>
      <c r="G1155" t="str">
        <f t="shared" ca="1" si="190"/>
        <v>A</v>
      </c>
      <c r="H1155" t="str">
        <f t="shared" ca="1" si="191"/>
        <v/>
      </c>
      <c r="I1155" t="str">
        <f t="shared" ca="1" si="192"/>
        <v/>
      </c>
      <c r="J1155" t="str">
        <f t="shared" ca="1" si="193"/>
        <v/>
      </c>
      <c r="K1155" t="str">
        <f t="shared" ca="1" si="194"/>
        <v/>
      </c>
      <c r="M1155">
        <f t="shared" ca="1" si="195"/>
        <v>0</v>
      </c>
      <c r="N1155" t="str">
        <f t="shared" ca="1" si="196"/>
        <v/>
      </c>
      <c r="U1155">
        <f t="shared" si="197"/>
        <v>0</v>
      </c>
    </row>
    <row r="1156" hidden="1">
      <c r="A1156" s="12"/>
      <c r="B1156">
        <v>100</v>
      </c>
      <c r="C1156" t="str">
        <f t="shared" ca="1" si="187"/>
        <v>12.6</v>
      </c>
      <c r="D1156" t="str">
        <f t="shared" ca="1" si="188"/>
        <v>c</v>
      </c>
      <c r="E1156" t="s">
        <v>23</v>
      </c>
      <c r="F1156" s="65" t="str">
        <f t="shared" ca="1" si="189"/>
        <v>https://prre.agglo-larochelle.fr/mentions-legales</v>
      </c>
      <c r="G1156" t="str">
        <f t="shared" ca="1" si="190"/>
        <v>A</v>
      </c>
      <c r="H1156" t="str">
        <f t="shared" ca="1" si="191"/>
        <v/>
      </c>
      <c r="I1156" t="str">
        <f t="shared" ca="1" si="192"/>
        <v/>
      </c>
      <c r="J1156" t="str">
        <f t="shared" ca="1" si="193"/>
        <v/>
      </c>
      <c r="K1156" t="str">
        <f t="shared" ca="1" si="194"/>
        <v/>
      </c>
      <c r="M1156">
        <f t="shared" ca="1" si="195"/>
        <v>0</v>
      </c>
      <c r="N1156" t="str">
        <f t="shared" ca="1" si="196"/>
        <v/>
      </c>
      <c r="U1156">
        <f t="shared" si="197"/>
        <v>0</v>
      </c>
    </row>
    <row r="1157" hidden="1">
      <c r="A1157" s="12"/>
      <c r="B1157">
        <v>100</v>
      </c>
      <c r="C1157" t="str">
        <f t="shared" ca="1" si="187"/>
        <v>12.6</v>
      </c>
      <c r="D1157" t="str">
        <f t="shared" ca="1" si="188"/>
        <v>c</v>
      </c>
      <c r="E1157" t="s">
        <v>26</v>
      </c>
      <c r="F1157" s="65" t="str">
        <f t="shared" ca="1" si="189"/>
        <v>https://prre.agglo-larochelle.fr/plan-du-site</v>
      </c>
      <c r="G1157" t="str">
        <f t="shared" ca="1" si="190"/>
        <v>A</v>
      </c>
      <c r="H1157" t="str">
        <f t="shared" ca="1" si="191"/>
        <v/>
      </c>
      <c r="I1157" t="str">
        <f t="shared" ca="1" si="192"/>
        <v/>
      </c>
      <c r="J1157" t="str">
        <f t="shared" ca="1" si="193"/>
        <v/>
      </c>
      <c r="K1157" t="str">
        <f t="shared" ca="1" si="194"/>
        <v/>
      </c>
      <c r="M1157">
        <f t="shared" ca="1" si="195"/>
        <v>0</v>
      </c>
      <c r="N1157" t="str">
        <f t="shared" ca="1" si="196"/>
        <v/>
      </c>
      <c r="U1157">
        <f t="shared" si="197"/>
        <v>0</v>
      </c>
    </row>
    <row r="1158" hidden="1">
      <c r="A1158" s="12"/>
      <c r="B1158">
        <v>100</v>
      </c>
      <c r="C1158" t="str">
        <f t="shared" ca="1" si="187"/>
        <v>12.6</v>
      </c>
      <c r="D1158" t="str">
        <f t="shared" ca="1" si="188"/>
        <v>c</v>
      </c>
      <c r="E1158" t="s">
        <v>29</v>
      </c>
      <c r="F1158" s="65" t="str">
        <f t="shared" ca="1" si="189"/>
        <v>https://prre.agglo-larochelle.fr/module-annuaire-des-pros?</v>
      </c>
      <c r="G1158" t="str">
        <f t="shared" ca="1" si="190"/>
        <v>A</v>
      </c>
      <c r="H1158" t="str">
        <f t="shared" ca="1" si="191"/>
        <v/>
      </c>
      <c r="I1158" t="str">
        <f t="shared" ca="1" si="192"/>
        <v/>
      </c>
      <c r="J1158" t="str">
        <f t="shared" ca="1" si="193"/>
        <v/>
      </c>
      <c r="K1158" t="str">
        <f t="shared" ca="1" si="194"/>
        <v/>
      </c>
      <c r="M1158">
        <f t="shared" ca="1" si="195"/>
        <v>0</v>
      </c>
      <c r="N1158" t="str">
        <f t="shared" ca="1" si="196"/>
        <v/>
      </c>
      <c r="U1158">
        <f t="shared" si="197"/>
        <v>0</v>
      </c>
    </row>
    <row r="1159" hidden="1">
      <c r="A1159" s="12"/>
      <c r="B1159">
        <v>100</v>
      </c>
      <c r="C1159" t="str">
        <f t="shared" ca="1" si="187"/>
        <v>12.6</v>
      </c>
      <c r="D1159" t="str">
        <f t="shared" ca="1" si="188"/>
        <v>c</v>
      </c>
      <c r="E1159" t="s">
        <v>32</v>
      </c>
      <c r="F1159" s="65" t="str">
        <f t="shared" ca="1" si="189"/>
        <v>https://prre.agglo-larochelle.fr/prendre-rendez-vous</v>
      </c>
      <c r="G1159" t="str">
        <f t="shared" ca="1" si="190"/>
        <v>A</v>
      </c>
      <c r="H1159" t="str">
        <f t="shared" ca="1" si="191"/>
        <v/>
      </c>
      <c r="I1159" t="str">
        <f t="shared" ca="1" si="192"/>
        <v/>
      </c>
      <c r="J1159" t="str">
        <f t="shared" ca="1" si="193"/>
        <v/>
      </c>
      <c r="K1159" t="str">
        <f t="shared" ca="1" si="194"/>
        <v/>
      </c>
      <c r="M1159">
        <f t="shared" ca="1" si="195"/>
        <v>0</v>
      </c>
      <c r="N1159" t="str">
        <f t="shared" ca="1" si="196"/>
        <v/>
      </c>
      <c r="U1159">
        <f t="shared" si="197"/>
        <v>0</v>
      </c>
    </row>
    <row r="1160" hidden="1">
      <c r="A1160" s="12"/>
      <c r="B1160">
        <v>100</v>
      </c>
      <c r="C1160" t="str">
        <f t="shared" ref="C1160:C1223" ca="1" si="198">IF(INDIRECT($E1160&amp;"!B"&amp;$B1160)=0,"",INDIRECT($E1160&amp;"!B"&amp;$B1160))</f>
        <v>12.6</v>
      </c>
      <c r="D1160" t="str">
        <f t="shared" ref="D1160:D1223" ca="1" si="199">IF(INDIRECT($E1160&amp;"!F"&amp;$B1160)=0,"",INDIRECT($E1160&amp;"!F"&amp;$B1160))</f>
        <v>c</v>
      </c>
      <c r="E1160" t="s">
        <v>35</v>
      </c>
      <c r="F1160" s="65" t="str">
        <f t="shared" ref="F1160:F1223" ca="1" si="200">HYPERLINK(INDIRECT($E1160&amp;"!C3"))</f>
        <v>https://prre.agglo-larochelle.fr/aides-financieres</v>
      </c>
      <c r="G1160" t="str">
        <f t="shared" ref="G1160:G1223" ca="1" si="201">IF(INDIRECT($E1160&amp;"!C"&amp;$B1160)=0,"",INDIRECT($E1160&amp;"!C"&amp;$B1160))</f>
        <v>A</v>
      </c>
      <c r="H1160" t="str">
        <f t="shared" ref="H1160:H1223" ca="1" si="202">IF(INDIRECT($E1160&amp;"!D"&amp;$B1160)=0,"",INDIRECT($E1160&amp;"!D"&amp;$B1160))</f>
        <v/>
      </c>
      <c r="I1160" t="str">
        <f t="shared" ref="I1160:I1223" ca="1" si="203">IF(INDIRECT($E1160&amp;"!H"&amp;$B1160)=0,"",INDIRECT($E1160&amp;"!H"&amp;$B1160))</f>
        <v/>
      </c>
      <c r="J1160" t="str">
        <f t="shared" ref="J1160:J1223" ca="1" si="204">IF(INDIRECT($E1160&amp;"!I"&amp;$B1160)=0,"",INDIRECT($E1160&amp;"!I"&amp;$B1160))</f>
        <v/>
      </c>
      <c r="K1160" t="str">
        <f t="shared" ref="K1160:K1223" ca="1" si="205">IFERROR(VLOOKUP($J1160,$W$1:$AA$4,(MATCH($I1160,$X$5:$AA$5,0))+1,FALSE),"")</f>
        <v/>
      </c>
      <c r="M1160">
        <f t="shared" ref="M1160:M1223" ca="1" si="206">COUNTIFS($C$7:$C$1385,$C1160,$D$7:$D$1385,"nc")</f>
        <v>0</v>
      </c>
      <c r="N1160" t="str">
        <f t="shared" ref="N1160:N1223" ca="1" si="207">IF(INDIRECT($E1160&amp;"!J"&amp;$B1160)=0,"",INDIRECT($E1160&amp;"!J"&amp;$B1160))</f>
        <v/>
      </c>
      <c r="U1160">
        <f t="shared" ref="U1160:U1223" si="208">SUM($P1160:$T1160)</f>
        <v>0</v>
      </c>
    </row>
    <row r="1161" hidden="1">
      <c r="A1161" s="12"/>
      <c r="B1161">
        <v>100</v>
      </c>
      <c r="C1161" t="str">
        <f t="shared" ca="1" si="198"/>
        <v>12.6</v>
      </c>
      <c r="D1161" t="str">
        <f t="shared" ca="1" si="199"/>
        <v>c</v>
      </c>
      <c r="E1161" t="s">
        <v>38</v>
      </c>
      <c r="F1161" s="65" t="str">
        <f t="shared" ca="1" si="200"/>
        <v>https://prre.agglo-larochelle.fr/des-outils-pour-mieux-connaitre-mon-logement/mon-toit-est-t-il-bien-isole</v>
      </c>
      <c r="G1161" t="str">
        <f t="shared" ca="1" si="201"/>
        <v>A</v>
      </c>
      <c r="H1161" t="str">
        <f t="shared" ca="1" si="202"/>
        <v/>
      </c>
      <c r="I1161" t="str">
        <f t="shared" ca="1" si="203"/>
        <v/>
      </c>
      <c r="J1161" t="str">
        <f t="shared" ca="1" si="204"/>
        <v/>
      </c>
      <c r="K1161" t="str">
        <f t="shared" ca="1" si="205"/>
        <v/>
      </c>
      <c r="M1161">
        <f t="shared" ca="1" si="206"/>
        <v>0</v>
      </c>
      <c r="N1161" t="str">
        <f t="shared" ca="1" si="207"/>
        <v/>
      </c>
      <c r="U1161">
        <f t="shared" si="208"/>
        <v>0</v>
      </c>
    </row>
    <row r="1162" hidden="1">
      <c r="A1162" s="12"/>
      <c r="B1162">
        <v>100</v>
      </c>
      <c r="C1162" t="str">
        <f t="shared" ca="1" si="198"/>
        <v>12.6</v>
      </c>
      <c r="D1162" t="str">
        <f t="shared" ca="1" si="199"/>
        <v>c</v>
      </c>
      <c r="E1162" t="s">
        <v>41</v>
      </c>
      <c r="F1162" s="65" t="str">
        <f t="shared" ca="1" si="200"/>
        <v>https://prre.agglo-larochelle.fr/prendre-rendez-vous/prendre-rendez-vous-a-la-rochelle-pour-une-renovation-energetique-individuelle</v>
      </c>
      <c r="G1162" t="str">
        <f t="shared" ca="1" si="201"/>
        <v>A</v>
      </c>
      <c r="H1162" t="str">
        <f t="shared" ca="1" si="202"/>
        <v/>
      </c>
      <c r="I1162" t="str">
        <f t="shared" ca="1" si="203"/>
        <v/>
      </c>
      <c r="J1162" t="str">
        <f t="shared" ca="1" si="204"/>
        <v/>
      </c>
      <c r="K1162" t="str">
        <f t="shared" ca="1" si="205"/>
        <v/>
      </c>
      <c r="M1162">
        <f t="shared" ca="1" si="206"/>
        <v>0</v>
      </c>
      <c r="N1162" t="str">
        <f t="shared" ca="1" si="207"/>
        <v/>
      </c>
      <c r="U1162">
        <f t="shared" si="208"/>
        <v>0</v>
      </c>
    </row>
    <row r="1163" hidden="1">
      <c r="A1163" s="12"/>
      <c r="B1163">
        <v>100</v>
      </c>
      <c r="C1163" t="str">
        <f t="shared" ca="1" si="198"/>
        <v>12.6</v>
      </c>
      <c r="D1163" t="str">
        <f t="shared" ca="1" si="199"/>
        <v>c</v>
      </c>
      <c r="E1163" t="s">
        <v>44</v>
      </c>
      <c r="F1163" s="65" t="str">
        <f t="shared" ca="1" si="200"/>
        <v>https://prre.agglo-larochelle.fr/-/gl-batiment-elec</v>
      </c>
      <c r="G1163" t="str">
        <f t="shared" ca="1" si="201"/>
        <v>A</v>
      </c>
      <c r="H1163" t="str">
        <f t="shared" ca="1" si="202"/>
        <v/>
      </c>
      <c r="I1163" t="str">
        <f t="shared" ca="1" si="203"/>
        <v/>
      </c>
      <c r="J1163" t="str">
        <f t="shared" ca="1" si="204"/>
        <v/>
      </c>
      <c r="K1163" t="str">
        <f t="shared" ca="1" si="205"/>
        <v/>
      </c>
      <c r="M1163">
        <f t="shared" ca="1" si="206"/>
        <v>0</v>
      </c>
      <c r="N1163" t="str">
        <f t="shared" ca="1" si="207"/>
        <v/>
      </c>
      <c r="U1163">
        <f t="shared" si="208"/>
        <v>0</v>
      </c>
    </row>
    <row r="1164" hidden="1">
      <c r="A1164" s="12"/>
      <c r="B1164">
        <v>100</v>
      </c>
      <c r="C1164" t="str">
        <f t="shared" ca="1" si="198"/>
        <v>12.6</v>
      </c>
      <c r="D1164" t="str">
        <f t="shared" ca="1" si="199"/>
        <v>c</v>
      </c>
      <c r="E1164" t="s">
        <v>47</v>
      </c>
      <c r="F1164" s="65" t="str">
        <f t="shared" ca="1" si="200"/>
        <v>https://prre.agglo-larochelle.fr/-/1ere-fiche-chantier-de-renovation-performante</v>
      </c>
      <c r="G1164" t="str">
        <f t="shared" ca="1" si="201"/>
        <v>A</v>
      </c>
      <c r="H1164" t="str">
        <f t="shared" ca="1" si="202"/>
        <v/>
      </c>
      <c r="I1164" t="str">
        <f t="shared" ca="1" si="203"/>
        <v/>
      </c>
      <c r="J1164" t="str">
        <f t="shared" ca="1" si="204"/>
        <v/>
      </c>
      <c r="K1164" t="str">
        <f t="shared" ca="1" si="205"/>
        <v/>
      </c>
      <c r="M1164">
        <f t="shared" ca="1" si="206"/>
        <v>0</v>
      </c>
      <c r="N1164" t="str">
        <f t="shared" ca="1" si="207"/>
        <v/>
      </c>
      <c r="U1164">
        <f t="shared" si="208"/>
        <v>0</v>
      </c>
    </row>
    <row r="1165" hidden="1">
      <c r="A1165" s="12"/>
      <c r="B1165">
        <v>101</v>
      </c>
      <c r="C1165" t="str">
        <f t="shared" ca="1" si="198"/>
        <v>12.7</v>
      </c>
      <c r="D1165" t="str">
        <f t="shared" ca="1" si="199"/>
        <v>c</v>
      </c>
      <c r="E1165" t="s">
        <v>11</v>
      </c>
      <c r="F1165" s="65" t="str">
        <f t="shared" ca="1" si="200"/>
        <v>https://prre.agglo-larochelle.fr/</v>
      </c>
      <c r="G1165" t="str">
        <f t="shared" ca="1" si="201"/>
        <v>A</v>
      </c>
      <c r="H1165" t="str">
        <f t="shared" ca="1" si="202"/>
        <v/>
      </c>
      <c r="I1165" t="str">
        <f t="shared" ca="1" si="203"/>
        <v/>
      </c>
      <c r="J1165" t="str">
        <f t="shared" ca="1" si="204"/>
        <v/>
      </c>
      <c r="K1165" t="str">
        <f t="shared" ca="1" si="205"/>
        <v/>
      </c>
      <c r="M1165">
        <f t="shared" ca="1" si="206"/>
        <v>0</v>
      </c>
      <c r="N1165" t="str">
        <f t="shared" ca="1" si="207"/>
        <v/>
      </c>
      <c r="U1165">
        <f t="shared" si="208"/>
        <v>0</v>
      </c>
    </row>
    <row r="1166" hidden="1">
      <c r="A1166" s="12"/>
      <c r="B1166">
        <v>101</v>
      </c>
      <c r="C1166" t="str">
        <f t="shared" ca="1" si="198"/>
        <v>12.7</v>
      </c>
      <c r="D1166" t="str">
        <f t="shared" ca="1" si="199"/>
        <v>c</v>
      </c>
      <c r="E1166" t="s">
        <v>14</v>
      </c>
      <c r="F1166" s="65" t="str">
        <f t="shared" ca="1" si="200"/>
        <v>https://prre.agglo-larochelle.fr/j-adapte-mon-logement-a-une-perte-d-autonomie</v>
      </c>
      <c r="G1166" t="str">
        <f t="shared" ca="1" si="201"/>
        <v>A</v>
      </c>
      <c r="H1166" t="str">
        <f t="shared" ca="1" si="202"/>
        <v/>
      </c>
      <c r="I1166" t="str">
        <f t="shared" ca="1" si="203"/>
        <v/>
      </c>
      <c r="J1166" t="str">
        <f t="shared" ca="1" si="204"/>
        <v/>
      </c>
      <c r="K1166" t="str">
        <f t="shared" ca="1" si="205"/>
        <v/>
      </c>
      <c r="M1166">
        <f t="shared" ca="1" si="206"/>
        <v>0</v>
      </c>
      <c r="N1166" t="str">
        <f t="shared" ca="1" si="207"/>
        <v/>
      </c>
      <c r="U1166">
        <f t="shared" si="208"/>
        <v>0</v>
      </c>
    </row>
    <row r="1167" hidden="1">
      <c r="A1167" s="12"/>
      <c r="B1167">
        <v>101</v>
      </c>
      <c r="C1167" t="str">
        <f t="shared" ca="1" si="198"/>
        <v>12.7</v>
      </c>
      <c r="D1167" t="str">
        <f t="shared" ca="1" si="199"/>
        <v>c</v>
      </c>
      <c r="E1167" t="s">
        <v>17</v>
      </c>
      <c r="F1167" s="65" t="str">
        <f t="shared" ca="1" si="200"/>
        <v>https://prre.agglo-larochelle.fr/contact-professionnels</v>
      </c>
      <c r="G1167" t="str">
        <f t="shared" ca="1" si="201"/>
        <v>A</v>
      </c>
      <c r="H1167" t="str">
        <f t="shared" ca="1" si="202"/>
        <v/>
      </c>
      <c r="I1167" t="str">
        <f t="shared" ca="1" si="203"/>
        <v/>
      </c>
      <c r="J1167" t="str">
        <f t="shared" ca="1" si="204"/>
        <v/>
      </c>
      <c r="K1167" t="str">
        <f t="shared" ca="1" si="205"/>
        <v/>
      </c>
      <c r="M1167">
        <f t="shared" ca="1" si="206"/>
        <v>0</v>
      </c>
      <c r="N1167" t="str">
        <f t="shared" ca="1" si="207"/>
        <v/>
      </c>
      <c r="U1167">
        <f t="shared" si="208"/>
        <v>0</v>
      </c>
    </row>
    <row r="1168" hidden="1">
      <c r="A1168" s="12"/>
      <c r="B1168">
        <v>101</v>
      </c>
      <c r="C1168" t="str">
        <f t="shared" ca="1" si="198"/>
        <v>12.7</v>
      </c>
      <c r="D1168" t="str">
        <f t="shared" ca="1" si="199"/>
        <v>c</v>
      </c>
      <c r="E1168" t="s">
        <v>20</v>
      </c>
      <c r="F1168" s="65" t="str">
        <f t="shared" ca="1" si="200"/>
        <v>https://prre.agglo-larochelle.fr/partenaires</v>
      </c>
      <c r="G1168" t="str">
        <f t="shared" ca="1" si="201"/>
        <v>A</v>
      </c>
      <c r="H1168" t="str">
        <f t="shared" ca="1" si="202"/>
        <v/>
      </c>
      <c r="I1168" t="str">
        <f t="shared" ca="1" si="203"/>
        <v/>
      </c>
      <c r="J1168" t="str">
        <f t="shared" ca="1" si="204"/>
        <v/>
      </c>
      <c r="K1168" t="str">
        <f t="shared" ca="1" si="205"/>
        <v/>
      </c>
      <c r="M1168">
        <f t="shared" ca="1" si="206"/>
        <v>0</v>
      </c>
      <c r="N1168" t="str">
        <f t="shared" ca="1" si="207"/>
        <v/>
      </c>
      <c r="U1168">
        <f t="shared" si="208"/>
        <v>0</v>
      </c>
    </row>
    <row r="1169" hidden="1">
      <c r="A1169" s="12"/>
      <c r="B1169">
        <v>101</v>
      </c>
      <c r="C1169" t="str">
        <f t="shared" ca="1" si="198"/>
        <v>12.7</v>
      </c>
      <c r="D1169" t="str">
        <f t="shared" ca="1" si="199"/>
        <v>c</v>
      </c>
      <c r="E1169" t="s">
        <v>23</v>
      </c>
      <c r="F1169" s="65" t="str">
        <f t="shared" ca="1" si="200"/>
        <v>https://prre.agglo-larochelle.fr/mentions-legales</v>
      </c>
      <c r="G1169" t="str">
        <f t="shared" ca="1" si="201"/>
        <v>A</v>
      </c>
      <c r="H1169" t="str">
        <f t="shared" ca="1" si="202"/>
        <v/>
      </c>
      <c r="I1169" t="str">
        <f t="shared" ca="1" si="203"/>
        <v/>
      </c>
      <c r="J1169" t="str">
        <f t="shared" ca="1" si="204"/>
        <v/>
      </c>
      <c r="K1169" t="str">
        <f t="shared" ca="1" si="205"/>
        <v/>
      </c>
      <c r="M1169">
        <f t="shared" ca="1" si="206"/>
        <v>0</v>
      </c>
      <c r="N1169" t="str">
        <f t="shared" ca="1" si="207"/>
        <v/>
      </c>
      <c r="U1169">
        <f t="shared" si="208"/>
        <v>0</v>
      </c>
    </row>
    <row r="1170" hidden="1">
      <c r="A1170" s="12"/>
      <c r="B1170">
        <v>101</v>
      </c>
      <c r="C1170" t="str">
        <f t="shared" ca="1" si="198"/>
        <v>12.7</v>
      </c>
      <c r="D1170" t="str">
        <f t="shared" ca="1" si="199"/>
        <v>c</v>
      </c>
      <c r="E1170" t="s">
        <v>26</v>
      </c>
      <c r="F1170" s="65" t="str">
        <f t="shared" ca="1" si="200"/>
        <v>https://prre.agglo-larochelle.fr/plan-du-site</v>
      </c>
      <c r="G1170" t="str">
        <f t="shared" ca="1" si="201"/>
        <v>A</v>
      </c>
      <c r="H1170" t="str">
        <f t="shared" ca="1" si="202"/>
        <v/>
      </c>
      <c r="I1170" t="str">
        <f t="shared" ca="1" si="203"/>
        <v/>
      </c>
      <c r="J1170" t="str">
        <f t="shared" ca="1" si="204"/>
        <v/>
      </c>
      <c r="K1170" t="str">
        <f t="shared" ca="1" si="205"/>
        <v/>
      </c>
      <c r="M1170">
        <f t="shared" ca="1" si="206"/>
        <v>0</v>
      </c>
      <c r="N1170" t="str">
        <f t="shared" ca="1" si="207"/>
        <v/>
      </c>
      <c r="U1170">
        <f t="shared" si="208"/>
        <v>0</v>
      </c>
    </row>
    <row r="1171" hidden="1">
      <c r="A1171" s="12"/>
      <c r="B1171">
        <v>101</v>
      </c>
      <c r="C1171" t="str">
        <f t="shared" ca="1" si="198"/>
        <v>12.7</v>
      </c>
      <c r="D1171" t="str">
        <f t="shared" ca="1" si="199"/>
        <v>c</v>
      </c>
      <c r="E1171" t="s">
        <v>29</v>
      </c>
      <c r="F1171" s="65" t="str">
        <f t="shared" ca="1" si="200"/>
        <v>https://prre.agglo-larochelle.fr/module-annuaire-des-pros?</v>
      </c>
      <c r="G1171" t="str">
        <f t="shared" ca="1" si="201"/>
        <v>A</v>
      </c>
      <c r="H1171" t="str">
        <f t="shared" ca="1" si="202"/>
        <v/>
      </c>
      <c r="I1171" t="str">
        <f t="shared" ca="1" si="203"/>
        <v/>
      </c>
      <c r="J1171" t="str">
        <f t="shared" ca="1" si="204"/>
        <v/>
      </c>
      <c r="K1171" t="str">
        <f t="shared" ca="1" si="205"/>
        <v/>
      </c>
      <c r="M1171">
        <f t="shared" ca="1" si="206"/>
        <v>0</v>
      </c>
      <c r="N1171" t="str">
        <f t="shared" ca="1" si="207"/>
        <v/>
      </c>
      <c r="U1171">
        <f t="shared" si="208"/>
        <v>0</v>
      </c>
    </row>
    <row r="1172" hidden="1">
      <c r="A1172" s="12"/>
      <c r="B1172">
        <v>101</v>
      </c>
      <c r="C1172" t="str">
        <f t="shared" ca="1" si="198"/>
        <v>12.7</v>
      </c>
      <c r="D1172" t="str">
        <f t="shared" ca="1" si="199"/>
        <v>c</v>
      </c>
      <c r="E1172" t="s">
        <v>32</v>
      </c>
      <c r="F1172" s="65" t="str">
        <f t="shared" ca="1" si="200"/>
        <v>https://prre.agglo-larochelle.fr/prendre-rendez-vous</v>
      </c>
      <c r="G1172" t="str">
        <f t="shared" ca="1" si="201"/>
        <v>A</v>
      </c>
      <c r="H1172" t="str">
        <f t="shared" ca="1" si="202"/>
        <v/>
      </c>
      <c r="I1172" t="str">
        <f t="shared" ca="1" si="203"/>
        <v/>
      </c>
      <c r="J1172" t="str">
        <f t="shared" ca="1" si="204"/>
        <v/>
      </c>
      <c r="K1172" t="str">
        <f t="shared" ca="1" si="205"/>
        <v/>
      </c>
      <c r="M1172">
        <f t="shared" ca="1" si="206"/>
        <v>0</v>
      </c>
      <c r="N1172" t="str">
        <f t="shared" ca="1" si="207"/>
        <v/>
      </c>
      <c r="U1172">
        <f t="shared" si="208"/>
        <v>0</v>
      </c>
    </row>
    <row r="1173" hidden="1">
      <c r="A1173" s="12"/>
      <c r="B1173">
        <v>101</v>
      </c>
      <c r="C1173" t="str">
        <f t="shared" ca="1" si="198"/>
        <v>12.7</v>
      </c>
      <c r="D1173" t="str">
        <f t="shared" ca="1" si="199"/>
        <v>c</v>
      </c>
      <c r="E1173" t="s">
        <v>35</v>
      </c>
      <c r="F1173" s="65" t="str">
        <f t="shared" ca="1" si="200"/>
        <v>https://prre.agglo-larochelle.fr/aides-financieres</v>
      </c>
      <c r="G1173" t="str">
        <f t="shared" ca="1" si="201"/>
        <v>A</v>
      </c>
      <c r="H1173" t="str">
        <f t="shared" ca="1" si="202"/>
        <v/>
      </c>
      <c r="I1173" t="str">
        <f t="shared" ca="1" si="203"/>
        <v/>
      </c>
      <c r="J1173" t="str">
        <f t="shared" ca="1" si="204"/>
        <v/>
      </c>
      <c r="K1173" t="str">
        <f t="shared" ca="1" si="205"/>
        <v/>
      </c>
      <c r="M1173">
        <f t="shared" ca="1" si="206"/>
        <v>0</v>
      </c>
      <c r="N1173" t="str">
        <f t="shared" ca="1" si="207"/>
        <v/>
      </c>
      <c r="U1173">
        <f t="shared" si="208"/>
        <v>0</v>
      </c>
    </row>
    <row r="1174" hidden="1">
      <c r="A1174" s="12"/>
      <c r="B1174">
        <v>101</v>
      </c>
      <c r="C1174" t="str">
        <f t="shared" ca="1" si="198"/>
        <v>12.7</v>
      </c>
      <c r="D1174" t="str">
        <f t="shared" ca="1" si="199"/>
        <v>c</v>
      </c>
      <c r="E1174" t="s">
        <v>38</v>
      </c>
      <c r="F1174" s="65" t="str">
        <f t="shared" ca="1" si="200"/>
        <v>https://prre.agglo-larochelle.fr/des-outils-pour-mieux-connaitre-mon-logement/mon-toit-est-t-il-bien-isole</v>
      </c>
      <c r="G1174" t="str">
        <f t="shared" ca="1" si="201"/>
        <v>A</v>
      </c>
      <c r="H1174" t="str">
        <f t="shared" ca="1" si="202"/>
        <v/>
      </c>
      <c r="I1174" t="str">
        <f t="shared" ca="1" si="203"/>
        <v/>
      </c>
      <c r="J1174" t="str">
        <f t="shared" ca="1" si="204"/>
        <v/>
      </c>
      <c r="K1174" t="str">
        <f t="shared" ca="1" si="205"/>
        <v/>
      </c>
      <c r="M1174">
        <f t="shared" ca="1" si="206"/>
        <v>0</v>
      </c>
      <c r="N1174" t="str">
        <f t="shared" ca="1" si="207"/>
        <v/>
      </c>
      <c r="U1174">
        <f t="shared" si="208"/>
        <v>0</v>
      </c>
    </row>
    <row r="1175" hidden="1">
      <c r="A1175" s="12"/>
      <c r="B1175">
        <v>101</v>
      </c>
      <c r="C1175" t="str">
        <f t="shared" ca="1" si="198"/>
        <v>12.7</v>
      </c>
      <c r="D1175" t="str">
        <f t="shared" ca="1" si="199"/>
        <v>c</v>
      </c>
      <c r="E1175" t="s">
        <v>41</v>
      </c>
      <c r="F1175" s="65" t="str">
        <f t="shared" ca="1" si="200"/>
        <v>https://prre.agglo-larochelle.fr/prendre-rendez-vous/prendre-rendez-vous-a-la-rochelle-pour-une-renovation-energetique-individuelle</v>
      </c>
      <c r="G1175" t="str">
        <f t="shared" ca="1" si="201"/>
        <v>A</v>
      </c>
      <c r="H1175" t="str">
        <f t="shared" ca="1" si="202"/>
        <v/>
      </c>
      <c r="I1175" t="str">
        <f t="shared" ca="1" si="203"/>
        <v/>
      </c>
      <c r="J1175" t="str">
        <f t="shared" ca="1" si="204"/>
        <v/>
      </c>
      <c r="K1175" t="str">
        <f t="shared" ca="1" si="205"/>
        <v/>
      </c>
      <c r="M1175">
        <f t="shared" ca="1" si="206"/>
        <v>0</v>
      </c>
      <c r="N1175" t="str">
        <f t="shared" ca="1" si="207"/>
        <v/>
      </c>
      <c r="U1175">
        <f t="shared" si="208"/>
        <v>0</v>
      </c>
    </row>
    <row r="1176" hidden="1">
      <c r="A1176" s="12"/>
      <c r="B1176">
        <v>101</v>
      </c>
      <c r="C1176" t="str">
        <f t="shared" ca="1" si="198"/>
        <v>12.7</v>
      </c>
      <c r="D1176" t="str">
        <f t="shared" ca="1" si="199"/>
        <v>c</v>
      </c>
      <c r="E1176" t="s">
        <v>44</v>
      </c>
      <c r="F1176" s="65" t="str">
        <f t="shared" ca="1" si="200"/>
        <v>https://prre.agglo-larochelle.fr/-/gl-batiment-elec</v>
      </c>
      <c r="G1176" t="str">
        <f t="shared" ca="1" si="201"/>
        <v>A</v>
      </c>
      <c r="H1176" t="str">
        <f t="shared" ca="1" si="202"/>
        <v/>
      </c>
      <c r="I1176" t="str">
        <f t="shared" ca="1" si="203"/>
        <v/>
      </c>
      <c r="J1176" t="str">
        <f t="shared" ca="1" si="204"/>
        <v/>
      </c>
      <c r="K1176" t="str">
        <f t="shared" ca="1" si="205"/>
        <v/>
      </c>
      <c r="M1176">
        <f t="shared" ca="1" si="206"/>
        <v>0</v>
      </c>
      <c r="N1176" t="str">
        <f t="shared" ca="1" si="207"/>
        <v/>
      </c>
      <c r="U1176">
        <f t="shared" si="208"/>
        <v>0</v>
      </c>
    </row>
    <row r="1177" hidden="1">
      <c r="A1177" s="12"/>
      <c r="B1177">
        <v>101</v>
      </c>
      <c r="C1177" t="str">
        <f t="shared" ca="1" si="198"/>
        <v>12.7</v>
      </c>
      <c r="D1177" t="str">
        <f t="shared" ca="1" si="199"/>
        <v>c</v>
      </c>
      <c r="E1177" t="s">
        <v>47</v>
      </c>
      <c r="F1177" s="65" t="str">
        <f t="shared" ca="1" si="200"/>
        <v>https://prre.agglo-larochelle.fr/-/1ere-fiche-chantier-de-renovation-performante</v>
      </c>
      <c r="G1177" t="str">
        <f t="shared" ca="1" si="201"/>
        <v>A</v>
      </c>
      <c r="H1177" t="str">
        <f t="shared" ca="1" si="202"/>
        <v/>
      </c>
      <c r="I1177" t="str">
        <f t="shared" ca="1" si="203"/>
        <v/>
      </c>
      <c r="J1177" t="str">
        <f t="shared" ca="1" si="204"/>
        <v/>
      </c>
      <c r="K1177" t="str">
        <f t="shared" ca="1" si="205"/>
        <v/>
      </c>
      <c r="M1177">
        <f t="shared" ca="1" si="206"/>
        <v>0</v>
      </c>
      <c r="N1177" t="str">
        <f t="shared" ca="1" si="207"/>
        <v/>
      </c>
      <c r="U1177">
        <f t="shared" si="208"/>
        <v>0</v>
      </c>
    </row>
    <row r="1178" hidden="1">
      <c r="A1178" s="12"/>
      <c r="B1178">
        <v>102</v>
      </c>
      <c r="C1178" t="str">
        <f t="shared" ca="1" si="198"/>
        <v>12.8</v>
      </c>
      <c r="D1178" t="str">
        <f t="shared" ca="1" si="199"/>
        <v>c</v>
      </c>
      <c r="E1178" t="s">
        <v>11</v>
      </c>
      <c r="F1178" s="65" t="str">
        <f t="shared" ca="1" si="200"/>
        <v>https://prre.agglo-larochelle.fr/</v>
      </c>
      <c r="G1178" t="str">
        <f t="shared" ca="1" si="201"/>
        <v>A</v>
      </c>
      <c r="H1178" t="str">
        <f t="shared" ca="1" si="202"/>
        <v>x</v>
      </c>
      <c r="I1178" t="str">
        <f t="shared" ca="1" si="203"/>
        <v/>
      </c>
      <c r="J1178" t="str">
        <f t="shared" ca="1" si="204"/>
        <v/>
      </c>
      <c r="K1178" t="str">
        <f t="shared" ca="1" si="205"/>
        <v/>
      </c>
      <c r="M1178">
        <f t="shared" ca="1" si="206"/>
        <v>0</v>
      </c>
      <c r="N1178" t="str">
        <f t="shared" ca="1" si="207"/>
        <v/>
      </c>
      <c r="U1178">
        <f t="shared" si="208"/>
        <v>0</v>
      </c>
    </row>
    <row r="1179" hidden="1">
      <c r="A1179" s="12"/>
      <c r="B1179">
        <v>102</v>
      </c>
      <c r="C1179" t="str">
        <f t="shared" ca="1" si="198"/>
        <v>12.8</v>
      </c>
      <c r="D1179" t="str">
        <f t="shared" ca="1" si="199"/>
        <v>c</v>
      </c>
      <c r="E1179" t="s">
        <v>14</v>
      </c>
      <c r="F1179" s="65" t="str">
        <f t="shared" ca="1" si="200"/>
        <v>https://prre.agglo-larochelle.fr/j-adapte-mon-logement-a-une-perte-d-autonomie</v>
      </c>
      <c r="G1179" t="str">
        <f t="shared" ca="1" si="201"/>
        <v>A</v>
      </c>
      <c r="H1179" t="str">
        <f t="shared" ca="1" si="202"/>
        <v>x</v>
      </c>
      <c r="I1179" t="str">
        <f t="shared" ca="1" si="203"/>
        <v/>
      </c>
      <c r="J1179" t="str">
        <f t="shared" ca="1" si="204"/>
        <v/>
      </c>
      <c r="K1179" t="str">
        <f t="shared" ca="1" si="205"/>
        <v/>
      </c>
      <c r="M1179">
        <f t="shared" ca="1" si="206"/>
        <v>0</v>
      </c>
      <c r="N1179" t="str">
        <f t="shared" ca="1" si="207"/>
        <v/>
      </c>
      <c r="U1179">
        <f t="shared" si="208"/>
        <v>0</v>
      </c>
    </row>
    <row r="1180" hidden="1">
      <c r="A1180" s="12"/>
      <c r="B1180">
        <v>102</v>
      </c>
      <c r="C1180" t="str">
        <f t="shared" ca="1" si="198"/>
        <v>12.8</v>
      </c>
      <c r="D1180" t="str">
        <f t="shared" ca="1" si="199"/>
        <v>c</v>
      </c>
      <c r="E1180" t="s">
        <v>17</v>
      </c>
      <c r="F1180" s="65" t="str">
        <f t="shared" ca="1" si="200"/>
        <v>https://prre.agglo-larochelle.fr/contact-professionnels</v>
      </c>
      <c r="G1180" t="str">
        <f t="shared" ca="1" si="201"/>
        <v>A</v>
      </c>
      <c r="H1180" t="str">
        <f t="shared" ca="1" si="202"/>
        <v>x</v>
      </c>
      <c r="I1180" t="str">
        <f t="shared" ca="1" si="203"/>
        <v/>
      </c>
      <c r="J1180" t="str">
        <f t="shared" ca="1" si="204"/>
        <v/>
      </c>
      <c r="K1180" t="str">
        <f t="shared" ca="1" si="205"/>
        <v/>
      </c>
      <c r="M1180">
        <f t="shared" ca="1" si="206"/>
        <v>0</v>
      </c>
      <c r="N1180" t="str">
        <f t="shared" ca="1" si="207"/>
        <v/>
      </c>
      <c r="U1180">
        <f t="shared" si="208"/>
        <v>0</v>
      </c>
    </row>
    <row r="1181" hidden="1">
      <c r="A1181" s="12"/>
      <c r="B1181">
        <v>102</v>
      </c>
      <c r="C1181" t="str">
        <f t="shared" ca="1" si="198"/>
        <v>12.8</v>
      </c>
      <c r="D1181" t="str">
        <f t="shared" ca="1" si="199"/>
        <v>c</v>
      </c>
      <c r="E1181" t="s">
        <v>20</v>
      </c>
      <c r="F1181" s="65" t="str">
        <f t="shared" ca="1" si="200"/>
        <v>https://prre.agglo-larochelle.fr/partenaires</v>
      </c>
      <c r="G1181" t="str">
        <f t="shared" ca="1" si="201"/>
        <v>A</v>
      </c>
      <c r="H1181" t="str">
        <f t="shared" ca="1" si="202"/>
        <v>x</v>
      </c>
      <c r="I1181" t="str">
        <f t="shared" ca="1" si="203"/>
        <v/>
      </c>
      <c r="J1181" t="str">
        <f t="shared" ca="1" si="204"/>
        <v/>
      </c>
      <c r="K1181" t="str">
        <f t="shared" ca="1" si="205"/>
        <v/>
      </c>
      <c r="M1181">
        <f t="shared" ca="1" si="206"/>
        <v>0</v>
      </c>
      <c r="N1181" t="str">
        <f t="shared" ca="1" si="207"/>
        <v/>
      </c>
      <c r="U1181">
        <f t="shared" si="208"/>
        <v>0</v>
      </c>
    </row>
    <row r="1182" hidden="1">
      <c r="A1182" s="12"/>
      <c r="B1182">
        <v>102</v>
      </c>
      <c r="C1182" t="str">
        <f t="shared" ca="1" si="198"/>
        <v>12.8</v>
      </c>
      <c r="D1182" t="str">
        <f t="shared" ca="1" si="199"/>
        <v>c</v>
      </c>
      <c r="E1182" t="s">
        <v>23</v>
      </c>
      <c r="F1182" s="65" t="str">
        <f t="shared" ca="1" si="200"/>
        <v>https://prre.agglo-larochelle.fr/mentions-legales</v>
      </c>
      <c r="G1182" t="str">
        <f t="shared" ca="1" si="201"/>
        <v>A</v>
      </c>
      <c r="H1182" t="str">
        <f t="shared" ca="1" si="202"/>
        <v>x</v>
      </c>
      <c r="I1182" t="str">
        <f t="shared" ca="1" si="203"/>
        <v/>
      </c>
      <c r="J1182" t="str">
        <f t="shared" ca="1" si="204"/>
        <v/>
      </c>
      <c r="K1182" t="str">
        <f t="shared" ca="1" si="205"/>
        <v/>
      </c>
      <c r="M1182">
        <f t="shared" ca="1" si="206"/>
        <v>0</v>
      </c>
      <c r="N1182" t="str">
        <f t="shared" ca="1" si="207"/>
        <v/>
      </c>
      <c r="U1182">
        <f t="shared" si="208"/>
        <v>0</v>
      </c>
    </row>
    <row r="1183" hidden="1">
      <c r="A1183" s="12"/>
      <c r="B1183">
        <v>102</v>
      </c>
      <c r="C1183" t="str">
        <f t="shared" ca="1" si="198"/>
        <v>12.8</v>
      </c>
      <c r="D1183" t="str">
        <f t="shared" ca="1" si="199"/>
        <v>c</v>
      </c>
      <c r="E1183" t="s">
        <v>26</v>
      </c>
      <c r="F1183" s="65" t="str">
        <f t="shared" ca="1" si="200"/>
        <v>https://prre.agglo-larochelle.fr/plan-du-site</v>
      </c>
      <c r="G1183" t="str">
        <f t="shared" ca="1" si="201"/>
        <v>A</v>
      </c>
      <c r="H1183" t="str">
        <f t="shared" ca="1" si="202"/>
        <v>x</v>
      </c>
      <c r="I1183" t="str">
        <f t="shared" ca="1" si="203"/>
        <v/>
      </c>
      <c r="J1183" t="str">
        <f t="shared" ca="1" si="204"/>
        <v/>
      </c>
      <c r="K1183" t="str">
        <f t="shared" ca="1" si="205"/>
        <v/>
      </c>
      <c r="M1183">
        <f t="shared" ca="1" si="206"/>
        <v>0</v>
      </c>
      <c r="N1183" t="str">
        <f t="shared" ca="1" si="207"/>
        <v/>
      </c>
      <c r="U1183">
        <f t="shared" si="208"/>
        <v>0</v>
      </c>
    </row>
    <row r="1184" hidden="1">
      <c r="A1184" s="12"/>
      <c r="B1184">
        <v>102</v>
      </c>
      <c r="C1184" t="str">
        <f t="shared" ca="1" si="198"/>
        <v>12.8</v>
      </c>
      <c r="D1184" t="str">
        <f t="shared" ca="1" si="199"/>
        <v>c</v>
      </c>
      <c r="E1184" t="s">
        <v>29</v>
      </c>
      <c r="F1184" s="65" t="str">
        <f t="shared" ca="1" si="200"/>
        <v>https://prre.agglo-larochelle.fr/module-annuaire-des-pros?</v>
      </c>
      <c r="G1184" t="str">
        <f t="shared" ca="1" si="201"/>
        <v>A</v>
      </c>
      <c r="H1184" t="str">
        <f t="shared" ca="1" si="202"/>
        <v>x</v>
      </c>
      <c r="I1184" t="str">
        <f t="shared" ca="1" si="203"/>
        <v/>
      </c>
      <c r="J1184" t="str">
        <f t="shared" ca="1" si="204"/>
        <v/>
      </c>
      <c r="K1184" t="str">
        <f t="shared" ca="1" si="205"/>
        <v/>
      </c>
      <c r="M1184">
        <f t="shared" ca="1" si="206"/>
        <v>0</v>
      </c>
      <c r="N1184" t="str">
        <f t="shared" ca="1" si="207"/>
        <v/>
      </c>
      <c r="U1184">
        <f t="shared" si="208"/>
        <v>0</v>
      </c>
    </row>
    <row r="1185" hidden="1">
      <c r="A1185" s="12"/>
      <c r="B1185">
        <v>102</v>
      </c>
      <c r="C1185" t="str">
        <f t="shared" ca="1" si="198"/>
        <v>12.8</v>
      </c>
      <c r="D1185" t="str">
        <f t="shared" ca="1" si="199"/>
        <v>c</v>
      </c>
      <c r="E1185" t="s">
        <v>32</v>
      </c>
      <c r="F1185" s="65" t="str">
        <f t="shared" ca="1" si="200"/>
        <v>https://prre.agglo-larochelle.fr/prendre-rendez-vous</v>
      </c>
      <c r="G1185" t="str">
        <f t="shared" ca="1" si="201"/>
        <v>A</v>
      </c>
      <c r="H1185" t="str">
        <f t="shared" ca="1" si="202"/>
        <v>x</v>
      </c>
      <c r="I1185" t="str">
        <f t="shared" ca="1" si="203"/>
        <v/>
      </c>
      <c r="J1185" t="str">
        <f t="shared" ca="1" si="204"/>
        <v/>
      </c>
      <c r="K1185" t="str">
        <f t="shared" ca="1" si="205"/>
        <v/>
      </c>
      <c r="M1185">
        <f t="shared" ca="1" si="206"/>
        <v>0</v>
      </c>
      <c r="N1185" t="str">
        <f t="shared" ca="1" si="207"/>
        <v/>
      </c>
      <c r="U1185">
        <f t="shared" si="208"/>
        <v>0</v>
      </c>
    </row>
    <row r="1186" hidden="1">
      <c r="A1186" s="12"/>
      <c r="B1186">
        <v>102</v>
      </c>
      <c r="C1186" t="str">
        <f t="shared" ca="1" si="198"/>
        <v>12.8</v>
      </c>
      <c r="D1186" t="str">
        <f t="shared" ca="1" si="199"/>
        <v>c</v>
      </c>
      <c r="E1186" t="s">
        <v>35</v>
      </c>
      <c r="F1186" s="65" t="str">
        <f t="shared" ca="1" si="200"/>
        <v>https://prre.agglo-larochelle.fr/aides-financieres</v>
      </c>
      <c r="G1186" t="str">
        <f t="shared" ca="1" si="201"/>
        <v>A</v>
      </c>
      <c r="H1186" t="str">
        <f t="shared" ca="1" si="202"/>
        <v>x</v>
      </c>
      <c r="I1186" t="str">
        <f t="shared" ca="1" si="203"/>
        <v/>
      </c>
      <c r="J1186" t="str">
        <f t="shared" ca="1" si="204"/>
        <v/>
      </c>
      <c r="K1186" t="str">
        <f t="shared" ca="1" si="205"/>
        <v/>
      </c>
      <c r="M1186">
        <f t="shared" ca="1" si="206"/>
        <v>0</v>
      </c>
      <c r="N1186" t="str">
        <f t="shared" ca="1" si="207"/>
        <v/>
      </c>
      <c r="U1186">
        <f t="shared" si="208"/>
        <v>0</v>
      </c>
    </row>
    <row r="1187" hidden="1">
      <c r="A1187" s="12"/>
      <c r="B1187">
        <v>102</v>
      </c>
      <c r="C1187" t="str">
        <f t="shared" ca="1" si="198"/>
        <v>12.8</v>
      </c>
      <c r="D1187" t="str">
        <f t="shared" ca="1" si="199"/>
        <v>c</v>
      </c>
      <c r="E1187" t="s">
        <v>38</v>
      </c>
      <c r="F1187" s="65" t="str">
        <f t="shared" ca="1" si="200"/>
        <v>https://prre.agglo-larochelle.fr/des-outils-pour-mieux-connaitre-mon-logement/mon-toit-est-t-il-bien-isole</v>
      </c>
      <c r="G1187" t="str">
        <f t="shared" ca="1" si="201"/>
        <v>A</v>
      </c>
      <c r="H1187" t="str">
        <f t="shared" ca="1" si="202"/>
        <v>x</v>
      </c>
      <c r="I1187" t="str">
        <f t="shared" ca="1" si="203"/>
        <v/>
      </c>
      <c r="J1187" t="str">
        <f t="shared" ca="1" si="204"/>
        <v/>
      </c>
      <c r="K1187" t="str">
        <f t="shared" ca="1" si="205"/>
        <v/>
      </c>
      <c r="M1187">
        <f t="shared" ca="1" si="206"/>
        <v>0</v>
      </c>
      <c r="N1187" t="str">
        <f t="shared" ca="1" si="207"/>
        <v/>
      </c>
      <c r="U1187">
        <f t="shared" si="208"/>
        <v>0</v>
      </c>
    </row>
    <row r="1188" hidden="1">
      <c r="A1188" s="12"/>
      <c r="B1188">
        <v>102</v>
      </c>
      <c r="C1188" t="str">
        <f t="shared" ca="1" si="198"/>
        <v>12.8</v>
      </c>
      <c r="D1188" t="str">
        <f t="shared" ca="1" si="199"/>
        <v>c</v>
      </c>
      <c r="E1188" t="s">
        <v>41</v>
      </c>
      <c r="F1188" s="65" t="str">
        <f t="shared" ca="1" si="200"/>
        <v>https://prre.agglo-larochelle.fr/prendre-rendez-vous/prendre-rendez-vous-a-la-rochelle-pour-une-renovation-energetique-individuelle</v>
      </c>
      <c r="G1188" t="str">
        <f t="shared" ca="1" si="201"/>
        <v>A</v>
      </c>
      <c r="H1188" t="str">
        <f t="shared" ca="1" si="202"/>
        <v>x</v>
      </c>
      <c r="I1188" t="str">
        <f t="shared" ca="1" si="203"/>
        <v/>
      </c>
      <c r="J1188" t="str">
        <f t="shared" ca="1" si="204"/>
        <v/>
      </c>
      <c r="K1188" t="str">
        <f t="shared" ca="1" si="205"/>
        <v/>
      </c>
      <c r="M1188">
        <f t="shared" ca="1" si="206"/>
        <v>0</v>
      </c>
      <c r="N1188" t="str">
        <f t="shared" ca="1" si="207"/>
        <v/>
      </c>
      <c r="U1188">
        <f t="shared" si="208"/>
        <v>0</v>
      </c>
    </row>
    <row r="1189" hidden="1">
      <c r="A1189" s="12"/>
      <c r="B1189">
        <v>102</v>
      </c>
      <c r="C1189" t="str">
        <f t="shared" ca="1" si="198"/>
        <v>12.8</v>
      </c>
      <c r="D1189" t="str">
        <f t="shared" ca="1" si="199"/>
        <v>c</v>
      </c>
      <c r="E1189" t="s">
        <v>44</v>
      </c>
      <c r="F1189" s="65" t="str">
        <f t="shared" ca="1" si="200"/>
        <v>https://prre.agglo-larochelle.fr/-/gl-batiment-elec</v>
      </c>
      <c r="G1189" t="str">
        <f t="shared" ca="1" si="201"/>
        <v>A</v>
      </c>
      <c r="H1189" t="str">
        <f t="shared" ca="1" si="202"/>
        <v>x</v>
      </c>
      <c r="I1189" t="str">
        <f t="shared" ca="1" si="203"/>
        <v/>
      </c>
      <c r="J1189" t="str">
        <f t="shared" ca="1" si="204"/>
        <v/>
      </c>
      <c r="K1189" t="str">
        <f t="shared" ca="1" si="205"/>
        <v/>
      </c>
      <c r="M1189">
        <f t="shared" ca="1" si="206"/>
        <v>0</v>
      </c>
      <c r="N1189" t="str">
        <f t="shared" ca="1" si="207"/>
        <v/>
      </c>
      <c r="U1189">
        <f t="shared" si="208"/>
        <v>0</v>
      </c>
    </row>
    <row r="1190" hidden="1">
      <c r="A1190" s="12"/>
      <c r="B1190">
        <v>102</v>
      </c>
      <c r="C1190" t="str">
        <f t="shared" ca="1" si="198"/>
        <v>12.8</v>
      </c>
      <c r="D1190" t="str">
        <f t="shared" ca="1" si="199"/>
        <v>c</v>
      </c>
      <c r="E1190" t="s">
        <v>47</v>
      </c>
      <c r="F1190" s="65" t="str">
        <f t="shared" ca="1" si="200"/>
        <v>https://prre.agglo-larochelle.fr/-/1ere-fiche-chantier-de-renovation-performante</v>
      </c>
      <c r="G1190" t="str">
        <f t="shared" ca="1" si="201"/>
        <v>A</v>
      </c>
      <c r="H1190" t="str">
        <f t="shared" ca="1" si="202"/>
        <v>x</v>
      </c>
      <c r="I1190" t="str">
        <f t="shared" ca="1" si="203"/>
        <v/>
      </c>
      <c r="J1190" t="str">
        <f t="shared" ca="1" si="204"/>
        <v/>
      </c>
      <c r="K1190" t="str">
        <f t="shared" ca="1" si="205"/>
        <v/>
      </c>
      <c r="M1190">
        <f t="shared" ca="1" si="206"/>
        <v>0</v>
      </c>
      <c r="N1190" t="str">
        <f t="shared" ca="1" si="207"/>
        <v/>
      </c>
      <c r="U1190">
        <f t="shared" si="208"/>
        <v>0</v>
      </c>
    </row>
    <row r="1191" hidden="1">
      <c r="A1191" s="12"/>
      <c r="B1191">
        <v>103</v>
      </c>
      <c r="C1191" t="str">
        <f t="shared" ca="1" si="198"/>
        <v>12.9</v>
      </c>
      <c r="D1191" t="str">
        <f t="shared" ca="1" si="199"/>
        <v>c</v>
      </c>
      <c r="E1191" t="s">
        <v>11</v>
      </c>
      <c r="F1191" s="65" t="str">
        <f t="shared" ca="1" si="200"/>
        <v>https://prre.agglo-larochelle.fr/</v>
      </c>
      <c r="G1191" t="str">
        <f t="shared" ca="1" si="201"/>
        <v>A</v>
      </c>
      <c r="H1191" t="str">
        <f t="shared" ca="1" si="202"/>
        <v>x</v>
      </c>
      <c r="I1191" t="str">
        <f t="shared" ca="1" si="203"/>
        <v/>
      </c>
      <c r="J1191" t="str">
        <f t="shared" ca="1" si="204"/>
        <v/>
      </c>
      <c r="K1191" t="str">
        <f t="shared" ca="1" si="205"/>
        <v/>
      </c>
      <c r="M1191">
        <f t="shared" ca="1" si="206"/>
        <v>0</v>
      </c>
      <c r="N1191" t="str">
        <f t="shared" ca="1" si="207"/>
        <v/>
      </c>
      <c r="U1191">
        <f t="shared" si="208"/>
        <v>0</v>
      </c>
    </row>
    <row r="1192" hidden="1">
      <c r="A1192" s="12"/>
      <c r="B1192">
        <v>103</v>
      </c>
      <c r="C1192" t="str">
        <f t="shared" ca="1" si="198"/>
        <v>12.9</v>
      </c>
      <c r="D1192" t="str">
        <f t="shared" ca="1" si="199"/>
        <v>c</v>
      </c>
      <c r="E1192" t="s">
        <v>14</v>
      </c>
      <c r="F1192" s="65" t="str">
        <f t="shared" ca="1" si="200"/>
        <v>https://prre.agglo-larochelle.fr/j-adapte-mon-logement-a-une-perte-d-autonomie</v>
      </c>
      <c r="G1192" t="str">
        <f t="shared" ca="1" si="201"/>
        <v>A</v>
      </c>
      <c r="H1192" t="str">
        <f t="shared" ca="1" si="202"/>
        <v>x</v>
      </c>
      <c r="I1192" t="str">
        <f t="shared" ca="1" si="203"/>
        <v/>
      </c>
      <c r="J1192" t="str">
        <f t="shared" ca="1" si="204"/>
        <v/>
      </c>
      <c r="K1192" t="str">
        <f t="shared" ca="1" si="205"/>
        <v/>
      </c>
      <c r="M1192">
        <f t="shared" ca="1" si="206"/>
        <v>0</v>
      </c>
      <c r="N1192" t="str">
        <f t="shared" ca="1" si="207"/>
        <v/>
      </c>
      <c r="U1192">
        <f t="shared" si="208"/>
        <v>0</v>
      </c>
    </row>
    <row r="1193" hidden="1">
      <c r="A1193" s="12"/>
      <c r="B1193">
        <v>103</v>
      </c>
      <c r="C1193" t="str">
        <f t="shared" ca="1" si="198"/>
        <v>12.9</v>
      </c>
      <c r="D1193" t="str">
        <f t="shared" ca="1" si="199"/>
        <v>c</v>
      </c>
      <c r="E1193" t="s">
        <v>17</v>
      </c>
      <c r="F1193" s="65" t="str">
        <f t="shared" ca="1" si="200"/>
        <v>https://prre.agglo-larochelle.fr/contact-professionnels</v>
      </c>
      <c r="G1193" t="str">
        <f t="shared" ca="1" si="201"/>
        <v>A</v>
      </c>
      <c r="H1193" t="str">
        <f t="shared" ca="1" si="202"/>
        <v>x</v>
      </c>
      <c r="I1193" t="str">
        <f t="shared" ca="1" si="203"/>
        <v/>
      </c>
      <c r="J1193" t="str">
        <f t="shared" ca="1" si="204"/>
        <v/>
      </c>
      <c r="K1193" t="str">
        <f t="shared" ca="1" si="205"/>
        <v/>
      </c>
      <c r="M1193">
        <f t="shared" ca="1" si="206"/>
        <v>0</v>
      </c>
      <c r="N1193" t="str">
        <f t="shared" ca="1" si="207"/>
        <v/>
      </c>
      <c r="U1193">
        <f t="shared" si="208"/>
        <v>0</v>
      </c>
    </row>
    <row r="1194" hidden="1">
      <c r="A1194" s="12"/>
      <c r="B1194">
        <v>103</v>
      </c>
      <c r="C1194" t="str">
        <f t="shared" ca="1" si="198"/>
        <v>12.9</v>
      </c>
      <c r="D1194" t="str">
        <f t="shared" ca="1" si="199"/>
        <v>c</v>
      </c>
      <c r="E1194" t="s">
        <v>20</v>
      </c>
      <c r="F1194" s="65" t="str">
        <f t="shared" ca="1" si="200"/>
        <v>https://prre.agglo-larochelle.fr/partenaires</v>
      </c>
      <c r="G1194" t="str">
        <f t="shared" ca="1" si="201"/>
        <v>A</v>
      </c>
      <c r="H1194" t="str">
        <f t="shared" ca="1" si="202"/>
        <v>x</v>
      </c>
      <c r="I1194" t="str">
        <f t="shared" ca="1" si="203"/>
        <v/>
      </c>
      <c r="J1194" t="str">
        <f t="shared" ca="1" si="204"/>
        <v/>
      </c>
      <c r="K1194" t="str">
        <f t="shared" ca="1" si="205"/>
        <v/>
      </c>
      <c r="M1194">
        <f t="shared" ca="1" si="206"/>
        <v>0</v>
      </c>
      <c r="N1194" t="str">
        <f t="shared" ca="1" si="207"/>
        <v/>
      </c>
      <c r="U1194">
        <f t="shared" si="208"/>
        <v>0</v>
      </c>
    </row>
    <row r="1195" hidden="1">
      <c r="A1195" s="12"/>
      <c r="B1195">
        <v>103</v>
      </c>
      <c r="C1195" t="str">
        <f t="shared" ca="1" si="198"/>
        <v>12.9</v>
      </c>
      <c r="D1195" t="str">
        <f t="shared" ca="1" si="199"/>
        <v>c</v>
      </c>
      <c r="E1195" t="s">
        <v>23</v>
      </c>
      <c r="F1195" s="65" t="str">
        <f t="shared" ca="1" si="200"/>
        <v>https://prre.agglo-larochelle.fr/mentions-legales</v>
      </c>
      <c r="G1195" t="str">
        <f t="shared" ca="1" si="201"/>
        <v>A</v>
      </c>
      <c r="H1195" t="str">
        <f t="shared" ca="1" si="202"/>
        <v>x</v>
      </c>
      <c r="I1195" t="str">
        <f t="shared" ca="1" si="203"/>
        <v/>
      </c>
      <c r="J1195" t="str">
        <f t="shared" ca="1" si="204"/>
        <v/>
      </c>
      <c r="K1195" t="str">
        <f t="shared" ca="1" si="205"/>
        <v/>
      </c>
      <c r="M1195">
        <f t="shared" ca="1" si="206"/>
        <v>0</v>
      </c>
      <c r="N1195" t="str">
        <f t="shared" ca="1" si="207"/>
        <v/>
      </c>
      <c r="U1195">
        <f t="shared" si="208"/>
        <v>0</v>
      </c>
    </row>
    <row r="1196" hidden="1">
      <c r="A1196" s="12"/>
      <c r="B1196">
        <v>103</v>
      </c>
      <c r="C1196" t="str">
        <f t="shared" ca="1" si="198"/>
        <v>12.9</v>
      </c>
      <c r="D1196" t="str">
        <f t="shared" ca="1" si="199"/>
        <v>c</v>
      </c>
      <c r="E1196" t="s">
        <v>26</v>
      </c>
      <c r="F1196" s="65" t="str">
        <f t="shared" ca="1" si="200"/>
        <v>https://prre.agglo-larochelle.fr/plan-du-site</v>
      </c>
      <c r="G1196" t="str">
        <f t="shared" ca="1" si="201"/>
        <v>A</v>
      </c>
      <c r="H1196" t="str">
        <f t="shared" ca="1" si="202"/>
        <v>x</v>
      </c>
      <c r="I1196" t="str">
        <f t="shared" ca="1" si="203"/>
        <v/>
      </c>
      <c r="J1196" t="str">
        <f t="shared" ca="1" si="204"/>
        <v/>
      </c>
      <c r="K1196" t="str">
        <f t="shared" ca="1" si="205"/>
        <v/>
      </c>
      <c r="M1196">
        <f t="shared" ca="1" si="206"/>
        <v>0</v>
      </c>
      <c r="N1196" t="str">
        <f t="shared" ca="1" si="207"/>
        <v/>
      </c>
      <c r="U1196">
        <f t="shared" si="208"/>
        <v>0</v>
      </c>
    </row>
    <row r="1197" hidden="1">
      <c r="A1197" s="12"/>
      <c r="B1197">
        <v>103</v>
      </c>
      <c r="C1197" t="str">
        <f t="shared" ca="1" si="198"/>
        <v>12.9</v>
      </c>
      <c r="D1197" t="str">
        <f t="shared" ca="1" si="199"/>
        <v>c</v>
      </c>
      <c r="E1197" t="s">
        <v>29</v>
      </c>
      <c r="F1197" s="65" t="str">
        <f t="shared" ca="1" si="200"/>
        <v>https://prre.agglo-larochelle.fr/module-annuaire-des-pros?</v>
      </c>
      <c r="G1197" t="str">
        <f t="shared" ca="1" si="201"/>
        <v>A</v>
      </c>
      <c r="H1197" t="str">
        <f t="shared" ca="1" si="202"/>
        <v>x</v>
      </c>
      <c r="I1197" t="str">
        <f t="shared" ca="1" si="203"/>
        <v/>
      </c>
      <c r="J1197" t="str">
        <f t="shared" ca="1" si="204"/>
        <v/>
      </c>
      <c r="K1197" t="str">
        <f t="shared" ca="1" si="205"/>
        <v/>
      </c>
      <c r="M1197">
        <f t="shared" ca="1" si="206"/>
        <v>0</v>
      </c>
      <c r="N1197" t="str">
        <f t="shared" ca="1" si="207"/>
        <v/>
      </c>
      <c r="U1197">
        <f t="shared" si="208"/>
        <v>0</v>
      </c>
    </row>
    <row r="1198" hidden="1">
      <c r="A1198" s="12"/>
      <c r="B1198">
        <v>103</v>
      </c>
      <c r="C1198" t="str">
        <f t="shared" ca="1" si="198"/>
        <v>12.9</v>
      </c>
      <c r="D1198" t="str">
        <f t="shared" ca="1" si="199"/>
        <v>c</v>
      </c>
      <c r="E1198" t="s">
        <v>32</v>
      </c>
      <c r="F1198" s="65" t="str">
        <f t="shared" ca="1" si="200"/>
        <v>https://prre.agglo-larochelle.fr/prendre-rendez-vous</v>
      </c>
      <c r="G1198" t="str">
        <f t="shared" ca="1" si="201"/>
        <v>A</v>
      </c>
      <c r="H1198" t="str">
        <f t="shared" ca="1" si="202"/>
        <v>x</v>
      </c>
      <c r="I1198" t="str">
        <f t="shared" ca="1" si="203"/>
        <v/>
      </c>
      <c r="J1198" t="str">
        <f t="shared" ca="1" si="204"/>
        <v/>
      </c>
      <c r="K1198" t="str">
        <f t="shared" ca="1" si="205"/>
        <v/>
      </c>
      <c r="M1198">
        <f t="shared" ca="1" si="206"/>
        <v>0</v>
      </c>
      <c r="N1198" t="str">
        <f t="shared" ca="1" si="207"/>
        <v/>
      </c>
      <c r="U1198">
        <f t="shared" si="208"/>
        <v>0</v>
      </c>
    </row>
    <row r="1199" hidden="1">
      <c r="A1199" s="12"/>
      <c r="B1199">
        <v>103</v>
      </c>
      <c r="C1199" t="str">
        <f t="shared" ca="1" si="198"/>
        <v>12.9</v>
      </c>
      <c r="D1199" t="str">
        <f t="shared" ca="1" si="199"/>
        <v>c</v>
      </c>
      <c r="E1199" t="s">
        <v>35</v>
      </c>
      <c r="F1199" s="65" t="str">
        <f t="shared" ca="1" si="200"/>
        <v>https://prre.agglo-larochelle.fr/aides-financieres</v>
      </c>
      <c r="G1199" t="str">
        <f t="shared" ca="1" si="201"/>
        <v>A</v>
      </c>
      <c r="H1199" t="str">
        <f t="shared" ca="1" si="202"/>
        <v>x</v>
      </c>
      <c r="I1199" t="str">
        <f t="shared" ca="1" si="203"/>
        <v/>
      </c>
      <c r="J1199" t="str">
        <f t="shared" ca="1" si="204"/>
        <v/>
      </c>
      <c r="K1199" t="str">
        <f t="shared" ca="1" si="205"/>
        <v/>
      </c>
      <c r="M1199">
        <f t="shared" ca="1" si="206"/>
        <v>0</v>
      </c>
      <c r="N1199" t="str">
        <f t="shared" ca="1" si="207"/>
        <v/>
      </c>
      <c r="U1199">
        <f t="shared" si="208"/>
        <v>0</v>
      </c>
    </row>
    <row r="1200" hidden="1">
      <c r="A1200" s="12"/>
      <c r="B1200">
        <v>103</v>
      </c>
      <c r="C1200" t="str">
        <f t="shared" ca="1" si="198"/>
        <v>12.9</v>
      </c>
      <c r="D1200" t="str">
        <f t="shared" ca="1" si="199"/>
        <v>c</v>
      </c>
      <c r="E1200" t="s">
        <v>38</v>
      </c>
      <c r="F1200" s="65" t="str">
        <f t="shared" ca="1" si="200"/>
        <v>https://prre.agglo-larochelle.fr/des-outils-pour-mieux-connaitre-mon-logement/mon-toit-est-t-il-bien-isole</v>
      </c>
      <c r="G1200" t="str">
        <f t="shared" ca="1" si="201"/>
        <v>A</v>
      </c>
      <c r="H1200" t="str">
        <f t="shared" ca="1" si="202"/>
        <v>x</v>
      </c>
      <c r="I1200" t="str">
        <f t="shared" ca="1" si="203"/>
        <v/>
      </c>
      <c r="J1200" t="str">
        <f t="shared" ca="1" si="204"/>
        <v/>
      </c>
      <c r="K1200" t="str">
        <f t="shared" ca="1" si="205"/>
        <v/>
      </c>
      <c r="M1200">
        <f t="shared" ca="1" si="206"/>
        <v>0</v>
      </c>
      <c r="N1200" t="str">
        <f t="shared" ca="1" si="207"/>
        <v/>
      </c>
      <c r="U1200">
        <f t="shared" si="208"/>
        <v>0</v>
      </c>
    </row>
    <row r="1201" hidden="1">
      <c r="A1201" s="12"/>
      <c r="B1201">
        <v>103</v>
      </c>
      <c r="C1201" t="str">
        <f t="shared" ca="1" si="198"/>
        <v>12.9</v>
      </c>
      <c r="D1201" t="str">
        <f t="shared" ca="1" si="199"/>
        <v>c</v>
      </c>
      <c r="E1201" t="s">
        <v>41</v>
      </c>
      <c r="F1201" s="65" t="str">
        <f t="shared" ca="1" si="200"/>
        <v>https://prre.agglo-larochelle.fr/prendre-rendez-vous/prendre-rendez-vous-a-la-rochelle-pour-une-renovation-energetique-individuelle</v>
      </c>
      <c r="G1201" t="str">
        <f t="shared" ca="1" si="201"/>
        <v>A</v>
      </c>
      <c r="H1201" t="str">
        <f t="shared" ca="1" si="202"/>
        <v>x</v>
      </c>
      <c r="I1201" t="str">
        <f t="shared" ca="1" si="203"/>
        <v/>
      </c>
      <c r="J1201" t="str">
        <f t="shared" ca="1" si="204"/>
        <v/>
      </c>
      <c r="K1201" t="str">
        <f t="shared" ca="1" si="205"/>
        <v/>
      </c>
      <c r="M1201">
        <f t="shared" ca="1" si="206"/>
        <v>0</v>
      </c>
      <c r="N1201" t="str">
        <f t="shared" ca="1" si="207"/>
        <v/>
      </c>
      <c r="U1201">
        <f t="shared" si="208"/>
        <v>0</v>
      </c>
    </row>
    <row r="1202" hidden="1">
      <c r="A1202" s="12"/>
      <c r="B1202">
        <v>103</v>
      </c>
      <c r="C1202" t="str">
        <f t="shared" ca="1" si="198"/>
        <v>12.9</v>
      </c>
      <c r="D1202" t="str">
        <f t="shared" ca="1" si="199"/>
        <v>c</v>
      </c>
      <c r="E1202" t="s">
        <v>44</v>
      </c>
      <c r="F1202" s="65" t="str">
        <f t="shared" ca="1" si="200"/>
        <v>https://prre.agglo-larochelle.fr/-/gl-batiment-elec</v>
      </c>
      <c r="G1202" t="str">
        <f t="shared" ca="1" si="201"/>
        <v>A</v>
      </c>
      <c r="H1202" t="str">
        <f t="shared" ca="1" si="202"/>
        <v>x</v>
      </c>
      <c r="I1202" t="str">
        <f t="shared" ca="1" si="203"/>
        <v/>
      </c>
      <c r="J1202" t="str">
        <f t="shared" ca="1" si="204"/>
        <v/>
      </c>
      <c r="K1202" t="str">
        <f t="shared" ca="1" si="205"/>
        <v/>
      </c>
      <c r="M1202">
        <f t="shared" ca="1" si="206"/>
        <v>0</v>
      </c>
      <c r="N1202" t="str">
        <f t="shared" ca="1" si="207"/>
        <v/>
      </c>
      <c r="U1202">
        <f t="shared" si="208"/>
        <v>0</v>
      </c>
    </row>
    <row r="1203" hidden="1">
      <c r="A1203" s="12"/>
      <c r="B1203">
        <v>103</v>
      </c>
      <c r="C1203" t="str">
        <f t="shared" ca="1" si="198"/>
        <v>12.9</v>
      </c>
      <c r="D1203" t="str">
        <f t="shared" ca="1" si="199"/>
        <v>c</v>
      </c>
      <c r="E1203" t="s">
        <v>47</v>
      </c>
      <c r="F1203" s="65" t="str">
        <f t="shared" ca="1" si="200"/>
        <v>https://prre.agglo-larochelle.fr/-/1ere-fiche-chantier-de-renovation-performante</v>
      </c>
      <c r="G1203" t="str">
        <f t="shared" ca="1" si="201"/>
        <v>A</v>
      </c>
      <c r="H1203" t="str">
        <f t="shared" ca="1" si="202"/>
        <v>x</v>
      </c>
      <c r="I1203" t="str">
        <f t="shared" ca="1" si="203"/>
        <v/>
      </c>
      <c r="J1203" t="str">
        <f t="shared" ca="1" si="204"/>
        <v/>
      </c>
      <c r="K1203" t="str">
        <f t="shared" ca="1" si="205"/>
        <v/>
      </c>
      <c r="M1203">
        <f t="shared" ca="1" si="206"/>
        <v>0</v>
      </c>
      <c r="N1203" t="str">
        <f t="shared" ca="1" si="207"/>
        <v/>
      </c>
      <c r="U1203">
        <f t="shared" si="208"/>
        <v>0</v>
      </c>
    </row>
    <row r="1204" hidden="1">
      <c r="A1204" s="12"/>
      <c r="B1204">
        <v>104</v>
      </c>
      <c r="C1204" t="str">
        <f t="shared" ca="1" si="198"/>
        <v>12.10</v>
      </c>
      <c r="D1204" t="str">
        <f t="shared" ca="1" si="199"/>
        <v>na</v>
      </c>
      <c r="E1204" t="s">
        <v>11</v>
      </c>
      <c r="F1204" s="65" t="str">
        <f t="shared" ca="1" si="200"/>
        <v>https://prre.agglo-larochelle.fr/</v>
      </c>
      <c r="G1204" t="str">
        <f t="shared" ca="1" si="201"/>
        <v>A</v>
      </c>
      <c r="H1204" t="str">
        <f t="shared" ca="1" si="202"/>
        <v/>
      </c>
      <c r="I1204" t="str">
        <f t="shared" ca="1" si="203"/>
        <v/>
      </c>
      <c r="J1204" t="str">
        <f t="shared" ca="1" si="204"/>
        <v/>
      </c>
      <c r="K1204" t="str">
        <f t="shared" ca="1" si="205"/>
        <v/>
      </c>
      <c r="M1204">
        <f t="shared" ca="1" si="206"/>
        <v>0</v>
      </c>
      <c r="N1204" t="str">
        <f t="shared" ca="1" si="207"/>
        <v/>
      </c>
      <c r="U1204">
        <f t="shared" si="208"/>
        <v>0</v>
      </c>
    </row>
    <row r="1205" hidden="1">
      <c r="A1205" s="12"/>
      <c r="B1205">
        <v>104</v>
      </c>
      <c r="C1205" t="str">
        <f t="shared" ca="1" si="198"/>
        <v>12.10</v>
      </c>
      <c r="D1205" t="str">
        <f t="shared" ca="1" si="199"/>
        <v>na</v>
      </c>
      <c r="E1205" t="s">
        <v>14</v>
      </c>
      <c r="F1205" s="65" t="str">
        <f t="shared" ca="1" si="200"/>
        <v>https://prre.agglo-larochelle.fr/j-adapte-mon-logement-a-une-perte-d-autonomie</v>
      </c>
      <c r="G1205" t="str">
        <f t="shared" ca="1" si="201"/>
        <v>A</v>
      </c>
      <c r="H1205" t="str">
        <f t="shared" ca="1" si="202"/>
        <v/>
      </c>
      <c r="I1205" t="str">
        <f t="shared" ca="1" si="203"/>
        <v/>
      </c>
      <c r="J1205" t="str">
        <f t="shared" ca="1" si="204"/>
        <v/>
      </c>
      <c r="K1205" t="str">
        <f t="shared" ca="1" si="205"/>
        <v/>
      </c>
      <c r="M1205">
        <f t="shared" ca="1" si="206"/>
        <v>0</v>
      </c>
      <c r="N1205" t="str">
        <f t="shared" ca="1" si="207"/>
        <v/>
      </c>
      <c r="U1205">
        <f t="shared" si="208"/>
        <v>0</v>
      </c>
    </row>
    <row r="1206" hidden="1">
      <c r="A1206" s="12"/>
      <c r="B1206">
        <v>104</v>
      </c>
      <c r="C1206" t="str">
        <f t="shared" ca="1" si="198"/>
        <v>12.10</v>
      </c>
      <c r="D1206" t="str">
        <f t="shared" ca="1" si="199"/>
        <v>na</v>
      </c>
      <c r="E1206" t="s">
        <v>17</v>
      </c>
      <c r="F1206" s="65" t="str">
        <f t="shared" ca="1" si="200"/>
        <v>https://prre.agglo-larochelle.fr/contact-professionnels</v>
      </c>
      <c r="G1206" t="str">
        <f t="shared" ca="1" si="201"/>
        <v>A</v>
      </c>
      <c r="H1206" t="str">
        <f t="shared" ca="1" si="202"/>
        <v/>
      </c>
      <c r="I1206" t="str">
        <f t="shared" ca="1" si="203"/>
        <v/>
      </c>
      <c r="J1206" t="str">
        <f t="shared" ca="1" si="204"/>
        <v/>
      </c>
      <c r="K1206" t="str">
        <f t="shared" ca="1" si="205"/>
        <v/>
      </c>
      <c r="M1206">
        <f t="shared" ca="1" si="206"/>
        <v>0</v>
      </c>
      <c r="N1206" t="str">
        <f t="shared" ca="1" si="207"/>
        <v/>
      </c>
      <c r="U1206">
        <f t="shared" si="208"/>
        <v>0</v>
      </c>
    </row>
    <row r="1207" hidden="1">
      <c r="A1207" s="12"/>
      <c r="B1207">
        <v>104</v>
      </c>
      <c r="C1207" t="str">
        <f t="shared" ca="1" si="198"/>
        <v>12.10</v>
      </c>
      <c r="D1207" t="str">
        <f t="shared" ca="1" si="199"/>
        <v>na</v>
      </c>
      <c r="E1207" t="s">
        <v>20</v>
      </c>
      <c r="F1207" s="65" t="str">
        <f t="shared" ca="1" si="200"/>
        <v>https://prre.agglo-larochelle.fr/partenaires</v>
      </c>
      <c r="G1207" t="str">
        <f t="shared" ca="1" si="201"/>
        <v>A</v>
      </c>
      <c r="H1207" t="str">
        <f t="shared" ca="1" si="202"/>
        <v/>
      </c>
      <c r="I1207" t="str">
        <f t="shared" ca="1" si="203"/>
        <v/>
      </c>
      <c r="J1207" t="str">
        <f t="shared" ca="1" si="204"/>
        <v/>
      </c>
      <c r="K1207" t="str">
        <f t="shared" ca="1" si="205"/>
        <v/>
      </c>
      <c r="M1207">
        <f t="shared" ca="1" si="206"/>
        <v>0</v>
      </c>
      <c r="N1207" t="str">
        <f t="shared" ca="1" si="207"/>
        <v/>
      </c>
      <c r="U1207">
        <f t="shared" si="208"/>
        <v>0</v>
      </c>
    </row>
    <row r="1208" hidden="1">
      <c r="A1208" s="12"/>
      <c r="B1208">
        <v>104</v>
      </c>
      <c r="C1208" t="str">
        <f t="shared" ca="1" si="198"/>
        <v>12.10</v>
      </c>
      <c r="D1208" t="str">
        <f t="shared" ca="1" si="199"/>
        <v>na</v>
      </c>
      <c r="E1208" t="s">
        <v>23</v>
      </c>
      <c r="F1208" s="65" t="str">
        <f t="shared" ca="1" si="200"/>
        <v>https://prre.agglo-larochelle.fr/mentions-legales</v>
      </c>
      <c r="G1208" t="str">
        <f t="shared" ca="1" si="201"/>
        <v>A</v>
      </c>
      <c r="H1208" t="str">
        <f t="shared" ca="1" si="202"/>
        <v/>
      </c>
      <c r="I1208" t="str">
        <f t="shared" ca="1" si="203"/>
        <v/>
      </c>
      <c r="J1208" t="str">
        <f t="shared" ca="1" si="204"/>
        <v/>
      </c>
      <c r="K1208" t="str">
        <f t="shared" ca="1" si="205"/>
        <v/>
      </c>
      <c r="M1208">
        <f t="shared" ca="1" si="206"/>
        <v>0</v>
      </c>
      <c r="N1208" t="str">
        <f t="shared" ca="1" si="207"/>
        <v/>
      </c>
      <c r="U1208">
        <f t="shared" si="208"/>
        <v>0</v>
      </c>
    </row>
    <row r="1209" hidden="1">
      <c r="A1209" s="12"/>
      <c r="B1209">
        <v>104</v>
      </c>
      <c r="C1209" t="str">
        <f t="shared" ca="1" si="198"/>
        <v>12.10</v>
      </c>
      <c r="D1209" t="str">
        <f t="shared" ca="1" si="199"/>
        <v>na</v>
      </c>
      <c r="E1209" t="s">
        <v>26</v>
      </c>
      <c r="F1209" s="65" t="str">
        <f t="shared" ca="1" si="200"/>
        <v>https://prre.agglo-larochelle.fr/plan-du-site</v>
      </c>
      <c r="G1209" t="str">
        <f t="shared" ca="1" si="201"/>
        <v>A</v>
      </c>
      <c r="H1209" t="str">
        <f t="shared" ca="1" si="202"/>
        <v/>
      </c>
      <c r="I1209" t="str">
        <f t="shared" ca="1" si="203"/>
        <v/>
      </c>
      <c r="J1209" t="str">
        <f t="shared" ca="1" si="204"/>
        <v/>
      </c>
      <c r="K1209" t="str">
        <f t="shared" ca="1" si="205"/>
        <v/>
      </c>
      <c r="M1209">
        <f t="shared" ca="1" si="206"/>
        <v>0</v>
      </c>
      <c r="N1209" t="str">
        <f t="shared" ca="1" si="207"/>
        <v/>
      </c>
      <c r="U1209">
        <f t="shared" si="208"/>
        <v>0</v>
      </c>
    </row>
    <row r="1210" hidden="1">
      <c r="A1210" s="12"/>
      <c r="B1210">
        <v>104</v>
      </c>
      <c r="C1210" t="str">
        <f t="shared" ca="1" si="198"/>
        <v>12.10</v>
      </c>
      <c r="D1210" t="str">
        <f t="shared" ca="1" si="199"/>
        <v>na</v>
      </c>
      <c r="E1210" t="s">
        <v>29</v>
      </c>
      <c r="F1210" s="65" t="str">
        <f t="shared" ca="1" si="200"/>
        <v>https://prre.agglo-larochelle.fr/module-annuaire-des-pros?</v>
      </c>
      <c r="G1210" t="str">
        <f t="shared" ca="1" si="201"/>
        <v>A</v>
      </c>
      <c r="H1210" t="str">
        <f t="shared" ca="1" si="202"/>
        <v/>
      </c>
      <c r="I1210" t="str">
        <f t="shared" ca="1" si="203"/>
        <v/>
      </c>
      <c r="J1210" t="str">
        <f t="shared" ca="1" si="204"/>
        <v/>
      </c>
      <c r="K1210" t="str">
        <f t="shared" ca="1" si="205"/>
        <v/>
      </c>
      <c r="M1210">
        <f t="shared" ca="1" si="206"/>
        <v>0</v>
      </c>
      <c r="N1210" t="str">
        <f t="shared" ca="1" si="207"/>
        <v/>
      </c>
      <c r="U1210">
        <f t="shared" si="208"/>
        <v>0</v>
      </c>
    </row>
    <row r="1211" hidden="1">
      <c r="A1211" s="12"/>
      <c r="B1211">
        <v>104</v>
      </c>
      <c r="C1211" t="str">
        <f t="shared" ca="1" si="198"/>
        <v>12.10</v>
      </c>
      <c r="D1211" t="str">
        <f t="shared" ca="1" si="199"/>
        <v>na</v>
      </c>
      <c r="E1211" t="s">
        <v>32</v>
      </c>
      <c r="F1211" s="65" t="str">
        <f t="shared" ca="1" si="200"/>
        <v>https://prre.agglo-larochelle.fr/prendre-rendez-vous</v>
      </c>
      <c r="G1211" t="str">
        <f t="shared" ca="1" si="201"/>
        <v>A</v>
      </c>
      <c r="H1211" t="str">
        <f t="shared" ca="1" si="202"/>
        <v/>
      </c>
      <c r="I1211" t="str">
        <f t="shared" ca="1" si="203"/>
        <v/>
      </c>
      <c r="J1211" t="str">
        <f t="shared" ca="1" si="204"/>
        <v/>
      </c>
      <c r="K1211" t="str">
        <f t="shared" ca="1" si="205"/>
        <v/>
      </c>
      <c r="M1211">
        <f t="shared" ca="1" si="206"/>
        <v>0</v>
      </c>
      <c r="N1211" t="str">
        <f t="shared" ca="1" si="207"/>
        <v/>
      </c>
      <c r="U1211">
        <f t="shared" si="208"/>
        <v>0</v>
      </c>
    </row>
    <row r="1212" hidden="1">
      <c r="A1212" s="12"/>
      <c r="B1212">
        <v>104</v>
      </c>
      <c r="C1212" t="str">
        <f t="shared" ca="1" si="198"/>
        <v>12.10</v>
      </c>
      <c r="D1212" t="str">
        <f t="shared" ca="1" si="199"/>
        <v>na</v>
      </c>
      <c r="E1212" t="s">
        <v>35</v>
      </c>
      <c r="F1212" s="65" t="str">
        <f t="shared" ca="1" si="200"/>
        <v>https://prre.agglo-larochelle.fr/aides-financieres</v>
      </c>
      <c r="G1212" t="str">
        <f t="shared" ca="1" si="201"/>
        <v>A</v>
      </c>
      <c r="H1212" t="str">
        <f t="shared" ca="1" si="202"/>
        <v/>
      </c>
      <c r="I1212" t="str">
        <f t="shared" ca="1" si="203"/>
        <v/>
      </c>
      <c r="J1212" t="str">
        <f t="shared" ca="1" si="204"/>
        <v/>
      </c>
      <c r="K1212" t="str">
        <f t="shared" ca="1" si="205"/>
        <v/>
      </c>
      <c r="M1212">
        <f t="shared" ca="1" si="206"/>
        <v>0</v>
      </c>
      <c r="N1212" t="str">
        <f t="shared" ca="1" si="207"/>
        <v/>
      </c>
      <c r="U1212">
        <f t="shared" si="208"/>
        <v>0</v>
      </c>
    </row>
    <row r="1213" hidden="1">
      <c r="A1213" s="12"/>
      <c r="B1213">
        <v>104</v>
      </c>
      <c r="C1213" t="str">
        <f t="shared" ca="1" si="198"/>
        <v>12.10</v>
      </c>
      <c r="D1213" t="str">
        <f t="shared" ca="1" si="199"/>
        <v>na</v>
      </c>
      <c r="E1213" t="s">
        <v>38</v>
      </c>
      <c r="F1213" s="65" t="str">
        <f t="shared" ca="1" si="200"/>
        <v>https://prre.agglo-larochelle.fr/des-outils-pour-mieux-connaitre-mon-logement/mon-toit-est-t-il-bien-isole</v>
      </c>
      <c r="G1213" t="str">
        <f t="shared" ca="1" si="201"/>
        <v>A</v>
      </c>
      <c r="H1213" t="str">
        <f t="shared" ca="1" si="202"/>
        <v/>
      </c>
      <c r="I1213" t="str">
        <f t="shared" ca="1" si="203"/>
        <v/>
      </c>
      <c r="J1213" t="str">
        <f t="shared" ca="1" si="204"/>
        <v/>
      </c>
      <c r="K1213" t="str">
        <f t="shared" ca="1" si="205"/>
        <v/>
      </c>
      <c r="M1213">
        <f t="shared" ca="1" si="206"/>
        <v>0</v>
      </c>
      <c r="N1213" t="str">
        <f t="shared" ca="1" si="207"/>
        <v/>
      </c>
      <c r="U1213">
        <f t="shared" si="208"/>
        <v>0</v>
      </c>
    </row>
    <row r="1214" hidden="1">
      <c r="A1214" s="12"/>
      <c r="B1214">
        <v>104</v>
      </c>
      <c r="C1214" t="str">
        <f t="shared" ca="1" si="198"/>
        <v>12.10</v>
      </c>
      <c r="D1214" t="str">
        <f t="shared" ca="1" si="199"/>
        <v>na</v>
      </c>
      <c r="E1214" t="s">
        <v>41</v>
      </c>
      <c r="F1214" s="65" t="str">
        <f t="shared" ca="1" si="200"/>
        <v>https://prre.agglo-larochelle.fr/prendre-rendez-vous/prendre-rendez-vous-a-la-rochelle-pour-une-renovation-energetique-individuelle</v>
      </c>
      <c r="G1214" t="str">
        <f t="shared" ca="1" si="201"/>
        <v>A</v>
      </c>
      <c r="H1214" t="str">
        <f t="shared" ca="1" si="202"/>
        <v/>
      </c>
      <c r="I1214" t="str">
        <f t="shared" ca="1" si="203"/>
        <v/>
      </c>
      <c r="J1214" t="str">
        <f t="shared" ca="1" si="204"/>
        <v/>
      </c>
      <c r="K1214" t="str">
        <f t="shared" ca="1" si="205"/>
        <v/>
      </c>
      <c r="M1214">
        <f t="shared" ca="1" si="206"/>
        <v>0</v>
      </c>
      <c r="N1214" t="str">
        <f t="shared" ca="1" si="207"/>
        <v/>
      </c>
      <c r="U1214">
        <f t="shared" si="208"/>
        <v>0</v>
      </c>
    </row>
    <row r="1215" hidden="1">
      <c r="A1215" s="12"/>
      <c r="B1215">
        <v>104</v>
      </c>
      <c r="C1215" t="str">
        <f t="shared" ca="1" si="198"/>
        <v>12.10</v>
      </c>
      <c r="D1215" t="str">
        <f t="shared" ca="1" si="199"/>
        <v>na</v>
      </c>
      <c r="E1215" t="s">
        <v>44</v>
      </c>
      <c r="F1215" s="65" t="str">
        <f t="shared" ca="1" si="200"/>
        <v>https://prre.agglo-larochelle.fr/-/gl-batiment-elec</v>
      </c>
      <c r="G1215" t="str">
        <f t="shared" ca="1" si="201"/>
        <v>A</v>
      </c>
      <c r="H1215" t="str">
        <f t="shared" ca="1" si="202"/>
        <v/>
      </c>
      <c r="I1215" t="str">
        <f t="shared" ca="1" si="203"/>
        <v/>
      </c>
      <c r="J1215" t="str">
        <f t="shared" ca="1" si="204"/>
        <v/>
      </c>
      <c r="K1215" t="str">
        <f t="shared" ca="1" si="205"/>
        <v/>
      </c>
      <c r="M1215">
        <f t="shared" ca="1" si="206"/>
        <v>0</v>
      </c>
      <c r="N1215" t="str">
        <f t="shared" ca="1" si="207"/>
        <v/>
      </c>
      <c r="U1215">
        <f t="shared" si="208"/>
        <v>0</v>
      </c>
    </row>
    <row r="1216" hidden="1">
      <c r="A1216" s="12"/>
      <c r="B1216">
        <v>104</v>
      </c>
      <c r="C1216" t="str">
        <f t="shared" ca="1" si="198"/>
        <v>12.10</v>
      </c>
      <c r="D1216" t="str">
        <f t="shared" ca="1" si="199"/>
        <v>na</v>
      </c>
      <c r="E1216" t="s">
        <v>47</v>
      </c>
      <c r="F1216" s="65" t="str">
        <f t="shared" ca="1" si="200"/>
        <v>https://prre.agglo-larochelle.fr/-/1ere-fiche-chantier-de-renovation-performante</v>
      </c>
      <c r="G1216" t="str">
        <f t="shared" ca="1" si="201"/>
        <v>A</v>
      </c>
      <c r="H1216" t="str">
        <f t="shared" ca="1" si="202"/>
        <v/>
      </c>
      <c r="I1216" t="str">
        <f t="shared" ca="1" si="203"/>
        <v/>
      </c>
      <c r="J1216" t="str">
        <f t="shared" ca="1" si="204"/>
        <v/>
      </c>
      <c r="K1216" t="str">
        <f t="shared" ca="1" si="205"/>
        <v/>
      </c>
      <c r="M1216">
        <f t="shared" ca="1" si="206"/>
        <v>0</v>
      </c>
      <c r="N1216" t="str">
        <f t="shared" ca="1" si="207"/>
        <v/>
      </c>
      <c r="U1216">
        <f t="shared" si="208"/>
        <v>0</v>
      </c>
    </row>
    <row r="1217" hidden="1">
      <c r="A1217" s="12"/>
      <c r="B1217">
        <v>105</v>
      </c>
      <c r="C1217" t="str">
        <f t="shared" ca="1" si="198"/>
        <v>12.11</v>
      </c>
      <c r="D1217" t="str">
        <f t="shared" ca="1" si="199"/>
        <v>na</v>
      </c>
      <c r="E1217" t="s">
        <v>11</v>
      </c>
      <c r="F1217" s="65" t="str">
        <f t="shared" ca="1" si="200"/>
        <v>https://prre.agglo-larochelle.fr/</v>
      </c>
      <c r="G1217" t="str">
        <f t="shared" ca="1" si="201"/>
        <v>A</v>
      </c>
      <c r="H1217" t="str">
        <f t="shared" ca="1" si="202"/>
        <v/>
      </c>
      <c r="I1217" t="str">
        <f t="shared" ca="1" si="203"/>
        <v/>
      </c>
      <c r="J1217" t="str">
        <f t="shared" ca="1" si="204"/>
        <v/>
      </c>
      <c r="K1217" t="str">
        <f t="shared" ca="1" si="205"/>
        <v/>
      </c>
      <c r="M1217">
        <f t="shared" ca="1" si="206"/>
        <v>0</v>
      </c>
      <c r="N1217" t="str">
        <f t="shared" ca="1" si="207"/>
        <v/>
      </c>
      <c r="U1217">
        <f t="shared" si="208"/>
        <v>0</v>
      </c>
    </row>
    <row r="1218" hidden="1">
      <c r="A1218" s="12"/>
      <c r="B1218">
        <v>105</v>
      </c>
      <c r="C1218" t="str">
        <f t="shared" ca="1" si="198"/>
        <v>12.11</v>
      </c>
      <c r="D1218" t="str">
        <f t="shared" ca="1" si="199"/>
        <v>na</v>
      </c>
      <c r="E1218" t="s">
        <v>14</v>
      </c>
      <c r="F1218" s="65" t="str">
        <f t="shared" ca="1" si="200"/>
        <v>https://prre.agglo-larochelle.fr/j-adapte-mon-logement-a-une-perte-d-autonomie</v>
      </c>
      <c r="G1218" t="str">
        <f t="shared" ca="1" si="201"/>
        <v>A</v>
      </c>
      <c r="H1218" t="str">
        <f t="shared" ca="1" si="202"/>
        <v/>
      </c>
      <c r="I1218" t="str">
        <f t="shared" ca="1" si="203"/>
        <v/>
      </c>
      <c r="J1218" t="str">
        <f t="shared" ca="1" si="204"/>
        <v/>
      </c>
      <c r="K1218" t="str">
        <f t="shared" ca="1" si="205"/>
        <v/>
      </c>
      <c r="M1218">
        <f t="shared" ca="1" si="206"/>
        <v>0</v>
      </c>
      <c r="N1218" t="str">
        <f t="shared" ca="1" si="207"/>
        <v/>
      </c>
      <c r="U1218">
        <f t="shared" si="208"/>
        <v>0</v>
      </c>
    </row>
    <row r="1219" hidden="1">
      <c r="A1219" s="12"/>
      <c r="B1219">
        <v>105</v>
      </c>
      <c r="C1219" t="str">
        <f t="shared" ca="1" si="198"/>
        <v>12.11</v>
      </c>
      <c r="D1219" t="str">
        <f t="shared" ca="1" si="199"/>
        <v>na</v>
      </c>
      <c r="E1219" t="s">
        <v>17</v>
      </c>
      <c r="F1219" s="65" t="str">
        <f t="shared" ca="1" si="200"/>
        <v>https://prre.agglo-larochelle.fr/contact-professionnels</v>
      </c>
      <c r="G1219" t="str">
        <f t="shared" ca="1" si="201"/>
        <v>A</v>
      </c>
      <c r="H1219" t="str">
        <f t="shared" ca="1" si="202"/>
        <v/>
      </c>
      <c r="I1219" t="str">
        <f t="shared" ca="1" si="203"/>
        <v/>
      </c>
      <c r="J1219" t="str">
        <f t="shared" ca="1" si="204"/>
        <v/>
      </c>
      <c r="K1219" t="str">
        <f t="shared" ca="1" si="205"/>
        <v/>
      </c>
      <c r="M1219">
        <f t="shared" ca="1" si="206"/>
        <v>0</v>
      </c>
      <c r="N1219" t="str">
        <f t="shared" ca="1" si="207"/>
        <v/>
      </c>
      <c r="U1219">
        <f t="shared" si="208"/>
        <v>0</v>
      </c>
    </row>
    <row r="1220" hidden="1">
      <c r="A1220" s="12"/>
      <c r="B1220">
        <v>105</v>
      </c>
      <c r="C1220" t="str">
        <f t="shared" ca="1" si="198"/>
        <v>12.11</v>
      </c>
      <c r="D1220" t="str">
        <f t="shared" ca="1" si="199"/>
        <v>na</v>
      </c>
      <c r="E1220" t="s">
        <v>20</v>
      </c>
      <c r="F1220" s="65" t="str">
        <f t="shared" ca="1" si="200"/>
        <v>https://prre.agglo-larochelle.fr/partenaires</v>
      </c>
      <c r="G1220" t="str">
        <f t="shared" ca="1" si="201"/>
        <v>A</v>
      </c>
      <c r="H1220" t="str">
        <f t="shared" ca="1" si="202"/>
        <v/>
      </c>
      <c r="I1220" t="str">
        <f t="shared" ca="1" si="203"/>
        <v/>
      </c>
      <c r="J1220" t="str">
        <f t="shared" ca="1" si="204"/>
        <v/>
      </c>
      <c r="K1220" t="str">
        <f t="shared" ca="1" si="205"/>
        <v/>
      </c>
      <c r="M1220">
        <f t="shared" ca="1" si="206"/>
        <v>0</v>
      </c>
      <c r="N1220" t="str">
        <f t="shared" ca="1" si="207"/>
        <v/>
      </c>
      <c r="U1220">
        <f t="shared" si="208"/>
        <v>0</v>
      </c>
    </row>
    <row r="1221" hidden="1">
      <c r="A1221" s="12"/>
      <c r="B1221">
        <v>105</v>
      </c>
      <c r="C1221" t="str">
        <f t="shared" ca="1" si="198"/>
        <v>12.11</v>
      </c>
      <c r="D1221" t="str">
        <f t="shared" ca="1" si="199"/>
        <v>na</v>
      </c>
      <c r="E1221" t="s">
        <v>23</v>
      </c>
      <c r="F1221" s="65" t="str">
        <f t="shared" ca="1" si="200"/>
        <v>https://prre.agglo-larochelle.fr/mentions-legales</v>
      </c>
      <c r="G1221" t="str">
        <f t="shared" ca="1" si="201"/>
        <v>A</v>
      </c>
      <c r="H1221" t="str">
        <f t="shared" ca="1" si="202"/>
        <v/>
      </c>
      <c r="I1221" t="str">
        <f t="shared" ca="1" si="203"/>
        <v/>
      </c>
      <c r="J1221" t="str">
        <f t="shared" ca="1" si="204"/>
        <v/>
      </c>
      <c r="K1221" t="str">
        <f t="shared" ca="1" si="205"/>
        <v/>
      </c>
      <c r="M1221">
        <f t="shared" ca="1" si="206"/>
        <v>0</v>
      </c>
      <c r="N1221" t="str">
        <f t="shared" ca="1" si="207"/>
        <v/>
      </c>
      <c r="U1221">
        <f t="shared" si="208"/>
        <v>0</v>
      </c>
    </row>
    <row r="1222" hidden="1">
      <c r="A1222" s="12"/>
      <c r="B1222">
        <v>105</v>
      </c>
      <c r="C1222" t="str">
        <f t="shared" ca="1" si="198"/>
        <v>12.11</v>
      </c>
      <c r="D1222" t="str">
        <f t="shared" ca="1" si="199"/>
        <v>na</v>
      </c>
      <c r="E1222" t="s">
        <v>26</v>
      </c>
      <c r="F1222" s="65" t="str">
        <f t="shared" ca="1" si="200"/>
        <v>https://prre.agglo-larochelle.fr/plan-du-site</v>
      </c>
      <c r="G1222" t="str">
        <f t="shared" ca="1" si="201"/>
        <v>A</v>
      </c>
      <c r="H1222" t="str">
        <f t="shared" ca="1" si="202"/>
        <v/>
      </c>
      <c r="I1222" t="str">
        <f t="shared" ca="1" si="203"/>
        <v/>
      </c>
      <c r="J1222" t="str">
        <f t="shared" ca="1" si="204"/>
        <v/>
      </c>
      <c r="K1222" t="str">
        <f t="shared" ca="1" si="205"/>
        <v/>
      </c>
      <c r="M1222">
        <f t="shared" ca="1" si="206"/>
        <v>0</v>
      </c>
      <c r="N1222" t="str">
        <f t="shared" ca="1" si="207"/>
        <v/>
      </c>
      <c r="U1222">
        <f t="shared" si="208"/>
        <v>0</v>
      </c>
    </row>
    <row r="1223" hidden="1">
      <c r="A1223" s="12"/>
      <c r="B1223">
        <v>105</v>
      </c>
      <c r="C1223" t="str">
        <f t="shared" ca="1" si="198"/>
        <v>12.11</v>
      </c>
      <c r="D1223" t="str">
        <f t="shared" ca="1" si="199"/>
        <v>na</v>
      </c>
      <c r="E1223" t="s">
        <v>29</v>
      </c>
      <c r="F1223" s="65" t="str">
        <f t="shared" ca="1" si="200"/>
        <v>https://prre.agglo-larochelle.fr/module-annuaire-des-pros?</v>
      </c>
      <c r="G1223" t="str">
        <f t="shared" ca="1" si="201"/>
        <v>A</v>
      </c>
      <c r="H1223" t="str">
        <f t="shared" ca="1" si="202"/>
        <v/>
      </c>
      <c r="I1223" t="str">
        <f t="shared" ca="1" si="203"/>
        <v/>
      </c>
      <c r="J1223" t="str">
        <f t="shared" ca="1" si="204"/>
        <v/>
      </c>
      <c r="K1223" t="str">
        <f t="shared" ca="1" si="205"/>
        <v/>
      </c>
      <c r="M1223">
        <f t="shared" ca="1" si="206"/>
        <v>0</v>
      </c>
      <c r="N1223" t="str">
        <f t="shared" ca="1" si="207"/>
        <v/>
      </c>
      <c r="U1223">
        <f t="shared" si="208"/>
        <v>0</v>
      </c>
    </row>
    <row r="1224" hidden="1">
      <c r="A1224" s="12"/>
      <c r="B1224">
        <v>105</v>
      </c>
      <c r="C1224" t="str">
        <f t="shared" ref="C1224:C1287" ca="1" si="209">IF(INDIRECT($E1224&amp;"!B"&amp;$B1224)=0,"",INDIRECT($E1224&amp;"!B"&amp;$B1224))</f>
        <v>12.11</v>
      </c>
      <c r="D1224" t="str">
        <f t="shared" ref="D1224:D1287" ca="1" si="210">IF(INDIRECT($E1224&amp;"!F"&amp;$B1224)=0,"",INDIRECT($E1224&amp;"!F"&amp;$B1224))</f>
        <v>na</v>
      </c>
      <c r="E1224" t="s">
        <v>32</v>
      </c>
      <c r="F1224" s="65" t="str">
        <f t="shared" ref="F1224:F1287" ca="1" si="211">HYPERLINK(INDIRECT($E1224&amp;"!C3"))</f>
        <v>https://prre.agglo-larochelle.fr/prendre-rendez-vous</v>
      </c>
      <c r="G1224" t="str">
        <f t="shared" ref="G1224:G1287" ca="1" si="212">IF(INDIRECT($E1224&amp;"!C"&amp;$B1224)=0,"",INDIRECT($E1224&amp;"!C"&amp;$B1224))</f>
        <v>A</v>
      </c>
      <c r="H1224" t="str">
        <f t="shared" ref="H1224:H1287" ca="1" si="213">IF(INDIRECT($E1224&amp;"!D"&amp;$B1224)=0,"",INDIRECT($E1224&amp;"!D"&amp;$B1224))</f>
        <v/>
      </c>
      <c r="I1224" t="str">
        <f t="shared" ref="I1224:I1287" ca="1" si="214">IF(INDIRECT($E1224&amp;"!H"&amp;$B1224)=0,"",INDIRECT($E1224&amp;"!H"&amp;$B1224))</f>
        <v/>
      </c>
      <c r="J1224" t="str">
        <f t="shared" ref="J1224:J1287" ca="1" si="215">IF(INDIRECT($E1224&amp;"!I"&amp;$B1224)=0,"",INDIRECT($E1224&amp;"!I"&amp;$B1224))</f>
        <v/>
      </c>
      <c r="K1224" t="str">
        <f t="shared" ref="K1224:K1287" ca="1" si="216">IFERROR(VLOOKUP($J1224,$W$1:$AA$4,(MATCH($I1224,$X$5:$AA$5,0))+1,FALSE),"")</f>
        <v/>
      </c>
      <c r="M1224">
        <f t="shared" ref="M1224:M1287" ca="1" si="217">COUNTIFS($C$7:$C$1385,$C1224,$D$7:$D$1385,"nc")</f>
        <v>0</v>
      </c>
      <c r="N1224" t="str">
        <f t="shared" ref="N1224:N1287" ca="1" si="218">IF(INDIRECT($E1224&amp;"!J"&amp;$B1224)=0,"",INDIRECT($E1224&amp;"!J"&amp;$B1224))</f>
        <v/>
      </c>
      <c r="U1224">
        <f t="shared" ref="U1224:U1287" si="219">SUM($P1224:$T1224)</f>
        <v>0</v>
      </c>
    </row>
    <row r="1225" hidden="1">
      <c r="A1225" s="12"/>
      <c r="B1225">
        <v>105</v>
      </c>
      <c r="C1225" t="str">
        <f t="shared" ca="1" si="209"/>
        <v>12.11</v>
      </c>
      <c r="D1225" t="str">
        <f t="shared" ca="1" si="210"/>
        <v>na</v>
      </c>
      <c r="E1225" t="s">
        <v>35</v>
      </c>
      <c r="F1225" s="65" t="str">
        <f t="shared" ca="1" si="211"/>
        <v>https://prre.agglo-larochelle.fr/aides-financieres</v>
      </c>
      <c r="G1225" t="str">
        <f t="shared" ca="1" si="212"/>
        <v>A</v>
      </c>
      <c r="H1225" t="str">
        <f t="shared" ca="1" si="213"/>
        <v/>
      </c>
      <c r="I1225" t="str">
        <f t="shared" ca="1" si="214"/>
        <v/>
      </c>
      <c r="J1225" t="str">
        <f t="shared" ca="1" si="215"/>
        <v/>
      </c>
      <c r="K1225" t="str">
        <f t="shared" ca="1" si="216"/>
        <v/>
      </c>
      <c r="M1225">
        <f t="shared" ca="1" si="217"/>
        <v>0</v>
      </c>
      <c r="N1225" t="str">
        <f t="shared" ca="1" si="218"/>
        <v/>
      </c>
      <c r="U1225">
        <f t="shared" si="219"/>
        <v>0</v>
      </c>
    </row>
    <row r="1226" hidden="1">
      <c r="A1226" s="12"/>
      <c r="B1226">
        <v>105</v>
      </c>
      <c r="C1226" t="str">
        <f t="shared" ca="1" si="209"/>
        <v>12.11</v>
      </c>
      <c r="D1226" t="str">
        <f t="shared" ca="1" si="210"/>
        <v>na</v>
      </c>
      <c r="E1226" t="s">
        <v>38</v>
      </c>
      <c r="F1226" s="65" t="str">
        <f t="shared" ca="1" si="211"/>
        <v>https://prre.agglo-larochelle.fr/des-outils-pour-mieux-connaitre-mon-logement/mon-toit-est-t-il-bien-isole</v>
      </c>
      <c r="G1226" t="str">
        <f t="shared" ca="1" si="212"/>
        <v>A</v>
      </c>
      <c r="H1226" t="str">
        <f t="shared" ca="1" si="213"/>
        <v/>
      </c>
      <c r="I1226" t="str">
        <f t="shared" ca="1" si="214"/>
        <v/>
      </c>
      <c r="J1226" t="str">
        <f t="shared" ca="1" si="215"/>
        <v/>
      </c>
      <c r="K1226" t="str">
        <f t="shared" ca="1" si="216"/>
        <v/>
      </c>
      <c r="M1226">
        <f t="shared" ca="1" si="217"/>
        <v>0</v>
      </c>
      <c r="N1226" t="str">
        <f t="shared" ca="1" si="218"/>
        <v/>
      </c>
      <c r="U1226">
        <f t="shared" si="219"/>
        <v>0</v>
      </c>
    </row>
    <row r="1227" hidden="1">
      <c r="A1227" s="12"/>
      <c r="B1227">
        <v>105</v>
      </c>
      <c r="C1227" t="str">
        <f t="shared" ca="1" si="209"/>
        <v>12.11</v>
      </c>
      <c r="D1227" t="str">
        <f t="shared" ca="1" si="210"/>
        <v>na</v>
      </c>
      <c r="E1227" t="s">
        <v>41</v>
      </c>
      <c r="F1227" s="65" t="str">
        <f t="shared" ca="1" si="211"/>
        <v>https://prre.agglo-larochelle.fr/prendre-rendez-vous/prendre-rendez-vous-a-la-rochelle-pour-une-renovation-energetique-individuelle</v>
      </c>
      <c r="G1227" t="str">
        <f t="shared" ca="1" si="212"/>
        <v>A</v>
      </c>
      <c r="H1227" t="str">
        <f t="shared" ca="1" si="213"/>
        <v/>
      </c>
      <c r="I1227" t="str">
        <f t="shared" ca="1" si="214"/>
        <v/>
      </c>
      <c r="J1227" t="str">
        <f t="shared" ca="1" si="215"/>
        <v/>
      </c>
      <c r="K1227" t="str">
        <f t="shared" ca="1" si="216"/>
        <v/>
      </c>
      <c r="M1227">
        <f t="shared" ca="1" si="217"/>
        <v>0</v>
      </c>
      <c r="N1227" t="str">
        <f t="shared" ca="1" si="218"/>
        <v/>
      </c>
      <c r="U1227">
        <f t="shared" si="219"/>
        <v>0</v>
      </c>
    </row>
    <row r="1228" hidden="1">
      <c r="A1228" s="12"/>
      <c r="B1228">
        <v>105</v>
      </c>
      <c r="C1228" t="str">
        <f t="shared" ca="1" si="209"/>
        <v>12.11</v>
      </c>
      <c r="D1228" t="str">
        <f t="shared" ca="1" si="210"/>
        <v>na</v>
      </c>
      <c r="E1228" t="s">
        <v>44</v>
      </c>
      <c r="F1228" s="65" t="str">
        <f t="shared" ca="1" si="211"/>
        <v>https://prre.agglo-larochelle.fr/-/gl-batiment-elec</v>
      </c>
      <c r="G1228" t="str">
        <f t="shared" ca="1" si="212"/>
        <v>A</v>
      </c>
      <c r="H1228" t="str">
        <f t="shared" ca="1" si="213"/>
        <v/>
      </c>
      <c r="I1228" t="str">
        <f t="shared" ca="1" si="214"/>
        <v/>
      </c>
      <c r="J1228" t="str">
        <f t="shared" ca="1" si="215"/>
        <v/>
      </c>
      <c r="K1228" t="str">
        <f t="shared" ca="1" si="216"/>
        <v/>
      </c>
      <c r="M1228">
        <f t="shared" ca="1" si="217"/>
        <v>0</v>
      </c>
      <c r="N1228" t="str">
        <f t="shared" ca="1" si="218"/>
        <v/>
      </c>
      <c r="U1228">
        <f t="shared" si="219"/>
        <v>0</v>
      </c>
    </row>
    <row r="1229" hidden="1">
      <c r="A1229" s="12"/>
      <c r="B1229">
        <v>105</v>
      </c>
      <c r="C1229" t="str">
        <f t="shared" ca="1" si="209"/>
        <v>12.11</v>
      </c>
      <c r="D1229" t="str">
        <f t="shared" ca="1" si="210"/>
        <v>na</v>
      </c>
      <c r="E1229" t="s">
        <v>47</v>
      </c>
      <c r="F1229" s="65" t="str">
        <f t="shared" ca="1" si="211"/>
        <v>https://prre.agglo-larochelle.fr/-/1ere-fiche-chantier-de-renovation-performante</v>
      </c>
      <c r="G1229" t="str">
        <f t="shared" ca="1" si="212"/>
        <v>A</v>
      </c>
      <c r="H1229" t="str">
        <f t="shared" ca="1" si="213"/>
        <v/>
      </c>
      <c r="I1229" t="str">
        <f t="shared" ca="1" si="214"/>
        <v/>
      </c>
      <c r="J1229" t="str">
        <f t="shared" ca="1" si="215"/>
        <v/>
      </c>
      <c r="K1229" t="str">
        <f t="shared" ca="1" si="216"/>
        <v/>
      </c>
      <c r="M1229">
        <f t="shared" ca="1" si="217"/>
        <v>0</v>
      </c>
      <c r="N1229" t="str">
        <f t="shared" ca="1" si="218"/>
        <v/>
      </c>
      <c r="U1229">
        <f t="shared" si="219"/>
        <v>0</v>
      </c>
    </row>
    <row r="1230" hidden="1">
      <c r="A1230" s="12" t="s">
        <v>97</v>
      </c>
      <c r="B1230">
        <v>106</v>
      </c>
      <c r="C1230" t="str">
        <f t="shared" ca="1" si="209"/>
        <v>13.1</v>
      </c>
      <c r="D1230" t="str">
        <f t="shared" ca="1" si="210"/>
        <v>na</v>
      </c>
      <c r="E1230" t="s">
        <v>11</v>
      </c>
      <c r="F1230" s="65" t="str">
        <f t="shared" ca="1" si="211"/>
        <v>https://prre.agglo-larochelle.fr/</v>
      </c>
      <c r="G1230" t="str">
        <f t="shared" ca="1" si="212"/>
        <v>A</v>
      </c>
      <c r="H1230" t="str">
        <f t="shared" ca="1" si="213"/>
        <v/>
      </c>
      <c r="I1230" t="str">
        <f t="shared" ca="1" si="214"/>
        <v/>
      </c>
      <c r="J1230" t="str">
        <f t="shared" ca="1" si="215"/>
        <v/>
      </c>
      <c r="K1230" t="str">
        <f t="shared" ca="1" si="216"/>
        <v/>
      </c>
      <c r="M1230">
        <f t="shared" ca="1" si="217"/>
        <v>0</v>
      </c>
      <c r="N1230" t="str">
        <f t="shared" ca="1" si="218"/>
        <v/>
      </c>
      <c r="U1230">
        <f t="shared" si="219"/>
        <v>0</v>
      </c>
    </row>
    <row r="1231" hidden="1">
      <c r="A1231" s="12"/>
      <c r="B1231">
        <v>106</v>
      </c>
      <c r="C1231" t="str">
        <f t="shared" ca="1" si="209"/>
        <v>13.1</v>
      </c>
      <c r="D1231" t="str">
        <f t="shared" ca="1" si="210"/>
        <v>na</v>
      </c>
      <c r="E1231" t="s">
        <v>14</v>
      </c>
      <c r="F1231" s="65" t="str">
        <f t="shared" ca="1" si="211"/>
        <v>https://prre.agglo-larochelle.fr/j-adapte-mon-logement-a-une-perte-d-autonomie</v>
      </c>
      <c r="G1231" t="str">
        <f t="shared" ca="1" si="212"/>
        <v>A</v>
      </c>
      <c r="H1231" t="str">
        <f t="shared" ca="1" si="213"/>
        <v/>
      </c>
      <c r="I1231" t="str">
        <f t="shared" ca="1" si="214"/>
        <v/>
      </c>
      <c r="J1231" t="str">
        <f t="shared" ca="1" si="215"/>
        <v/>
      </c>
      <c r="K1231" t="str">
        <f t="shared" ca="1" si="216"/>
        <v/>
      </c>
      <c r="M1231">
        <f t="shared" ca="1" si="217"/>
        <v>0</v>
      </c>
      <c r="N1231" t="str">
        <f t="shared" ca="1" si="218"/>
        <v/>
      </c>
      <c r="U1231">
        <f t="shared" si="219"/>
        <v>0</v>
      </c>
    </row>
    <row r="1232" hidden="1">
      <c r="A1232" s="12"/>
      <c r="B1232">
        <v>106</v>
      </c>
      <c r="C1232" t="str">
        <f t="shared" ca="1" si="209"/>
        <v>13.1</v>
      </c>
      <c r="D1232" t="str">
        <f t="shared" ca="1" si="210"/>
        <v>na</v>
      </c>
      <c r="E1232" t="s">
        <v>17</v>
      </c>
      <c r="F1232" s="65" t="str">
        <f t="shared" ca="1" si="211"/>
        <v>https://prre.agglo-larochelle.fr/contact-professionnels</v>
      </c>
      <c r="G1232" t="str">
        <f t="shared" ca="1" si="212"/>
        <v>A</v>
      </c>
      <c r="H1232" t="str">
        <f t="shared" ca="1" si="213"/>
        <v/>
      </c>
      <c r="I1232" t="str">
        <f t="shared" ca="1" si="214"/>
        <v/>
      </c>
      <c r="J1232" t="str">
        <f t="shared" ca="1" si="215"/>
        <v/>
      </c>
      <c r="K1232" t="str">
        <f t="shared" ca="1" si="216"/>
        <v/>
      </c>
      <c r="M1232">
        <f t="shared" ca="1" si="217"/>
        <v>0</v>
      </c>
      <c r="N1232" t="str">
        <f t="shared" ca="1" si="218"/>
        <v/>
      </c>
      <c r="U1232">
        <f t="shared" si="219"/>
        <v>0</v>
      </c>
    </row>
    <row r="1233" hidden="1">
      <c r="A1233" s="12"/>
      <c r="B1233">
        <v>106</v>
      </c>
      <c r="C1233" t="str">
        <f t="shared" ca="1" si="209"/>
        <v>13.1</v>
      </c>
      <c r="D1233" t="str">
        <f t="shared" ca="1" si="210"/>
        <v>na</v>
      </c>
      <c r="E1233" t="s">
        <v>20</v>
      </c>
      <c r="F1233" s="65" t="str">
        <f t="shared" ca="1" si="211"/>
        <v>https://prre.agglo-larochelle.fr/partenaires</v>
      </c>
      <c r="G1233" t="str">
        <f t="shared" ca="1" si="212"/>
        <v>A</v>
      </c>
      <c r="H1233" t="str">
        <f t="shared" ca="1" si="213"/>
        <v/>
      </c>
      <c r="I1233" t="str">
        <f t="shared" ca="1" si="214"/>
        <v/>
      </c>
      <c r="J1233" t="str">
        <f t="shared" ca="1" si="215"/>
        <v/>
      </c>
      <c r="K1233" t="str">
        <f t="shared" ca="1" si="216"/>
        <v/>
      </c>
      <c r="M1233">
        <f t="shared" ca="1" si="217"/>
        <v>0</v>
      </c>
      <c r="N1233" t="str">
        <f t="shared" ca="1" si="218"/>
        <v/>
      </c>
      <c r="U1233">
        <f t="shared" si="219"/>
        <v>0</v>
      </c>
    </row>
    <row r="1234" hidden="1">
      <c r="A1234" s="12"/>
      <c r="B1234">
        <v>106</v>
      </c>
      <c r="C1234" t="str">
        <f t="shared" ca="1" si="209"/>
        <v>13.1</v>
      </c>
      <c r="D1234" t="str">
        <f t="shared" ca="1" si="210"/>
        <v>na</v>
      </c>
      <c r="E1234" t="s">
        <v>23</v>
      </c>
      <c r="F1234" s="65" t="str">
        <f t="shared" ca="1" si="211"/>
        <v>https://prre.agglo-larochelle.fr/mentions-legales</v>
      </c>
      <c r="G1234" t="str">
        <f t="shared" ca="1" si="212"/>
        <v>A</v>
      </c>
      <c r="H1234" t="str">
        <f t="shared" ca="1" si="213"/>
        <v/>
      </c>
      <c r="I1234" t="str">
        <f t="shared" ca="1" si="214"/>
        <v/>
      </c>
      <c r="J1234" t="str">
        <f t="shared" ca="1" si="215"/>
        <v/>
      </c>
      <c r="K1234" t="str">
        <f t="shared" ca="1" si="216"/>
        <v/>
      </c>
      <c r="M1234">
        <f t="shared" ca="1" si="217"/>
        <v>0</v>
      </c>
      <c r="N1234" t="str">
        <f t="shared" ca="1" si="218"/>
        <v/>
      </c>
      <c r="U1234">
        <f t="shared" si="219"/>
        <v>0</v>
      </c>
    </row>
    <row r="1235" hidden="1">
      <c r="A1235" s="12"/>
      <c r="B1235">
        <v>106</v>
      </c>
      <c r="C1235" t="str">
        <f t="shared" ca="1" si="209"/>
        <v>13.1</v>
      </c>
      <c r="D1235" t="str">
        <f t="shared" ca="1" si="210"/>
        <v>na</v>
      </c>
      <c r="E1235" t="s">
        <v>26</v>
      </c>
      <c r="F1235" s="65" t="str">
        <f t="shared" ca="1" si="211"/>
        <v>https://prre.agglo-larochelle.fr/plan-du-site</v>
      </c>
      <c r="G1235" t="str">
        <f t="shared" ca="1" si="212"/>
        <v>A</v>
      </c>
      <c r="H1235" t="str">
        <f t="shared" ca="1" si="213"/>
        <v/>
      </c>
      <c r="I1235" t="str">
        <f t="shared" ca="1" si="214"/>
        <v/>
      </c>
      <c r="J1235" t="str">
        <f t="shared" ca="1" si="215"/>
        <v/>
      </c>
      <c r="K1235" t="str">
        <f t="shared" ca="1" si="216"/>
        <v/>
      </c>
      <c r="M1235">
        <f t="shared" ca="1" si="217"/>
        <v>0</v>
      </c>
      <c r="N1235" t="str">
        <f t="shared" ca="1" si="218"/>
        <v/>
      </c>
      <c r="U1235">
        <f t="shared" si="219"/>
        <v>0</v>
      </c>
    </row>
    <row r="1236" hidden="1">
      <c r="A1236" s="12"/>
      <c r="B1236">
        <v>106</v>
      </c>
      <c r="C1236" t="str">
        <f t="shared" ca="1" si="209"/>
        <v>13.1</v>
      </c>
      <c r="D1236" t="str">
        <f t="shared" ca="1" si="210"/>
        <v>na</v>
      </c>
      <c r="E1236" t="s">
        <v>29</v>
      </c>
      <c r="F1236" s="65" t="str">
        <f t="shared" ca="1" si="211"/>
        <v>https://prre.agglo-larochelle.fr/module-annuaire-des-pros?</v>
      </c>
      <c r="G1236" t="str">
        <f t="shared" ca="1" si="212"/>
        <v>A</v>
      </c>
      <c r="H1236" t="str">
        <f t="shared" ca="1" si="213"/>
        <v/>
      </c>
      <c r="I1236" t="str">
        <f t="shared" ca="1" si="214"/>
        <v/>
      </c>
      <c r="J1236" t="str">
        <f t="shared" ca="1" si="215"/>
        <v/>
      </c>
      <c r="K1236" t="str">
        <f t="shared" ca="1" si="216"/>
        <v/>
      </c>
      <c r="M1236">
        <f t="shared" ca="1" si="217"/>
        <v>0</v>
      </c>
      <c r="N1236" t="str">
        <f t="shared" ca="1" si="218"/>
        <v/>
      </c>
      <c r="U1236">
        <f t="shared" si="219"/>
        <v>0</v>
      </c>
    </row>
    <row r="1237" hidden="1">
      <c r="A1237" s="12"/>
      <c r="B1237">
        <v>106</v>
      </c>
      <c r="C1237" t="str">
        <f t="shared" ca="1" si="209"/>
        <v>13.1</v>
      </c>
      <c r="D1237" t="str">
        <f t="shared" ca="1" si="210"/>
        <v>na</v>
      </c>
      <c r="E1237" t="s">
        <v>32</v>
      </c>
      <c r="F1237" s="65" t="str">
        <f t="shared" ca="1" si="211"/>
        <v>https://prre.agglo-larochelle.fr/prendre-rendez-vous</v>
      </c>
      <c r="G1237" t="str">
        <f t="shared" ca="1" si="212"/>
        <v>A</v>
      </c>
      <c r="H1237" t="str">
        <f t="shared" ca="1" si="213"/>
        <v/>
      </c>
      <c r="I1237" t="str">
        <f t="shared" ca="1" si="214"/>
        <v/>
      </c>
      <c r="J1237" t="str">
        <f t="shared" ca="1" si="215"/>
        <v/>
      </c>
      <c r="K1237" t="str">
        <f t="shared" ca="1" si="216"/>
        <v/>
      </c>
      <c r="M1237">
        <f t="shared" ca="1" si="217"/>
        <v>0</v>
      </c>
      <c r="N1237" t="str">
        <f t="shared" ca="1" si="218"/>
        <v/>
      </c>
      <c r="U1237">
        <f t="shared" si="219"/>
        <v>0</v>
      </c>
    </row>
    <row r="1238" hidden="1">
      <c r="A1238" s="12"/>
      <c r="B1238">
        <v>106</v>
      </c>
      <c r="C1238" t="str">
        <f t="shared" ca="1" si="209"/>
        <v>13.1</v>
      </c>
      <c r="D1238" t="str">
        <f t="shared" ca="1" si="210"/>
        <v>na</v>
      </c>
      <c r="E1238" t="s">
        <v>35</v>
      </c>
      <c r="F1238" s="65" t="str">
        <f t="shared" ca="1" si="211"/>
        <v>https://prre.agglo-larochelle.fr/aides-financieres</v>
      </c>
      <c r="G1238" t="str">
        <f t="shared" ca="1" si="212"/>
        <v>A</v>
      </c>
      <c r="H1238" t="str">
        <f t="shared" ca="1" si="213"/>
        <v/>
      </c>
      <c r="I1238" t="str">
        <f t="shared" ca="1" si="214"/>
        <v/>
      </c>
      <c r="J1238" t="str">
        <f t="shared" ca="1" si="215"/>
        <v/>
      </c>
      <c r="K1238" t="str">
        <f t="shared" ca="1" si="216"/>
        <v/>
      </c>
      <c r="M1238">
        <f t="shared" ca="1" si="217"/>
        <v>0</v>
      </c>
      <c r="N1238" t="str">
        <f t="shared" ca="1" si="218"/>
        <v/>
      </c>
      <c r="U1238">
        <f t="shared" si="219"/>
        <v>0</v>
      </c>
    </row>
    <row r="1239" hidden="1">
      <c r="A1239" s="12"/>
      <c r="B1239">
        <v>106</v>
      </c>
      <c r="C1239" t="str">
        <f t="shared" ca="1" si="209"/>
        <v>13.1</v>
      </c>
      <c r="D1239" t="str">
        <f t="shared" ca="1" si="210"/>
        <v>na</v>
      </c>
      <c r="E1239" t="s">
        <v>38</v>
      </c>
      <c r="F1239" s="65" t="str">
        <f t="shared" ca="1" si="211"/>
        <v>https://prre.agglo-larochelle.fr/des-outils-pour-mieux-connaitre-mon-logement/mon-toit-est-t-il-bien-isole</v>
      </c>
      <c r="G1239" t="str">
        <f t="shared" ca="1" si="212"/>
        <v>A</v>
      </c>
      <c r="H1239" t="str">
        <f t="shared" ca="1" si="213"/>
        <v/>
      </c>
      <c r="I1239" t="str">
        <f t="shared" ca="1" si="214"/>
        <v/>
      </c>
      <c r="J1239" t="str">
        <f t="shared" ca="1" si="215"/>
        <v/>
      </c>
      <c r="K1239" t="str">
        <f t="shared" ca="1" si="216"/>
        <v/>
      </c>
      <c r="M1239">
        <f t="shared" ca="1" si="217"/>
        <v>0</v>
      </c>
      <c r="N1239" t="str">
        <f t="shared" ca="1" si="218"/>
        <v/>
      </c>
      <c r="U1239">
        <f t="shared" si="219"/>
        <v>0</v>
      </c>
    </row>
    <row r="1240" hidden="1">
      <c r="A1240" s="12"/>
      <c r="B1240">
        <v>106</v>
      </c>
      <c r="C1240" t="str">
        <f t="shared" ca="1" si="209"/>
        <v>13.1</v>
      </c>
      <c r="D1240" t="str">
        <f t="shared" ca="1" si="210"/>
        <v>na</v>
      </c>
      <c r="E1240" t="s">
        <v>41</v>
      </c>
      <c r="F1240" s="65" t="str">
        <f t="shared" ca="1" si="211"/>
        <v>https://prre.agglo-larochelle.fr/prendre-rendez-vous/prendre-rendez-vous-a-la-rochelle-pour-une-renovation-energetique-individuelle</v>
      </c>
      <c r="G1240" t="str">
        <f t="shared" ca="1" si="212"/>
        <v>A</v>
      </c>
      <c r="H1240" t="str">
        <f t="shared" ca="1" si="213"/>
        <v/>
      </c>
      <c r="I1240" t="str">
        <f t="shared" ca="1" si="214"/>
        <v/>
      </c>
      <c r="J1240" t="str">
        <f t="shared" ca="1" si="215"/>
        <v/>
      </c>
      <c r="K1240" t="str">
        <f t="shared" ca="1" si="216"/>
        <v/>
      </c>
      <c r="M1240">
        <f t="shared" ca="1" si="217"/>
        <v>0</v>
      </c>
      <c r="N1240" t="str">
        <f t="shared" ca="1" si="218"/>
        <v/>
      </c>
      <c r="U1240">
        <f t="shared" si="219"/>
        <v>0</v>
      </c>
    </row>
    <row r="1241" hidden="1">
      <c r="A1241" s="12"/>
      <c r="B1241">
        <v>106</v>
      </c>
      <c r="C1241" t="str">
        <f t="shared" ca="1" si="209"/>
        <v>13.1</v>
      </c>
      <c r="D1241" t="str">
        <f t="shared" ca="1" si="210"/>
        <v>na</v>
      </c>
      <c r="E1241" t="s">
        <v>44</v>
      </c>
      <c r="F1241" s="65" t="str">
        <f t="shared" ca="1" si="211"/>
        <v>https://prre.agglo-larochelle.fr/-/gl-batiment-elec</v>
      </c>
      <c r="G1241" t="str">
        <f t="shared" ca="1" si="212"/>
        <v>A</v>
      </c>
      <c r="H1241" t="str">
        <f t="shared" ca="1" si="213"/>
        <v/>
      </c>
      <c r="I1241" t="str">
        <f t="shared" ca="1" si="214"/>
        <v/>
      </c>
      <c r="J1241" t="str">
        <f t="shared" ca="1" si="215"/>
        <v/>
      </c>
      <c r="K1241" t="str">
        <f t="shared" ca="1" si="216"/>
        <v/>
      </c>
      <c r="M1241">
        <f t="shared" ca="1" si="217"/>
        <v>0</v>
      </c>
      <c r="N1241" t="str">
        <f t="shared" ca="1" si="218"/>
        <v/>
      </c>
      <c r="U1241">
        <f t="shared" si="219"/>
        <v>0</v>
      </c>
    </row>
    <row r="1242" hidden="1">
      <c r="A1242" s="12"/>
      <c r="B1242">
        <v>106</v>
      </c>
      <c r="C1242" t="str">
        <f t="shared" ca="1" si="209"/>
        <v>13.1</v>
      </c>
      <c r="D1242" t="str">
        <f t="shared" ca="1" si="210"/>
        <v>na</v>
      </c>
      <c r="E1242" t="s">
        <v>47</v>
      </c>
      <c r="F1242" s="65" t="str">
        <f t="shared" ca="1" si="211"/>
        <v>https://prre.agglo-larochelle.fr/-/1ere-fiche-chantier-de-renovation-performante</v>
      </c>
      <c r="G1242" t="str">
        <f t="shared" ca="1" si="212"/>
        <v>A</v>
      </c>
      <c r="H1242" t="str">
        <f t="shared" ca="1" si="213"/>
        <v/>
      </c>
      <c r="I1242" t="str">
        <f t="shared" ca="1" si="214"/>
        <v/>
      </c>
      <c r="J1242" t="str">
        <f t="shared" ca="1" si="215"/>
        <v/>
      </c>
      <c r="K1242" t="str">
        <f t="shared" ca="1" si="216"/>
        <v/>
      </c>
      <c r="M1242">
        <f t="shared" ca="1" si="217"/>
        <v>0</v>
      </c>
      <c r="N1242" t="str">
        <f t="shared" ca="1" si="218"/>
        <v/>
      </c>
      <c r="U1242">
        <f t="shared" si="219"/>
        <v>0</v>
      </c>
    </row>
    <row r="1243" hidden="1">
      <c r="A1243" s="12"/>
      <c r="B1243">
        <v>107</v>
      </c>
      <c r="C1243" t="str">
        <f t="shared" ca="1" si="209"/>
        <v>13.2</v>
      </c>
      <c r="D1243" t="str">
        <f t="shared" ca="1" si="210"/>
        <v>c</v>
      </c>
      <c r="E1243" t="s">
        <v>11</v>
      </c>
      <c r="F1243" s="65" t="str">
        <f t="shared" ca="1" si="211"/>
        <v>https://prre.agglo-larochelle.fr/</v>
      </c>
      <c r="G1243" t="str">
        <f t="shared" ca="1" si="212"/>
        <v>A</v>
      </c>
      <c r="H1243" t="str">
        <f t="shared" ca="1" si="213"/>
        <v/>
      </c>
      <c r="I1243" t="str">
        <f t="shared" ca="1" si="214"/>
        <v/>
      </c>
      <c r="J1243" t="str">
        <f t="shared" ca="1" si="215"/>
        <v/>
      </c>
      <c r="K1243" t="str">
        <f t="shared" ca="1" si="216"/>
        <v/>
      </c>
      <c r="M1243">
        <f t="shared" ca="1" si="217"/>
        <v>0</v>
      </c>
      <c r="N1243" t="str">
        <f t="shared" ca="1" si="218"/>
        <v/>
      </c>
      <c r="U1243">
        <f t="shared" si="219"/>
        <v>0</v>
      </c>
    </row>
    <row r="1244" hidden="1">
      <c r="A1244" s="12"/>
      <c r="B1244">
        <v>107</v>
      </c>
      <c r="C1244" t="str">
        <f t="shared" ca="1" si="209"/>
        <v>13.2</v>
      </c>
      <c r="D1244" t="str">
        <f t="shared" ca="1" si="210"/>
        <v>c</v>
      </c>
      <c r="E1244" t="s">
        <v>14</v>
      </c>
      <c r="F1244" s="65" t="str">
        <f t="shared" ca="1" si="211"/>
        <v>https://prre.agglo-larochelle.fr/j-adapte-mon-logement-a-une-perte-d-autonomie</v>
      </c>
      <c r="G1244" t="str">
        <f t="shared" ca="1" si="212"/>
        <v>A</v>
      </c>
      <c r="H1244" t="str">
        <f t="shared" ca="1" si="213"/>
        <v/>
      </c>
      <c r="I1244" t="str">
        <f t="shared" ca="1" si="214"/>
        <v/>
      </c>
      <c r="J1244" t="str">
        <f t="shared" ca="1" si="215"/>
        <v/>
      </c>
      <c r="K1244" t="str">
        <f t="shared" ca="1" si="216"/>
        <v/>
      </c>
      <c r="M1244">
        <f t="shared" ca="1" si="217"/>
        <v>0</v>
      </c>
      <c r="N1244" t="str">
        <f t="shared" ca="1" si="218"/>
        <v/>
      </c>
      <c r="U1244">
        <f t="shared" si="219"/>
        <v>0</v>
      </c>
    </row>
    <row r="1245" hidden="1">
      <c r="A1245" s="12"/>
      <c r="B1245">
        <v>107</v>
      </c>
      <c r="C1245" t="str">
        <f t="shared" ca="1" si="209"/>
        <v>13.2</v>
      </c>
      <c r="D1245" t="str">
        <f t="shared" ca="1" si="210"/>
        <v>c</v>
      </c>
      <c r="E1245" t="s">
        <v>17</v>
      </c>
      <c r="F1245" s="65" t="str">
        <f t="shared" ca="1" si="211"/>
        <v>https://prre.agglo-larochelle.fr/contact-professionnels</v>
      </c>
      <c r="G1245" t="str">
        <f t="shared" ca="1" si="212"/>
        <v>A</v>
      </c>
      <c r="H1245" t="str">
        <f t="shared" ca="1" si="213"/>
        <v/>
      </c>
      <c r="I1245" t="str">
        <f t="shared" ca="1" si="214"/>
        <v/>
      </c>
      <c r="J1245" t="str">
        <f t="shared" ca="1" si="215"/>
        <v/>
      </c>
      <c r="K1245" t="str">
        <f t="shared" ca="1" si="216"/>
        <v/>
      </c>
      <c r="M1245">
        <f t="shared" ca="1" si="217"/>
        <v>0</v>
      </c>
      <c r="N1245" t="str">
        <f t="shared" ca="1" si="218"/>
        <v/>
      </c>
      <c r="U1245">
        <f t="shared" si="219"/>
        <v>0</v>
      </c>
    </row>
    <row r="1246" hidden="1">
      <c r="A1246" s="12"/>
      <c r="B1246">
        <v>107</v>
      </c>
      <c r="C1246" t="str">
        <f t="shared" ca="1" si="209"/>
        <v>13.2</v>
      </c>
      <c r="D1246" t="str">
        <f t="shared" ca="1" si="210"/>
        <v>c</v>
      </c>
      <c r="E1246" t="s">
        <v>20</v>
      </c>
      <c r="F1246" s="65" t="str">
        <f t="shared" ca="1" si="211"/>
        <v>https://prre.agglo-larochelle.fr/partenaires</v>
      </c>
      <c r="G1246" t="str">
        <f t="shared" ca="1" si="212"/>
        <v>A</v>
      </c>
      <c r="H1246" t="str">
        <f t="shared" ca="1" si="213"/>
        <v/>
      </c>
      <c r="I1246" t="str">
        <f t="shared" ca="1" si="214"/>
        <v/>
      </c>
      <c r="J1246" t="str">
        <f t="shared" ca="1" si="215"/>
        <v/>
      </c>
      <c r="K1246" t="str">
        <f t="shared" ca="1" si="216"/>
        <v/>
      </c>
      <c r="M1246">
        <f t="shared" ca="1" si="217"/>
        <v>0</v>
      </c>
      <c r="N1246" t="str">
        <f t="shared" ca="1" si="218"/>
        <v/>
      </c>
      <c r="U1246">
        <f t="shared" si="219"/>
        <v>0</v>
      </c>
    </row>
    <row r="1247" hidden="1">
      <c r="A1247" s="12"/>
      <c r="B1247">
        <v>107</v>
      </c>
      <c r="C1247" t="str">
        <f t="shared" ca="1" si="209"/>
        <v>13.2</v>
      </c>
      <c r="D1247" t="str">
        <f t="shared" ca="1" si="210"/>
        <v>c</v>
      </c>
      <c r="E1247" t="s">
        <v>23</v>
      </c>
      <c r="F1247" s="65" t="str">
        <f t="shared" ca="1" si="211"/>
        <v>https://prre.agglo-larochelle.fr/mentions-legales</v>
      </c>
      <c r="G1247" t="str">
        <f t="shared" ca="1" si="212"/>
        <v>A</v>
      </c>
      <c r="H1247" t="str">
        <f t="shared" ca="1" si="213"/>
        <v/>
      </c>
      <c r="I1247" t="str">
        <f t="shared" ca="1" si="214"/>
        <v/>
      </c>
      <c r="J1247" t="str">
        <f t="shared" ca="1" si="215"/>
        <v/>
      </c>
      <c r="K1247" t="str">
        <f t="shared" ca="1" si="216"/>
        <v/>
      </c>
      <c r="M1247">
        <f t="shared" ca="1" si="217"/>
        <v>0</v>
      </c>
      <c r="N1247" t="str">
        <f t="shared" ca="1" si="218"/>
        <v/>
      </c>
      <c r="U1247">
        <f t="shared" si="219"/>
        <v>0</v>
      </c>
    </row>
    <row r="1248" hidden="1">
      <c r="A1248" s="12"/>
      <c r="B1248">
        <v>107</v>
      </c>
      <c r="C1248" t="str">
        <f t="shared" ca="1" si="209"/>
        <v>13.2</v>
      </c>
      <c r="D1248" t="str">
        <f t="shared" ca="1" si="210"/>
        <v>c</v>
      </c>
      <c r="E1248" t="s">
        <v>26</v>
      </c>
      <c r="F1248" s="65" t="str">
        <f t="shared" ca="1" si="211"/>
        <v>https://prre.agglo-larochelle.fr/plan-du-site</v>
      </c>
      <c r="G1248" t="str">
        <f t="shared" ca="1" si="212"/>
        <v>A</v>
      </c>
      <c r="H1248" t="str">
        <f t="shared" ca="1" si="213"/>
        <v/>
      </c>
      <c r="I1248" t="str">
        <f t="shared" ca="1" si="214"/>
        <v/>
      </c>
      <c r="J1248" t="str">
        <f t="shared" ca="1" si="215"/>
        <v/>
      </c>
      <c r="K1248" t="str">
        <f t="shared" ca="1" si="216"/>
        <v/>
      </c>
      <c r="M1248">
        <f t="shared" ca="1" si="217"/>
        <v>0</v>
      </c>
      <c r="N1248" t="str">
        <f t="shared" ca="1" si="218"/>
        <v/>
      </c>
      <c r="U1248">
        <f t="shared" si="219"/>
        <v>0</v>
      </c>
    </row>
    <row r="1249" hidden="1">
      <c r="A1249" s="12"/>
      <c r="B1249">
        <v>107</v>
      </c>
      <c r="C1249" t="str">
        <f t="shared" ca="1" si="209"/>
        <v>13.2</v>
      </c>
      <c r="D1249" t="str">
        <f t="shared" ca="1" si="210"/>
        <v>c</v>
      </c>
      <c r="E1249" t="s">
        <v>29</v>
      </c>
      <c r="F1249" s="65" t="str">
        <f t="shared" ca="1" si="211"/>
        <v>https://prre.agglo-larochelle.fr/module-annuaire-des-pros?</v>
      </c>
      <c r="G1249" t="str">
        <f t="shared" ca="1" si="212"/>
        <v>A</v>
      </c>
      <c r="H1249" t="str">
        <f t="shared" ca="1" si="213"/>
        <v/>
      </c>
      <c r="I1249" t="str">
        <f t="shared" ca="1" si="214"/>
        <v/>
      </c>
      <c r="J1249" t="str">
        <f t="shared" ca="1" si="215"/>
        <v/>
      </c>
      <c r="K1249" t="str">
        <f t="shared" ca="1" si="216"/>
        <v/>
      </c>
      <c r="M1249">
        <f t="shared" ca="1" si="217"/>
        <v>0</v>
      </c>
      <c r="N1249" t="str">
        <f t="shared" ca="1" si="218"/>
        <v/>
      </c>
      <c r="U1249">
        <f t="shared" si="219"/>
        <v>0</v>
      </c>
    </row>
    <row r="1250" hidden="1">
      <c r="A1250" s="12"/>
      <c r="B1250">
        <v>107</v>
      </c>
      <c r="C1250" t="str">
        <f t="shared" ca="1" si="209"/>
        <v>13.2</v>
      </c>
      <c r="D1250" t="str">
        <f t="shared" ca="1" si="210"/>
        <v>c</v>
      </c>
      <c r="E1250" t="s">
        <v>32</v>
      </c>
      <c r="F1250" s="65" t="str">
        <f t="shared" ca="1" si="211"/>
        <v>https://prre.agglo-larochelle.fr/prendre-rendez-vous</v>
      </c>
      <c r="G1250" t="str">
        <f t="shared" ca="1" si="212"/>
        <v>A</v>
      </c>
      <c r="H1250" t="str">
        <f t="shared" ca="1" si="213"/>
        <v/>
      </c>
      <c r="I1250" t="str">
        <f t="shared" ca="1" si="214"/>
        <v/>
      </c>
      <c r="J1250" t="str">
        <f t="shared" ca="1" si="215"/>
        <v/>
      </c>
      <c r="K1250" t="str">
        <f t="shared" ca="1" si="216"/>
        <v/>
      </c>
      <c r="M1250">
        <f t="shared" ca="1" si="217"/>
        <v>0</v>
      </c>
      <c r="N1250" t="str">
        <f t="shared" ca="1" si="218"/>
        <v/>
      </c>
      <c r="U1250">
        <f t="shared" si="219"/>
        <v>0</v>
      </c>
    </row>
    <row r="1251" hidden="1">
      <c r="A1251" s="12"/>
      <c r="B1251">
        <v>107</v>
      </c>
      <c r="C1251" t="str">
        <f t="shared" ca="1" si="209"/>
        <v>13.2</v>
      </c>
      <c r="D1251" t="str">
        <f t="shared" ca="1" si="210"/>
        <v>c</v>
      </c>
      <c r="E1251" t="s">
        <v>35</v>
      </c>
      <c r="F1251" s="65" t="str">
        <f t="shared" ca="1" si="211"/>
        <v>https://prre.agglo-larochelle.fr/aides-financieres</v>
      </c>
      <c r="G1251" t="str">
        <f t="shared" ca="1" si="212"/>
        <v>A</v>
      </c>
      <c r="H1251" t="str">
        <f t="shared" ca="1" si="213"/>
        <v/>
      </c>
      <c r="I1251" t="str">
        <f t="shared" ca="1" si="214"/>
        <v/>
      </c>
      <c r="J1251" t="str">
        <f t="shared" ca="1" si="215"/>
        <v/>
      </c>
      <c r="K1251" t="str">
        <f t="shared" ca="1" si="216"/>
        <v/>
      </c>
      <c r="M1251">
        <f t="shared" ca="1" si="217"/>
        <v>0</v>
      </c>
      <c r="N1251" t="str">
        <f t="shared" ca="1" si="218"/>
        <v/>
      </c>
      <c r="U1251">
        <f t="shared" si="219"/>
        <v>0</v>
      </c>
    </row>
    <row r="1252" hidden="1">
      <c r="A1252" s="12"/>
      <c r="B1252">
        <v>107</v>
      </c>
      <c r="C1252" t="str">
        <f t="shared" ca="1" si="209"/>
        <v>13.2</v>
      </c>
      <c r="D1252" t="str">
        <f t="shared" ca="1" si="210"/>
        <v>c</v>
      </c>
      <c r="E1252" t="s">
        <v>38</v>
      </c>
      <c r="F1252" s="65" t="str">
        <f t="shared" ca="1" si="211"/>
        <v>https://prre.agglo-larochelle.fr/des-outils-pour-mieux-connaitre-mon-logement/mon-toit-est-t-il-bien-isole</v>
      </c>
      <c r="G1252" t="str">
        <f t="shared" ca="1" si="212"/>
        <v>A</v>
      </c>
      <c r="H1252" t="str">
        <f t="shared" ca="1" si="213"/>
        <v/>
      </c>
      <c r="I1252" t="str">
        <f t="shared" ca="1" si="214"/>
        <v/>
      </c>
      <c r="J1252" t="str">
        <f t="shared" ca="1" si="215"/>
        <v/>
      </c>
      <c r="K1252" t="str">
        <f t="shared" ca="1" si="216"/>
        <v/>
      </c>
      <c r="M1252">
        <f t="shared" ca="1" si="217"/>
        <v>0</v>
      </c>
      <c r="N1252" t="str">
        <f t="shared" ca="1" si="218"/>
        <v/>
      </c>
      <c r="U1252">
        <f t="shared" si="219"/>
        <v>0</v>
      </c>
    </row>
    <row r="1253" hidden="1">
      <c r="A1253" s="12"/>
      <c r="B1253">
        <v>107</v>
      </c>
      <c r="C1253" t="str">
        <f t="shared" ca="1" si="209"/>
        <v>13.2</v>
      </c>
      <c r="D1253" t="str">
        <f t="shared" ca="1" si="210"/>
        <v>c</v>
      </c>
      <c r="E1253" t="s">
        <v>41</v>
      </c>
      <c r="F1253" s="65" t="str">
        <f t="shared" ca="1" si="211"/>
        <v>https://prre.agglo-larochelle.fr/prendre-rendez-vous/prendre-rendez-vous-a-la-rochelle-pour-une-renovation-energetique-individuelle</v>
      </c>
      <c r="G1253" t="str">
        <f t="shared" ca="1" si="212"/>
        <v>A</v>
      </c>
      <c r="H1253" t="str">
        <f t="shared" ca="1" si="213"/>
        <v/>
      </c>
      <c r="I1253" t="str">
        <f t="shared" ca="1" si="214"/>
        <v/>
      </c>
      <c r="J1253" t="str">
        <f t="shared" ca="1" si="215"/>
        <v/>
      </c>
      <c r="K1253" t="str">
        <f t="shared" ca="1" si="216"/>
        <v/>
      </c>
      <c r="M1253">
        <f t="shared" ca="1" si="217"/>
        <v>0</v>
      </c>
      <c r="N1253" t="str">
        <f t="shared" ca="1" si="218"/>
        <v/>
      </c>
      <c r="U1253">
        <f t="shared" si="219"/>
        <v>0</v>
      </c>
    </row>
    <row r="1254" hidden="1">
      <c r="A1254" s="12"/>
      <c r="B1254">
        <v>107</v>
      </c>
      <c r="C1254" t="str">
        <f t="shared" ca="1" si="209"/>
        <v>13.2</v>
      </c>
      <c r="D1254" t="str">
        <f t="shared" ca="1" si="210"/>
        <v>c</v>
      </c>
      <c r="E1254" t="s">
        <v>44</v>
      </c>
      <c r="F1254" s="65" t="str">
        <f t="shared" ca="1" si="211"/>
        <v>https://prre.agglo-larochelle.fr/-/gl-batiment-elec</v>
      </c>
      <c r="G1254" t="str">
        <f t="shared" ca="1" si="212"/>
        <v>A</v>
      </c>
      <c r="H1254" t="str">
        <f t="shared" ca="1" si="213"/>
        <v/>
      </c>
      <c r="I1254" t="str">
        <f t="shared" ca="1" si="214"/>
        <v/>
      </c>
      <c r="J1254" t="str">
        <f t="shared" ca="1" si="215"/>
        <v/>
      </c>
      <c r="K1254" t="str">
        <f t="shared" ca="1" si="216"/>
        <v/>
      </c>
      <c r="M1254">
        <f t="shared" ca="1" si="217"/>
        <v>0</v>
      </c>
      <c r="N1254" t="str">
        <f t="shared" ca="1" si="218"/>
        <v/>
      </c>
      <c r="U1254">
        <f t="shared" si="219"/>
        <v>0</v>
      </c>
    </row>
    <row r="1255" hidden="1">
      <c r="A1255" s="12"/>
      <c r="B1255">
        <v>107</v>
      </c>
      <c r="C1255" t="str">
        <f t="shared" ca="1" si="209"/>
        <v>13.2</v>
      </c>
      <c r="D1255" t="str">
        <f t="shared" ca="1" si="210"/>
        <v>c</v>
      </c>
      <c r="E1255" t="s">
        <v>47</v>
      </c>
      <c r="F1255" s="65" t="str">
        <f t="shared" ca="1" si="211"/>
        <v>https://prre.agglo-larochelle.fr/-/1ere-fiche-chantier-de-renovation-performante</v>
      </c>
      <c r="G1255" t="str">
        <f t="shared" ca="1" si="212"/>
        <v>A</v>
      </c>
      <c r="H1255" t="str">
        <f t="shared" ca="1" si="213"/>
        <v/>
      </c>
      <c r="I1255" t="str">
        <f t="shared" ca="1" si="214"/>
        <v/>
      </c>
      <c r="J1255" t="str">
        <f t="shared" ca="1" si="215"/>
        <v/>
      </c>
      <c r="K1255" t="str">
        <f t="shared" ca="1" si="216"/>
        <v/>
      </c>
      <c r="M1255">
        <f t="shared" ca="1" si="217"/>
        <v>0</v>
      </c>
      <c r="N1255" t="str">
        <f t="shared" ca="1" si="218"/>
        <v/>
      </c>
      <c r="U1255">
        <f t="shared" si="219"/>
        <v>0</v>
      </c>
    </row>
    <row r="1256" hidden="1">
      <c r="A1256" s="12"/>
      <c r="B1256">
        <v>108</v>
      </c>
      <c r="C1256" t="str">
        <f t="shared" ca="1" si="209"/>
        <v>13.3</v>
      </c>
      <c r="D1256" t="str">
        <f t="shared" ca="1" si="210"/>
        <v>na</v>
      </c>
      <c r="E1256" t="s">
        <v>11</v>
      </c>
      <c r="F1256" s="65" t="str">
        <f t="shared" ca="1" si="211"/>
        <v>https://prre.agglo-larochelle.fr/</v>
      </c>
      <c r="G1256" t="str">
        <f t="shared" ca="1" si="212"/>
        <v>A</v>
      </c>
      <c r="H1256" t="str">
        <f t="shared" ca="1" si="213"/>
        <v/>
      </c>
      <c r="I1256" t="str">
        <f t="shared" ca="1" si="214"/>
        <v/>
      </c>
      <c r="J1256" t="str">
        <f t="shared" ca="1" si="215"/>
        <v/>
      </c>
      <c r="K1256" t="str">
        <f t="shared" ca="1" si="216"/>
        <v/>
      </c>
      <c r="M1256">
        <f t="shared" ca="1" si="217"/>
        <v>1</v>
      </c>
      <c r="N1256" t="str">
        <f t="shared" ca="1" si="218"/>
        <v/>
      </c>
      <c r="U1256">
        <f t="shared" si="219"/>
        <v>0</v>
      </c>
    </row>
    <row r="1257" hidden="1">
      <c r="A1257" s="12"/>
      <c r="B1257">
        <v>108</v>
      </c>
      <c r="C1257" t="str">
        <f t="shared" ca="1" si="209"/>
        <v>13.3</v>
      </c>
      <c r="D1257" t="str">
        <f t="shared" ca="1" si="210"/>
        <v>na</v>
      </c>
      <c r="E1257" t="s">
        <v>14</v>
      </c>
      <c r="F1257" s="65" t="str">
        <f t="shared" ca="1" si="211"/>
        <v>https://prre.agglo-larochelle.fr/j-adapte-mon-logement-a-une-perte-d-autonomie</v>
      </c>
      <c r="G1257" t="str">
        <f t="shared" ca="1" si="212"/>
        <v>A</v>
      </c>
      <c r="H1257" t="str">
        <f t="shared" ca="1" si="213"/>
        <v/>
      </c>
      <c r="I1257" t="str">
        <f t="shared" ca="1" si="214"/>
        <v/>
      </c>
      <c r="J1257" t="str">
        <f t="shared" ca="1" si="215"/>
        <v/>
      </c>
      <c r="K1257" t="str">
        <f t="shared" ca="1" si="216"/>
        <v/>
      </c>
      <c r="M1257">
        <f t="shared" ca="1" si="217"/>
        <v>1</v>
      </c>
      <c r="N1257" t="str">
        <f t="shared" ca="1" si="218"/>
        <v/>
      </c>
      <c r="U1257">
        <f t="shared" si="219"/>
        <v>0</v>
      </c>
    </row>
    <row r="1258" hidden="1">
      <c r="A1258" s="12"/>
      <c r="B1258">
        <v>108</v>
      </c>
      <c r="C1258" t="str">
        <f t="shared" ca="1" si="209"/>
        <v>13.3</v>
      </c>
      <c r="D1258" t="str">
        <f t="shared" ca="1" si="210"/>
        <v>na</v>
      </c>
      <c r="E1258" t="s">
        <v>17</v>
      </c>
      <c r="F1258" s="65" t="str">
        <f t="shared" ca="1" si="211"/>
        <v>https://prre.agglo-larochelle.fr/contact-professionnels</v>
      </c>
      <c r="G1258" t="str">
        <f t="shared" ca="1" si="212"/>
        <v>A</v>
      </c>
      <c r="H1258" t="str">
        <f t="shared" ca="1" si="213"/>
        <v/>
      </c>
      <c r="I1258" t="str">
        <f t="shared" ca="1" si="214"/>
        <v/>
      </c>
      <c r="J1258" t="str">
        <f t="shared" ca="1" si="215"/>
        <v/>
      </c>
      <c r="K1258" t="str">
        <f t="shared" ca="1" si="216"/>
        <v/>
      </c>
      <c r="M1258">
        <f t="shared" ca="1" si="217"/>
        <v>1</v>
      </c>
      <c r="N1258" t="str">
        <f t="shared" ca="1" si="218"/>
        <v/>
      </c>
      <c r="U1258">
        <f t="shared" si="219"/>
        <v>0</v>
      </c>
    </row>
    <row r="1259" hidden="1">
      <c r="A1259" s="12"/>
      <c r="B1259">
        <v>108</v>
      </c>
      <c r="C1259" t="str">
        <f t="shared" ca="1" si="209"/>
        <v>13.3</v>
      </c>
      <c r="D1259" t="str">
        <f t="shared" ca="1" si="210"/>
        <v>na</v>
      </c>
      <c r="E1259" t="s">
        <v>20</v>
      </c>
      <c r="F1259" s="65" t="str">
        <f t="shared" ca="1" si="211"/>
        <v>https://prre.agglo-larochelle.fr/partenaires</v>
      </c>
      <c r="G1259" t="str">
        <f t="shared" ca="1" si="212"/>
        <v>A</v>
      </c>
      <c r="H1259" t="str">
        <f t="shared" ca="1" si="213"/>
        <v/>
      </c>
      <c r="I1259" t="str">
        <f t="shared" ca="1" si="214"/>
        <v/>
      </c>
      <c r="J1259" t="str">
        <f t="shared" ca="1" si="215"/>
        <v/>
      </c>
      <c r="K1259" t="str">
        <f t="shared" ca="1" si="216"/>
        <v/>
      </c>
      <c r="M1259">
        <f t="shared" ca="1" si="217"/>
        <v>1</v>
      </c>
      <c r="N1259" t="str">
        <f t="shared" ca="1" si="218"/>
        <v/>
      </c>
      <c r="U1259">
        <f t="shared" si="219"/>
        <v>0</v>
      </c>
    </row>
    <row r="1260" hidden="1">
      <c r="A1260" s="12"/>
      <c r="B1260">
        <v>108</v>
      </c>
      <c r="C1260" t="str">
        <f t="shared" ca="1" si="209"/>
        <v>13.3</v>
      </c>
      <c r="D1260" t="str">
        <f t="shared" ca="1" si="210"/>
        <v>na</v>
      </c>
      <c r="E1260" t="s">
        <v>23</v>
      </c>
      <c r="F1260" s="65" t="str">
        <f t="shared" ca="1" si="211"/>
        <v>https://prre.agglo-larochelle.fr/mentions-legales</v>
      </c>
      <c r="G1260" t="str">
        <f t="shared" ca="1" si="212"/>
        <v>A</v>
      </c>
      <c r="H1260" t="str">
        <f t="shared" ca="1" si="213"/>
        <v/>
      </c>
      <c r="I1260" t="str">
        <f t="shared" ca="1" si="214"/>
        <v/>
      </c>
      <c r="J1260" t="str">
        <f t="shared" ca="1" si="215"/>
        <v/>
      </c>
      <c r="K1260" t="str">
        <f t="shared" ca="1" si="216"/>
        <v/>
      </c>
      <c r="M1260">
        <f t="shared" ca="1" si="217"/>
        <v>1</v>
      </c>
      <c r="N1260" t="str">
        <f t="shared" ca="1" si="218"/>
        <v/>
      </c>
      <c r="U1260">
        <f t="shared" si="219"/>
        <v>0</v>
      </c>
    </row>
    <row r="1261" hidden="1">
      <c r="A1261" s="12"/>
      <c r="B1261">
        <v>108</v>
      </c>
      <c r="C1261" t="str">
        <f t="shared" ca="1" si="209"/>
        <v>13.3</v>
      </c>
      <c r="D1261" t="str">
        <f t="shared" ca="1" si="210"/>
        <v>na</v>
      </c>
      <c r="E1261" t="s">
        <v>26</v>
      </c>
      <c r="F1261" s="65" t="str">
        <f t="shared" ca="1" si="211"/>
        <v>https://prre.agglo-larochelle.fr/plan-du-site</v>
      </c>
      <c r="G1261" t="str">
        <f t="shared" ca="1" si="212"/>
        <v>A</v>
      </c>
      <c r="H1261" t="str">
        <f t="shared" ca="1" si="213"/>
        <v/>
      </c>
      <c r="I1261" t="str">
        <f t="shared" ca="1" si="214"/>
        <v/>
      </c>
      <c r="J1261" t="str">
        <f t="shared" ca="1" si="215"/>
        <v/>
      </c>
      <c r="K1261" t="str">
        <f t="shared" ca="1" si="216"/>
        <v/>
      </c>
      <c r="M1261">
        <f t="shared" ca="1" si="217"/>
        <v>1</v>
      </c>
      <c r="N1261" t="str">
        <f t="shared" ca="1" si="218"/>
        <v/>
      </c>
      <c r="U1261">
        <f t="shared" si="219"/>
        <v>0</v>
      </c>
    </row>
    <row r="1262" hidden="1">
      <c r="A1262" s="12"/>
      <c r="B1262">
        <v>108</v>
      </c>
      <c r="C1262" t="str">
        <f t="shared" ca="1" si="209"/>
        <v>13.3</v>
      </c>
      <c r="D1262" t="str">
        <f t="shared" ca="1" si="210"/>
        <v>na</v>
      </c>
      <c r="E1262" t="s">
        <v>29</v>
      </c>
      <c r="F1262" s="65" t="str">
        <f t="shared" ca="1" si="211"/>
        <v>https://prre.agglo-larochelle.fr/module-annuaire-des-pros?</v>
      </c>
      <c r="G1262" t="str">
        <f t="shared" ca="1" si="212"/>
        <v>A</v>
      </c>
      <c r="H1262" t="str">
        <f t="shared" ca="1" si="213"/>
        <v/>
      </c>
      <c r="I1262" t="str">
        <f t="shared" ca="1" si="214"/>
        <v/>
      </c>
      <c r="J1262" t="str">
        <f t="shared" ca="1" si="215"/>
        <v/>
      </c>
      <c r="K1262" t="str">
        <f t="shared" ca="1" si="216"/>
        <v/>
      </c>
      <c r="M1262">
        <f t="shared" ca="1" si="217"/>
        <v>1</v>
      </c>
      <c r="N1262" t="str">
        <f t="shared" ca="1" si="218"/>
        <v/>
      </c>
      <c r="U1262">
        <f t="shared" si="219"/>
        <v>0</v>
      </c>
    </row>
    <row r="1263" hidden="1">
      <c r="A1263" s="12"/>
      <c r="B1263">
        <v>108</v>
      </c>
      <c r="C1263" t="str">
        <f t="shared" ca="1" si="209"/>
        <v>13.3</v>
      </c>
      <c r="D1263" t="str">
        <f t="shared" ca="1" si="210"/>
        <v>na</v>
      </c>
      <c r="E1263" t="s">
        <v>32</v>
      </c>
      <c r="F1263" s="65" t="str">
        <f t="shared" ca="1" si="211"/>
        <v>https://prre.agglo-larochelle.fr/prendre-rendez-vous</v>
      </c>
      <c r="G1263" t="str">
        <f t="shared" ca="1" si="212"/>
        <v>A</v>
      </c>
      <c r="H1263" t="str">
        <f t="shared" ca="1" si="213"/>
        <v/>
      </c>
      <c r="I1263" t="str">
        <f t="shared" ca="1" si="214"/>
        <v/>
      </c>
      <c r="J1263" t="str">
        <f t="shared" ca="1" si="215"/>
        <v/>
      </c>
      <c r="K1263" t="str">
        <f t="shared" ca="1" si="216"/>
        <v/>
      </c>
      <c r="M1263">
        <f t="shared" ca="1" si="217"/>
        <v>1</v>
      </c>
      <c r="N1263" t="str">
        <f t="shared" ca="1" si="218"/>
        <v/>
      </c>
      <c r="U1263">
        <f t="shared" si="219"/>
        <v>0</v>
      </c>
    </row>
    <row r="1264">
      <c r="A1264" s="12"/>
      <c r="B1264">
        <v>108</v>
      </c>
      <c r="C1264" t="str">
        <f t="shared" ca="1" si="209"/>
        <v>13.3</v>
      </c>
      <c r="D1264" t="str">
        <f t="shared" ca="1" si="210"/>
        <v>nc</v>
      </c>
      <c r="E1264" t="s">
        <v>35</v>
      </c>
      <c r="F1264" s="65" t="str">
        <f t="shared" ca="1" si="211"/>
        <v>https://prre.agglo-larochelle.fr/aides-financieres</v>
      </c>
      <c r="G1264" t="str">
        <f t="shared" ca="1" si="212"/>
        <v>A</v>
      </c>
      <c r="H1264" t="str">
        <f t="shared" ca="1" si="213"/>
        <v/>
      </c>
      <c r="I1264" t="str">
        <f t="shared" ca="1" si="214"/>
        <v/>
      </c>
      <c r="J1264" t="str">
        <f t="shared" ca="1" si="215"/>
        <v xml:space="preserve">Une seule fois dans la page</v>
      </c>
      <c r="K1264" t="str">
        <f t="shared" ca="1" si="216"/>
        <v/>
      </c>
      <c r="M1264">
        <f t="shared" ca="1" si="217"/>
        <v>1</v>
      </c>
      <c r="N1264" t="str">
        <f t="shared" ca="1" si="218"/>
        <v xml:space="preserve">le règlement disponible en téléchargement n'est pas totalement accessible : pas de titre dans les métadonnées, un texte n'est pas assez contrasté </v>
      </c>
      <c r="U1264">
        <f t="shared" si="219"/>
        <v>0</v>
      </c>
    </row>
    <row r="1265" hidden="1">
      <c r="A1265" s="12"/>
      <c r="B1265">
        <v>108</v>
      </c>
      <c r="C1265" t="str">
        <f t="shared" ca="1" si="209"/>
        <v>13.3</v>
      </c>
      <c r="D1265" t="str">
        <f t="shared" ca="1" si="210"/>
        <v>na</v>
      </c>
      <c r="E1265" t="s">
        <v>38</v>
      </c>
      <c r="F1265" s="65" t="str">
        <f t="shared" ca="1" si="211"/>
        <v>https://prre.agglo-larochelle.fr/des-outils-pour-mieux-connaitre-mon-logement/mon-toit-est-t-il-bien-isole</v>
      </c>
      <c r="G1265" t="str">
        <f t="shared" ca="1" si="212"/>
        <v>A</v>
      </c>
      <c r="H1265" t="str">
        <f t="shared" ca="1" si="213"/>
        <v/>
      </c>
      <c r="I1265" t="str">
        <f t="shared" ca="1" si="214"/>
        <v/>
      </c>
      <c r="J1265" t="str">
        <f t="shared" ca="1" si="215"/>
        <v/>
      </c>
      <c r="K1265" t="str">
        <f t="shared" ca="1" si="216"/>
        <v/>
      </c>
      <c r="M1265">
        <f t="shared" ca="1" si="217"/>
        <v>1</v>
      </c>
      <c r="N1265" t="str">
        <f t="shared" ca="1" si="218"/>
        <v/>
      </c>
      <c r="U1265">
        <f t="shared" si="219"/>
        <v>0</v>
      </c>
    </row>
    <row r="1266" hidden="1">
      <c r="A1266" s="12"/>
      <c r="B1266">
        <v>108</v>
      </c>
      <c r="C1266" t="str">
        <f t="shared" ca="1" si="209"/>
        <v>13.3</v>
      </c>
      <c r="D1266" t="str">
        <f t="shared" ca="1" si="210"/>
        <v>na</v>
      </c>
      <c r="E1266" t="s">
        <v>41</v>
      </c>
      <c r="F1266" s="65" t="str">
        <f t="shared" ca="1" si="211"/>
        <v>https://prre.agglo-larochelle.fr/prendre-rendez-vous/prendre-rendez-vous-a-la-rochelle-pour-une-renovation-energetique-individuelle</v>
      </c>
      <c r="G1266" t="str">
        <f t="shared" ca="1" si="212"/>
        <v>A</v>
      </c>
      <c r="H1266" t="str">
        <f t="shared" ca="1" si="213"/>
        <v/>
      </c>
      <c r="I1266" t="str">
        <f t="shared" ca="1" si="214"/>
        <v/>
      </c>
      <c r="J1266" t="str">
        <f t="shared" ca="1" si="215"/>
        <v/>
      </c>
      <c r="K1266" t="str">
        <f t="shared" ca="1" si="216"/>
        <v/>
      </c>
      <c r="M1266">
        <f t="shared" ca="1" si="217"/>
        <v>1</v>
      </c>
      <c r="N1266" t="str">
        <f t="shared" ca="1" si="218"/>
        <v/>
      </c>
      <c r="U1266">
        <f t="shared" si="219"/>
        <v>0</v>
      </c>
    </row>
    <row r="1267" hidden="1">
      <c r="A1267" s="12"/>
      <c r="B1267">
        <v>108</v>
      </c>
      <c r="C1267" t="str">
        <f t="shared" ca="1" si="209"/>
        <v>13.3</v>
      </c>
      <c r="D1267" t="str">
        <f t="shared" ca="1" si="210"/>
        <v>na</v>
      </c>
      <c r="E1267" t="s">
        <v>44</v>
      </c>
      <c r="F1267" s="65" t="str">
        <f t="shared" ca="1" si="211"/>
        <v>https://prre.agglo-larochelle.fr/-/gl-batiment-elec</v>
      </c>
      <c r="G1267" t="str">
        <f t="shared" ca="1" si="212"/>
        <v>A</v>
      </c>
      <c r="H1267" t="str">
        <f t="shared" ca="1" si="213"/>
        <v/>
      </c>
      <c r="I1267" t="str">
        <f t="shared" ca="1" si="214"/>
        <v/>
      </c>
      <c r="J1267" t="str">
        <f t="shared" ca="1" si="215"/>
        <v/>
      </c>
      <c r="K1267" t="str">
        <f t="shared" ca="1" si="216"/>
        <v/>
      </c>
      <c r="M1267">
        <f t="shared" ca="1" si="217"/>
        <v>1</v>
      </c>
      <c r="N1267" t="str">
        <f t="shared" ca="1" si="218"/>
        <v/>
      </c>
      <c r="U1267">
        <f t="shared" si="219"/>
        <v>0</v>
      </c>
    </row>
    <row r="1268" hidden="1">
      <c r="A1268" s="12"/>
      <c r="B1268">
        <v>108</v>
      </c>
      <c r="C1268" t="str">
        <f t="shared" ca="1" si="209"/>
        <v>13.3</v>
      </c>
      <c r="D1268" t="str">
        <f t="shared" ca="1" si="210"/>
        <v>na</v>
      </c>
      <c r="E1268" t="s">
        <v>47</v>
      </c>
      <c r="F1268" s="65" t="str">
        <f t="shared" ca="1" si="211"/>
        <v>https://prre.agglo-larochelle.fr/-/1ere-fiche-chantier-de-renovation-performante</v>
      </c>
      <c r="G1268" t="str">
        <f t="shared" ca="1" si="212"/>
        <v>A</v>
      </c>
      <c r="H1268" t="str">
        <f t="shared" ca="1" si="213"/>
        <v/>
      </c>
      <c r="I1268" t="str">
        <f t="shared" ca="1" si="214"/>
        <v/>
      </c>
      <c r="J1268" t="str">
        <f t="shared" ca="1" si="215"/>
        <v/>
      </c>
      <c r="K1268" t="str">
        <f t="shared" ca="1" si="216"/>
        <v/>
      </c>
      <c r="M1268">
        <f t="shared" ca="1" si="217"/>
        <v>1</v>
      </c>
      <c r="N1268" t="str">
        <f t="shared" ca="1" si="218"/>
        <v/>
      </c>
      <c r="U1268">
        <f t="shared" si="219"/>
        <v>0</v>
      </c>
    </row>
    <row r="1269" hidden="1">
      <c r="A1269" s="12"/>
      <c r="B1269">
        <v>109</v>
      </c>
      <c r="C1269" t="str">
        <f t="shared" ca="1" si="209"/>
        <v>13.4</v>
      </c>
      <c r="D1269" t="str">
        <f t="shared" ca="1" si="210"/>
        <v>na</v>
      </c>
      <c r="E1269" t="s">
        <v>11</v>
      </c>
      <c r="F1269" s="65" t="str">
        <f t="shared" ca="1" si="211"/>
        <v>https://prre.agglo-larochelle.fr/</v>
      </c>
      <c r="G1269" t="str">
        <f t="shared" ca="1" si="212"/>
        <v>A</v>
      </c>
      <c r="H1269" t="str">
        <f t="shared" ca="1" si="213"/>
        <v/>
      </c>
      <c r="I1269" t="str">
        <f t="shared" ca="1" si="214"/>
        <v/>
      </c>
      <c r="J1269" t="str">
        <f t="shared" ca="1" si="215"/>
        <v/>
      </c>
      <c r="K1269" t="str">
        <f t="shared" ca="1" si="216"/>
        <v/>
      </c>
      <c r="M1269">
        <f t="shared" ca="1" si="217"/>
        <v>0</v>
      </c>
      <c r="N1269" t="str">
        <f t="shared" ca="1" si="218"/>
        <v/>
      </c>
      <c r="U1269">
        <f t="shared" si="219"/>
        <v>0</v>
      </c>
    </row>
    <row r="1270" hidden="1">
      <c r="A1270" s="12"/>
      <c r="B1270">
        <v>109</v>
      </c>
      <c r="C1270" t="str">
        <f t="shared" ca="1" si="209"/>
        <v>13.4</v>
      </c>
      <c r="D1270" t="str">
        <f t="shared" ca="1" si="210"/>
        <v>na</v>
      </c>
      <c r="E1270" t="s">
        <v>14</v>
      </c>
      <c r="F1270" s="65" t="str">
        <f t="shared" ca="1" si="211"/>
        <v>https://prre.agglo-larochelle.fr/j-adapte-mon-logement-a-une-perte-d-autonomie</v>
      </c>
      <c r="G1270" t="str">
        <f t="shared" ca="1" si="212"/>
        <v>A</v>
      </c>
      <c r="H1270" t="str">
        <f t="shared" ca="1" si="213"/>
        <v/>
      </c>
      <c r="I1270" t="str">
        <f t="shared" ca="1" si="214"/>
        <v/>
      </c>
      <c r="J1270" t="str">
        <f t="shared" ca="1" si="215"/>
        <v/>
      </c>
      <c r="K1270" t="str">
        <f t="shared" ca="1" si="216"/>
        <v/>
      </c>
      <c r="M1270">
        <f t="shared" ca="1" si="217"/>
        <v>0</v>
      </c>
      <c r="N1270" t="str">
        <f t="shared" ca="1" si="218"/>
        <v/>
      </c>
      <c r="U1270">
        <f t="shared" si="219"/>
        <v>0</v>
      </c>
    </row>
    <row r="1271" hidden="1">
      <c r="A1271" s="12"/>
      <c r="B1271">
        <v>109</v>
      </c>
      <c r="C1271" t="str">
        <f t="shared" ca="1" si="209"/>
        <v>13.4</v>
      </c>
      <c r="D1271" t="str">
        <f t="shared" ca="1" si="210"/>
        <v>na</v>
      </c>
      <c r="E1271" t="s">
        <v>17</v>
      </c>
      <c r="F1271" s="65" t="str">
        <f t="shared" ca="1" si="211"/>
        <v>https://prre.agglo-larochelle.fr/contact-professionnels</v>
      </c>
      <c r="G1271" t="str">
        <f t="shared" ca="1" si="212"/>
        <v>A</v>
      </c>
      <c r="H1271" t="str">
        <f t="shared" ca="1" si="213"/>
        <v/>
      </c>
      <c r="I1271" t="str">
        <f t="shared" ca="1" si="214"/>
        <v/>
      </c>
      <c r="J1271" t="str">
        <f t="shared" ca="1" si="215"/>
        <v/>
      </c>
      <c r="K1271" t="str">
        <f t="shared" ca="1" si="216"/>
        <v/>
      </c>
      <c r="M1271">
        <f t="shared" ca="1" si="217"/>
        <v>0</v>
      </c>
      <c r="N1271" t="str">
        <f t="shared" ca="1" si="218"/>
        <v/>
      </c>
      <c r="U1271">
        <f t="shared" si="219"/>
        <v>0</v>
      </c>
    </row>
    <row r="1272" hidden="1">
      <c r="A1272" s="12"/>
      <c r="B1272">
        <v>109</v>
      </c>
      <c r="C1272" t="str">
        <f t="shared" ca="1" si="209"/>
        <v>13.4</v>
      </c>
      <c r="D1272" t="str">
        <f t="shared" ca="1" si="210"/>
        <v>na</v>
      </c>
      <c r="E1272" t="s">
        <v>20</v>
      </c>
      <c r="F1272" s="65" t="str">
        <f t="shared" ca="1" si="211"/>
        <v>https://prre.agglo-larochelle.fr/partenaires</v>
      </c>
      <c r="G1272" t="str">
        <f t="shared" ca="1" si="212"/>
        <v>A</v>
      </c>
      <c r="H1272" t="str">
        <f t="shared" ca="1" si="213"/>
        <v/>
      </c>
      <c r="I1272" t="str">
        <f t="shared" ca="1" si="214"/>
        <v/>
      </c>
      <c r="J1272" t="str">
        <f t="shared" ca="1" si="215"/>
        <v/>
      </c>
      <c r="K1272" t="str">
        <f t="shared" ca="1" si="216"/>
        <v/>
      </c>
      <c r="M1272">
        <f t="shared" ca="1" si="217"/>
        <v>0</v>
      </c>
      <c r="N1272" t="str">
        <f t="shared" ca="1" si="218"/>
        <v/>
      </c>
      <c r="U1272">
        <f t="shared" si="219"/>
        <v>0</v>
      </c>
    </row>
    <row r="1273" hidden="1">
      <c r="A1273" s="12"/>
      <c r="B1273">
        <v>109</v>
      </c>
      <c r="C1273" t="str">
        <f t="shared" ca="1" si="209"/>
        <v>13.4</v>
      </c>
      <c r="D1273" t="str">
        <f t="shared" ca="1" si="210"/>
        <v>na</v>
      </c>
      <c r="E1273" t="s">
        <v>23</v>
      </c>
      <c r="F1273" s="65" t="str">
        <f t="shared" ca="1" si="211"/>
        <v>https://prre.agglo-larochelle.fr/mentions-legales</v>
      </c>
      <c r="G1273" t="str">
        <f t="shared" ca="1" si="212"/>
        <v>A</v>
      </c>
      <c r="H1273" t="str">
        <f t="shared" ca="1" si="213"/>
        <v/>
      </c>
      <c r="I1273" t="str">
        <f t="shared" ca="1" si="214"/>
        <v/>
      </c>
      <c r="J1273" t="str">
        <f t="shared" ca="1" si="215"/>
        <v/>
      </c>
      <c r="K1273" t="str">
        <f t="shared" ca="1" si="216"/>
        <v/>
      </c>
      <c r="M1273">
        <f t="shared" ca="1" si="217"/>
        <v>0</v>
      </c>
      <c r="N1273" t="str">
        <f t="shared" ca="1" si="218"/>
        <v/>
      </c>
      <c r="U1273">
        <f t="shared" si="219"/>
        <v>0</v>
      </c>
    </row>
    <row r="1274" hidden="1">
      <c r="A1274" s="12"/>
      <c r="B1274">
        <v>109</v>
      </c>
      <c r="C1274" t="str">
        <f t="shared" ca="1" si="209"/>
        <v>13.4</v>
      </c>
      <c r="D1274" t="str">
        <f t="shared" ca="1" si="210"/>
        <v>na</v>
      </c>
      <c r="E1274" t="s">
        <v>26</v>
      </c>
      <c r="F1274" s="65" t="str">
        <f t="shared" ca="1" si="211"/>
        <v>https://prre.agglo-larochelle.fr/plan-du-site</v>
      </c>
      <c r="G1274" t="str">
        <f t="shared" ca="1" si="212"/>
        <v>A</v>
      </c>
      <c r="H1274" t="str">
        <f t="shared" ca="1" si="213"/>
        <v/>
      </c>
      <c r="I1274" t="str">
        <f t="shared" ca="1" si="214"/>
        <v/>
      </c>
      <c r="J1274" t="str">
        <f t="shared" ca="1" si="215"/>
        <v/>
      </c>
      <c r="K1274" t="str">
        <f t="shared" ca="1" si="216"/>
        <v/>
      </c>
      <c r="M1274">
        <f t="shared" ca="1" si="217"/>
        <v>0</v>
      </c>
      <c r="N1274" t="str">
        <f t="shared" ca="1" si="218"/>
        <v/>
      </c>
      <c r="U1274">
        <f t="shared" si="219"/>
        <v>0</v>
      </c>
    </row>
    <row r="1275" hidden="1">
      <c r="A1275" s="12"/>
      <c r="B1275">
        <v>109</v>
      </c>
      <c r="C1275" t="str">
        <f t="shared" ca="1" si="209"/>
        <v>13.4</v>
      </c>
      <c r="D1275" t="str">
        <f t="shared" ca="1" si="210"/>
        <v>na</v>
      </c>
      <c r="E1275" t="s">
        <v>29</v>
      </c>
      <c r="F1275" s="65" t="str">
        <f t="shared" ca="1" si="211"/>
        <v>https://prre.agglo-larochelle.fr/module-annuaire-des-pros?</v>
      </c>
      <c r="G1275" t="str">
        <f t="shared" ca="1" si="212"/>
        <v>A</v>
      </c>
      <c r="H1275" t="str">
        <f t="shared" ca="1" si="213"/>
        <v/>
      </c>
      <c r="I1275" t="str">
        <f t="shared" ca="1" si="214"/>
        <v/>
      </c>
      <c r="J1275" t="str">
        <f t="shared" ca="1" si="215"/>
        <v/>
      </c>
      <c r="K1275" t="str">
        <f t="shared" ca="1" si="216"/>
        <v/>
      </c>
      <c r="M1275">
        <f t="shared" ca="1" si="217"/>
        <v>0</v>
      </c>
      <c r="N1275" t="str">
        <f t="shared" ca="1" si="218"/>
        <v/>
      </c>
      <c r="U1275">
        <f t="shared" si="219"/>
        <v>0</v>
      </c>
    </row>
    <row r="1276" hidden="1">
      <c r="A1276" s="12"/>
      <c r="B1276">
        <v>109</v>
      </c>
      <c r="C1276" t="str">
        <f t="shared" ca="1" si="209"/>
        <v>13.4</v>
      </c>
      <c r="D1276" t="str">
        <f t="shared" ca="1" si="210"/>
        <v>na</v>
      </c>
      <c r="E1276" t="s">
        <v>32</v>
      </c>
      <c r="F1276" s="65" t="str">
        <f t="shared" ca="1" si="211"/>
        <v>https://prre.agglo-larochelle.fr/prendre-rendez-vous</v>
      </c>
      <c r="G1276" t="str">
        <f t="shared" ca="1" si="212"/>
        <v>A</v>
      </c>
      <c r="H1276" t="str">
        <f t="shared" ca="1" si="213"/>
        <v/>
      </c>
      <c r="I1276" t="str">
        <f t="shared" ca="1" si="214"/>
        <v/>
      </c>
      <c r="J1276" t="str">
        <f t="shared" ca="1" si="215"/>
        <v/>
      </c>
      <c r="K1276" t="str">
        <f t="shared" ca="1" si="216"/>
        <v/>
      </c>
      <c r="M1276">
        <f t="shared" ca="1" si="217"/>
        <v>0</v>
      </c>
      <c r="N1276" t="str">
        <f t="shared" ca="1" si="218"/>
        <v/>
      </c>
      <c r="U1276">
        <f t="shared" si="219"/>
        <v>0</v>
      </c>
    </row>
    <row r="1277" hidden="1">
      <c r="A1277" s="12"/>
      <c r="B1277">
        <v>109</v>
      </c>
      <c r="C1277" t="str">
        <f t="shared" ca="1" si="209"/>
        <v>13.4</v>
      </c>
      <c r="D1277" t="str">
        <f t="shared" ca="1" si="210"/>
        <v>na</v>
      </c>
      <c r="E1277" t="s">
        <v>35</v>
      </c>
      <c r="F1277" s="65" t="str">
        <f t="shared" ca="1" si="211"/>
        <v>https://prre.agglo-larochelle.fr/aides-financieres</v>
      </c>
      <c r="G1277" t="str">
        <f t="shared" ca="1" si="212"/>
        <v>A</v>
      </c>
      <c r="H1277" t="str">
        <f t="shared" ca="1" si="213"/>
        <v/>
      </c>
      <c r="I1277" t="str">
        <f t="shared" ca="1" si="214"/>
        <v/>
      </c>
      <c r="J1277" t="str">
        <f t="shared" ca="1" si="215"/>
        <v/>
      </c>
      <c r="K1277" t="str">
        <f t="shared" ca="1" si="216"/>
        <v/>
      </c>
      <c r="M1277">
        <f t="shared" ca="1" si="217"/>
        <v>0</v>
      </c>
      <c r="N1277" t="str">
        <f t="shared" ca="1" si="218"/>
        <v/>
      </c>
      <c r="U1277">
        <f t="shared" si="219"/>
        <v>0</v>
      </c>
    </row>
    <row r="1278" hidden="1">
      <c r="A1278" s="12"/>
      <c r="B1278">
        <v>109</v>
      </c>
      <c r="C1278" t="str">
        <f t="shared" ca="1" si="209"/>
        <v>13.4</v>
      </c>
      <c r="D1278" t="str">
        <f t="shared" ca="1" si="210"/>
        <v>na</v>
      </c>
      <c r="E1278" t="s">
        <v>38</v>
      </c>
      <c r="F1278" s="65" t="str">
        <f t="shared" ca="1" si="211"/>
        <v>https://prre.agglo-larochelle.fr/des-outils-pour-mieux-connaitre-mon-logement/mon-toit-est-t-il-bien-isole</v>
      </c>
      <c r="G1278" t="str">
        <f t="shared" ca="1" si="212"/>
        <v>A</v>
      </c>
      <c r="H1278" t="str">
        <f t="shared" ca="1" si="213"/>
        <v/>
      </c>
      <c r="I1278" t="str">
        <f t="shared" ca="1" si="214"/>
        <v/>
      </c>
      <c r="J1278" t="str">
        <f t="shared" ca="1" si="215"/>
        <v/>
      </c>
      <c r="K1278" t="str">
        <f t="shared" ca="1" si="216"/>
        <v/>
      </c>
      <c r="M1278">
        <f t="shared" ca="1" si="217"/>
        <v>0</v>
      </c>
      <c r="N1278" t="str">
        <f t="shared" ca="1" si="218"/>
        <v/>
      </c>
      <c r="U1278">
        <f t="shared" si="219"/>
        <v>0</v>
      </c>
    </row>
    <row r="1279" hidden="1">
      <c r="A1279" s="12"/>
      <c r="B1279">
        <v>109</v>
      </c>
      <c r="C1279" t="str">
        <f t="shared" ca="1" si="209"/>
        <v>13.4</v>
      </c>
      <c r="D1279" t="str">
        <f t="shared" ca="1" si="210"/>
        <v>na</v>
      </c>
      <c r="E1279" t="s">
        <v>41</v>
      </c>
      <c r="F1279" s="65" t="str">
        <f t="shared" ca="1" si="211"/>
        <v>https://prre.agglo-larochelle.fr/prendre-rendez-vous/prendre-rendez-vous-a-la-rochelle-pour-une-renovation-energetique-individuelle</v>
      </c>
      <c r="G1279" t="str">
        <f t="shared" ca="1" si="212"/>
        <v>A</v>
      </c>
      <c r="H1279" t="str">
        <f t="shared" ca="1" si="213"/>
        <v/>
      </c>
      <c r="I1279" t="str">
        <f t="shared" ca="1" si="214"/>
        <v/>
      </c>
      <c r="J1279" t="str">
        <f t="shared" ca="1" si="215"/>
        <v/>
      </c>
      <c r="K1279" t="str">
        <f t="shared" ca="1" si="216"/>
        <v/>
      </c>
      <c r="M1279">
        <f t="shared" ca="1" si="217"/>
        <v>0</v>
      </c>
      <c r="N1279" t="str">
        <f t="shared" ca="1" si="218"/>
        <v/>
      </c>
      <c r="U1279">
        <f t="shared" si="219"/>
        <v>0</v>
      </c>
    </row>
    <row r="1280" hidden="1">
      <c r="A1280" s="12"/>
      <c r="B1280">
        <v>109</v>
      </c>
      <c r="C1280" t="str">
        <f t="shared" ca="1" si="209"/>
        <v>13.4</v>
      </c>
      <c r="D1280" t="str">
        <f t="shared" ca="1" si="210"/>
        <v>na</v>
      </c>
      <c r="E1280" t="s">
        <v>44</v>
      </c>
      <c r="F1280" s="65" t="str">
        <f t="shared" ca="1" si="211"/>
        <v>https://prre.agglo-larochelle.fr/-/gl-batiment-elec</v>
      </c>
      <c r="G1280" t="str">
        <f t="shared" ca="1" si="212"/>
        <v>A</v>
      </c>
      <c r="H1280" t="str">
        <f t="shared" ca="1" si="213"/>
        <v/>
      </c>
      <c r="I1280" t="str">
        <f t="shared" ca="1" si="214"/>
        <v/>
      </c>
      <c r="J1280" t="str">
        <f t="shared" ca="1" si="215"/>
        <v/>
      </c>
      <c r="K1280" t="str">
        <f t="shared" ca="1" si="216"/>
        <v/>
      </c>
      <c r="M1280">
        <f t="shared" ca="1" si="217"/>
        <v>0</v>
      </c>
      <c r="N1280" t="str">
        <f t="shared" ca="1" si="218"/>
        <v/>
      </c>
      <c r="U1280">
        <f t="shared" si="219"/>
        <v>0</v>
      </c>
    </row>
    <row r="1281" hidden="1">
      <c r="A1281" s="12"/>
      <c r="B1281">
        <v>109</v>
      </c>
      <c r="C1281" t="str">
        <f t="shared" ca="1" si="209"/>
        <v>13.4</v>
      </c>
      <c r="D1281" t="str">
        <f t="shared" ca="1" si="210"/>
        <v>na</v>
      </c>
      <c r="E1281" t="s">
        <v>47</v>
      </c>
      <c r="F1281" s="65" t="str">
        <f t="shared" ca="1" si="211"/>
        <v>https://prre.agglo-larochelle.fr/-/1ere-fiche-chantier-de-renovation-performante</v>
      </c>
      <c r="G1281" t="str">
        <f t="shared" ca="1" si="212"/>
        <v>A</v>
      </c>
      <c r="H1281" t="str">
        <f t="shared" ca="1" si="213"/>
        <v/>
      </c>
      <c r="I1281" t="str">
        <f t="shared" ca="1" si="214"/>
        <v/>
      </c>
      <c r="J1281" t="str">
        <f t="shared" ca="1" si="215"/>
        <v/>
      </c>
      <c r="K1281" t="str">
        <f t="shared" ca="1" si="216"/>
        <v/>
      </c>
      <c r="M1281">
        <f t="shared" ca="1" si="217"/>
        <v>0</v>
      </c>
      <c r="N1281" t="str">
        <f t="shared" ca="1" si="218"/>
        <v/>
      </c>
      <c r="U1281">
        <f t="shared" si="219"/>
        <v>0</v>
      </c>
    </row>
    <row r="1282" hidden="1">
      <c r="A1282" s="12"/>
      <c r="B1282">
        <v>110</v>
      </c>
      <c r="C1282" t="str">
        <f t="shared" ca="1" si="209"/>
        <v>13.5</v>
      </c>
      <c r="D1282" t="str">
        <f t="shared" ca="1" si="210"/>
        <v>na</v>
      </c>
      <c r="E1282" t="s">
        <v>11</v>
      </c>
      <c r="F1282" s="65" t="str">
        <f t="shared" ca="1" si="211"/>
        <v>https://prre.agglo-larochelle.fr/</v>
      </c>
      <c r="G1282" t="str">
        <f t="shared" ca="1" si="212"/>
        <v>A</v>
      </c>
      <c r="H1282" t="str">
        <f t="shared" ca="1" si="213"/>
        <v/>
      </c>
      <c r="I1282" t="str">
        <f t="shared" ca="1" si="214"/>
        <v/>
      </c>
      <c r="J1282" t="str">
        <f t="shared" ca="1" si="215"/>
        <v/>
      </c>
      <c r="K1282" t="str">
        <f t="shared" ca="1" si="216"/>
        <v/>
      </c>
      <c r="M1282">
        <f t="shared" ca="1" si="217"/>
        <v>1</v>
      </c>
      <c r="N1282" t="str">
        <f t="shared" ca="1" si="218"/>
        <v/>
      </c>
      <c r="U1282">
        <f t="shared" si="219"/>
        <v>0</v>
      </c>
    </row>
    <row r="1283" hidden="1">
      <c r="A1283" s="12"/>
      <c r="B1283">
        <v>110</v>
      </c>
      <c r="C1283" t="str">
        <f t="shared" ca="1" si="209"/>
        <v>13.5</v>
      </c>
      <c r="D1283" t="str">
        <f t="shared" ca="1" si="210"/>
        <v>na</v>
      </c>
      <c r="E1283" t="s">
        <v>14</v>
      </c>
      <c r="F1283" s="65" t="str">
        <f t="shared" ca="1" si="211"/>
        <v>https://prre.agglo-larochelle.fr/j-adapte-mon-logement-a-une-perte-d-autonomie</v>
      </c>
      <c r="G1283" t="str">
        <f t="shared" ca="1" si="212"/>
        <v>A</v>
      </c>
      <c r="H1283" t="str">
        <f t="shared" ca="1" si="213"/>
        <v/>
      </c>
      <c r="I1283" t="str">
        <f t="shared" ca="1" si="214"/>
        <v/>
      </c>
      <c r="J1283" t="str">
        <f t="shared" ca="1" si="215"/>
        <v/>
      </c>
      <c r="K1283" t="str">
        <f t="shared" ca="1" si="216"/>
        <v/>
      </c>
      <c r="M1283">
        <f t="shared" ca="1" si="217"/>
        <v>1</v>
      </c>
      <c r="N1283" t="str">
        <f t="shared" ca="1" si="218"/>
        <v/>
      </c>
      <c r="U1283">
        <f t="shared" si="219"/>
        <v>0</v>
      </c>
    </row>
    <row r="1284" hidden="1">
      <c r="A1284" s="12"/>
      <c r="B1284">
        <v>110</v>
      </c>
      <c r="C1284" t="str">
        <f t="shared" ca="1" si="209"/>
        <v>13.5</v>
      </c>
      <c r="D1284" t="str">
        <f t="shared" ca="1" si="210"/>
        <v>na</v>
      </c>
      <c r="E1284" t="s">
        <v>17</v>
      </c>
      <c r="F1284" s="65" t="str">
        <f t="shared" ca="1" si="211"/>
        <v>https://prre.agglo-larochelle.fr/contact-professionnels</v>
      </c>
      <c r="G1284" t="str">
        <f t="shared" ca="1" si="212"/>
        <v>A</v>
      </c>
      <c r="H1284" t="str">
        <f t="shared" ca="1" si="213"/>
        <v/>
      </c>
      <c r="I1284" t="str">
        <f t="shared" ca="1" si="214"/>
        <v/>
      </c>
      <c r="J1284" t="str">
        <f t="shared" ca="1" si="215"/>
        <v/>
      </c>
      <c r="K1284" t="str">
        <f t="shared" ca="1" si="216"/>
        <v/>
      </c>
      <c r="M1284">
        <f t="shared" ca="1" si="217"/>
        <v>1</v>
      </c>
      <c r="N1284" t="str">
        <f t="shared" ca="1" si="218"/>
        <v/>
      </c>
      <c r="U1284">
        <f t="shared" si="219"/>
        <v>0</v>
      </c>
    </row>
    <row r="1285" hidden="1">
      <c r="A1285" s="12"/>
      <c r="B1285">
        <v>110</v>
      </c>
      <c r="C1285" t="str">
        <f t="shared" ca="1" si="209"/>
        <v>13.5</v>
      </c>
      <c r="D1285" t="str">
        <f t="shared" ca="1" si="210"/>
        <v>na</v>
      </c>
      <c r="E1285" t="s">
        <v>20</v>
      </c>
      <c r="F1285" s="65" t="str">
        <f t="shared" ca="1" si="211"/>
        <v>https://prre.agglo-larochelle.fr/partenaires</v>
      </c>
      <c r="G1285" t="str">
        <f t="shared" ca="1" si="212"/>
        <v>A</v>
      </c>
      <c r="H1285" t="str">
        <f t="shared" ca="1" si="213"/>
        <v/>
      </c>
      <c r="I1285" t="str">
        <f t="shared" ca="1" si="214"/>
        <v/>
      </c>
      <c r="J1285" t="str">
        <f t="shared" ca="1" si="215"/>
        <v/>
      </c>
      <c r="K1285" t="str">
        <f t="shared" ca="1" si="216"/>
        <v/>
      </c>
      <c r="M1285">
        <f t="shared" ca="1" si="217"/>
        <v>1</v>
      </c>
      <c r="N1285" t="str">
        <f t="shared" ca="1" si="218"/>
        <v/>
      </c>
      <c r="U1285">
        <f t="shared" si="219"/>
        <v>0</v>
      </c>
    </row>
    <row r="1286" hidden="1">
      <c r="A1286" s="12"/>
      <c r="B1286">
        <v>110</v>
      </c>
      <c r="C1286" t="str">
        <f t="shared" ca="1" si="209"/>
        <v>13.5</v>
      </c>
      <c r="D1286" t="str">
        <f t="shared" ca="1" si="210"/>
        <v>na</v>
      </c>
      <c r="E1286" t="s">
        <v>23</v>
      </c>
      <c r="F1286" s="65" t="str">
        <f t="shared" ca="1" si="211"/>
        <v>https://prre.agglo-larochelle.fr/mentions-legales</v>
      </c>
      <c r="G1286" t="str">
        <f t="shared" ca="1" si="212"/>
        <v>A</v>
      </c>
      <c r="H1286" t="str">
        <f t="shared" ca="1" si="213"/>
        <v/>
      </c>
      <c r="I1286" t="str">
        <f t="shared" ca="1" si="214"/>
        <v/>
      </c>
      <c r="J1286" t="str">
        <f t="shared" ca="1" si="215"/>
        <v/>
      </c>
      <c r="K1286" t="str">
        <f t="shared" ca="1" si="216"/>
        <v/>
      </c>
      <c r="M1286">
        <f t="shared" ca="1" si="217"/>
        <v>1</v>
      </c>
      <c r="N1286" t="str">
        <f t="shared" ca="1" si="218"/>
        <v/>
      </c>
      <c r="U1286">
        <f t="shared" si="219"/>
        <v>0</v>
      </c>
    </row>
    <row r="1287" hidden="1">
      <c r="A1287" s="12"/>
      <c r="B1287">
        <v>110</v>
      </c>
      <c r="C1287" t="str">
        <f t="shared" ca="1" si="209"/>
        <v>13.5</v>
      </c>
      <c r="D1287" t="str">
        <f t="shared" ca="1" si="210"/>
        <v>na</v>
      </c>
      <c r="E1287" t="s">
        <v>26</v>
      </c>
      <c r="F1287" s="65" t="str">
        <f t="shared" ca="1" si="211"/>
        <v>https://prre.agglo-larochelle.fr/plan-du-site</v>
      </c>
      <c r="G1287" t="str">
        <f t="shared" ca="1" si="212"/>
        <v>A</v>
      </c>
      <c r="H1287" t="str">
        <f t="shared" ca="1" si="213"/>
        <v/>
      </c>
      <c r="I1287" t="str">
        <f t="shared" ca="1" si="214"/>
        <v/>
      </c>
      <c r="J1287" t="str">
        <f t="shared" ca="1" si="215"/>
        <v/>
      </c>
      <c r="K1287" t="str">
        <f t="shared" ca="1" si="216"/>
        <v/>
      </c>
      <c r="M1287">
        <f t="shared" ca="1" si="217"/>
        <v>1</v>
      </c>
      <c r="N1287" t="str">
        <f t="shared" ca="1" si="218"/>
        <v/>
      </c>
      <c r="U1287">
        <f t="shared" si="219"/>
        <v>0</v>
      </c>
    </row>
    <row r="1288" hidden="1">
      <c r="A1288" s="12"/>
      <c r="B1288">
        <v>110</v>
      </c>
      <c r="C1288" t="str">
        <f t="shared" ref="C1288:C1351" ca="1" si="220">IF(INDIRECT($E1288&amp;"!B"&amp;$B1288)=0,"",INDIRECT($E1288&amp;"!B"&amp;$B1288))</f>
        <v>13.5</v>
      </c>
      <c r="D1288" t="str">
        <f t="shared" ref="D1288:D1351" ca="1" si="221">IF(INDIRECT($E1288&amp;"!F"&amp;$B1288)=0,"",INDIRECT($E1288&amp;"!F"&amp;$B1288))</f>
        <v>na</v>
      </c>
      <c r="E1288" t="s">
        <v>29</v>
      </c>
      <c r="F1288" s="65" t="str">
        <f t="shared" ref="F1288:F1351" ca="1" si="222">HYPERLINK(INDIRECT($E1288&amp;"!C3"))</f>
        <v>https://prre.agglo-larochelle.fr/module-annuaire-des-pros?</v>
      </c>
      <c r="G1288" t="str">
        <f t="shared" ref="G1288:G1351" ca="1" si="223">IF(INDIRECT($E1288&amp;"!C"&amp;$B1288)=0,"",INDIRECT($E1288&amp;"!C"&amp;$B1288))</f>
        <v>A</v>
      </c>
      <c r="H1288" t="str">
        <f t="shared" ref="H1288:H1351" ca="1" si="224">IF(INDIRECT($E1288&amp;"!D"&amp;$B1288)=0,"",INDIRECT($E1288&amp;"!D"&amp;$B1288))</f>
        <v/>
      </c>
      <c r="I1288" t="str">
        <f t="shared" ref="I1288:I1351" ca="1" si="225">IF(INDIRECT($E1288&amp;"!H"&amp;$B1288)=0,"",INDIRECT($E1288&amp;"!H"&amp;$B1288))</f>
        <v/>
      </c>
      <c r="J1288" t="str">
        <f t="shared" ref="J1288:J1351" ca="1" si="226">IF(INDIRECT($E1288&amp;"!I"&amp;$B1288)=0,"",INDIRECT($E1288&amp;"!I"&amp;$B1288))</f>
        <v/>
      </c>
      <c r="K1288" t="str">
        <f t="shared" ref="K1288:K1351" ca="1" si="227">IFERROR(VLOOKUP($J1288,$W$1:$AA$4,(MATCH($I1288,$X$5:$AA$5,0))+1,FALSE),"")</f>
        <v/>
      </c>
      <c r="M1288">
        <f t="shared" ref="M1288:M1351" ca="1" si="228">COUNTIFS($C$7:$C$1385,$C1288,$D$7:$D$1385,"nc")</f>
        <v>1</v>
      </c>
      <c r="N1288" t="str">
        <f t="shared" ref="N1288:N1351" ca="1" si="229">IF(INDIRECT($E1288&amp;"!J"&amp;$B1288)=0,"",INDIRECT($E1288&amp;"!J"&amp;$B1288))</f>
        <v/>
      </c>
      <c r="U1288">
        <f t="shared" ref="U1288:U1351" si="230">SUM($P1288:$T1288)</f>
        <v>0</v>
      </c>
    </row>
    <row r="1289" hidden="1">
      <c r="A1289" s="12"/>
      <c r="B1289">
        <v>110</v>
      </c>
      <c r="C1289" t="str">
        <f t="shared" ca="1" si="220"/>
        <v>13.5</v>
      </c>
      <c r="D1289" t="str">
        <f t="shared" ca="1" si="221"/>
        <v>na</v>
      </c>
      <c r="E1289" t="s">
        <v>32</v>
      </c>
      <c r="F1289" s="65" t="str">
        <f t="shared" ca="1" si="222"/>
        <v>https://prre.agglo-larochelle.fr/prendre-rendez-vous</v>
      </c>
      <c r="G1289" t="str">
        <f t="shared" ca="1" si="223"/>
        <v>A</v>
      </c>
      <c r="H1289" t="str">
        <f t="shared" ca="1" si="224"/>
        <v/>
      </c>
      <c r="I1289" t="str">
        <f t="shared" ca="1" si="225"/>
        <v/>
      </c>
      <c r="J1289" t="str">
        <f t="shared" ca="1" si="226"/>
        <v/>
      </c>
      <c r="K1289" t="str">
        <f t="shared" ca="1" si="227"/>
        <v/>
      </c>
      <c r="M1289">
        <f t="shared" ca="1" si="228"/>
        <v>1</v>
      </c>
      <c r="N1289" t="str">
        <f t="shared" ca="1" si="229"/>
        <v/>
      </c>
      <c r="U1289">
        <f t="shared" si="230"/>
        <v>0</v>
      </c>
    </row>
    <row r="1290">
      <c r="A1290" s="12"/>
      <c r="B1290">
        <v>110</v>
      </c>
      <c r="C1290" t="str">
        <f t="shared" ca="1" si="220"/>
        <v>13.5</v>
      </c>
      <c r="D1290" t="str">
        <f t="shared" ca="1" si="221"/>
        <v>nc</v>
      </c>
      <c r="E1290" t="s">
        <v>35</v>
      </c>
      <c r="F1290" s="65" t="str">
        <f t="shared" ca="1" si="222"/>
        <v>https://prre.agglo-larochelle.fr/aides-financieres</v>
      </c>
      <c r="G1290" t="str">
        <f t="shared" ca="1" si="223"/>
        <v>A</v>
      </c>
      <c r="H1290" t="str">
        <f t="shared" ca="1" si="224"/>
        <v/>
      </c>
      <c r="I1290" t="str">
        <f t="shared" ca="1" si="225"/>
        <v/>
      </c>
      <c r="J1290" t="str">
        <f t="shared" ca="1" si="226"/>
        <v xml:space="preserve">Plusieurs fois sur cette page uniquement</v>
      </c>
      <c r="K1290" t="str">
        <f t="shared" ca="1" si="227"/>
        <v/>
      </c>
      <c r="M1290">
        <f t="shared" ca="1" si="228"/>
        <v>1</v>
      </c>
      <c r="N1290" t="str">
        <f t="shared" ca="1" si="229"/>
        <v xml:space="preserve">la présence des chevrons autour du lien "ici" entraîne une vocalisation d'éléments non ncessaires</v>
      </c>
      <c r="U1290">
        <f t="shared" si="230"/>
        <v>0</v>
      </c>
    </row>
    <row r="1291" hidden="1">
      <c r="A1291" s="12"/>
      <c r="B1291">
        <v>110</v>
      </c>
      <c r="C1291" t="str">
        <f t="shared" ca="1" si="220"/>
        <v>13.5</v>
      </c>
      <c r="D1291" t="str">
        <f t="shared" ca="1" si="221"/>
        <v>na</v>
      </c>
      <c r="E1291" t="s">
        <v>38</v>
      </c>
      <c r="F1291" s="65" t="str">
        <f t="shared" ca="1" si="222"/>
        <v>https://prre.agglo-larochelle.fr/des-outils-pour-mieux-connaitre-mon-logement/mon-toit-est-t-il-bien-isole</v>
      </c>
      <c r="G1291" t="str">
        <f t="shared" ca="1" si="223"/>
        <v>A</v>
      </c>
      <c r="H1291" t="str">
        <f t="shared" ca="1" si="224"/>
        <v/>
      </c>
      <c r="I1291" t="str">
        <f t="shared" ca="1" si="225"/>
        <v/>
      </c>
      <c r="J1291" t="str">
        <f t="shared" ca="1" si="226"/>
        <v/>
      </c>
      <c r="K1291" t="str">
        <f t="shared" ca="1" si="227"/>
        <v/>
      </c>
      <c r="M1291">
        <f t="shared" ca="1" si="228"/>
        <v>1</v>
      </c>
      <c r="N1291" t="str">
        <f t="shared" ca="1" si="229"/>
        <v/>
      </c>
      <c r="U1291">
        <f t="shared" si="230"/>
        <v>0</v>
      </c>
    </row>
    <row r="1292" hidden="1">
      <c r="A1292" s="12"/>
      <c r="B1292">
        <v>110</v>
      </c>
      <c r="C1292" t="str">
        <f t="shared" ca="1" si="220"/>
        <v>13.5</v>
      </c>
      <c r="D1292" t="str">
        <f t="shared" ca="1" si="221"/>
        <v>na</v>
      </c>
      <c r="E1292" t="s">
        <v>41</v>
      </c>
      <c r="F1292" s="65" t="str">
        <f t="shared" ca="1" si="222"/>
        <v>https://prre.agglo-larochelle.fr/prendre-rendez-vous/prendre-rendez-vous-a-la-rochelle-pour-une-renovation-energetique-individuelle</v>
      </c>
      <c r="G1292" t="str">
        <f t="shared" ca="1" si="223"/>
        <v>A</v>
      </c>
      <c r="H1292" t="str">
        <f t="shared" ca="1" si="224"/>
        <v/>
      </c>
      <c r="I1292" t="str">
        <f t="shared" ca="1" si="225"/>
        <v/>
      </c>
      <c r="J1292" t="str">
        <f t="shared" ca="1" si="226"/>
        <v/>
      </c>
      <c r="K1292" t="str">
        <f t="shared" ca="1" si="227"/>
        <v/>
      </c>
      <c r="M1292">
        <f t="shared" ca="1" si="228"/>
        <v>1</v>
      </c>
      <c r="N1292" t="str">
        <f t="shared" ca="1" si="229"/>
        <v/>
      </c>
      <c r="U1292">
        <f t="shared" si="230"/>
        <v>0</v>
      </c>
    </row>
    <row r="1293" hidden="1">
      <c r="A1293" s="12"/>
      <c r="B1293">
        <v>110</v>
      </c>
      <c r="C1293" t="str">
        <f t="shared" ca="1" si="220"/>
        <v>13.5</v>
      </c>
      <c r="D1293" t="str">
        <f t="shared" ca="1" si="221"/>
        <v>na</v>
      </c>
      <c r="E1293" t="s">
        <v>44</v>
      </c>
      <c r="F1293" s="65" t="str">
        <f t="shared" ca="1" si="222"/>
        <v>https://prre.agglo-larochelle.fr/-/gl-batiment-elec</v>
      </c>
      <c r="G1293" t="str">
        <f t="shared" ca="1" si="223"/>
        <v>A</v>
      </c>
      <c r="H1293" t="str">
        <f t="shared" ca="1" si="224"/>
        <v/>
      </c>
      <c r="I1293" t="str">
        <f t="shared" ca="1" si="225"/>
        <v/>
      </c>
      <c r="J1293" t="str">
        <f t="shared" ca="1" si="226"/>
        <v/>
      </c>
      <c r="K1293" t="str">
        <f t="shared" ca="1" si="227"/>
        <v/>
      </c>
      <c r="M1293">
        <f t="shared" ca="1" si="228"/>
        <v>1</v>
      </c>
      <c r="N1293" t="str">
        <f t="shared" ca="1" si="229"/>
        <v/>
      </c>
      <c r="U1293">
        <f t="shared" si="230"/>
        <v>0</v>
      </c>
    </row>
    <row r="1294" hidden="1">
      <c r="A1294" s="12"/>
      <c r="B1294">
        <v>110</v>
      </c>
      <c r="C1294" t="str">
        <f t="shared" ca="1" si="220"/>
        <v>13.5</v>
      </c>
      <c r="D1294" t="str">
        <f t="shared" ca="1" si="221"/>
        <v>na</v>
      </c>
      <c r="E1294" t="s">
        <v>47</v>
      </c>
      <c r="F1294" s="65" t="str">
        <f t="shared" ca="1" si="222"/>
        <v>https://prre.agglo-larochelle.fr/-/1ere-fiche-chantier-de-renovation-performante</v>
      </c>
      <c r="G1294" t="str">
        <f t="shared" ca="1" si="223"/>
        <v>A</v>
      </c>
      <c r="H1294" t="str">
        <f t="shared" ca="1" si="224"/>
        <v/>
      </c>
      <c r="I1294" t="str">
        <f t="shared" ca="1" si="225"/>
        <v/>
      </c>
      <c r="J1294" t="str">
        <f t="shared" ca="1" si="226"/>
        <v/>
      </c>
      <c r="K1294" t="str">
        <f t="shared" ca="1" si="227"/>
        <v/>
      </c>
      <c r="M1294">
        <f t="shared" ca="1" si="228"/>
        <v>1</v>
      </c>
      <c r="N1294" t="str">
        <f t="shared" ca="1" si="229"/>
        <v/>
      </c>
      <c r="U1294">
        <f t="shared" si="230"/>
        <v>0</v>
      </c>
    </row>
    <row r="1295" hidden="1">
      <c r="A1295" s="12"/>
      <c r="B1295">
        <v>111</v>
      </c>
      <c r="C1295" t="str">
        <f t="shared" ca="1" si="220"/>
        <v>13.6</v>
      </c>
      <c r="D1295" t="str">
        <f t="shared" ca="1" si="221"/>
        <v>na</v>
      </c>
      <c r="E1295" t="s">
        <v>11</v>
      </c>
      <c r="F1295" s="65" t="str">
        <f t="shared" ca="1" si="222"/>
        <v>https://prre.agglo-larochelle.fr/</v>
      </c>
      <c r="G1295" t="str">
        <f t="shared" ca="1" si="223"/>
        <v>A</v>
      </c>
      <c r="H1295" t="str">
        <f t="shared" ca="1" si="224"/>
        <v/>
      </c>
      <c r="I1295" t="str">
        <f t="shared" ca="1" si="225"/>
        <v/>
      </c>
      <c r="J1295" t="str">
        <f t="shared" ca="1" si="226"/>
        <v/>
      </c>
      <c r="K1295" t="str">
        <f t="shared" ca="1" si="227"/>
        <v/>
      </c>
      <c r="M1295">
        <f t="shared" ca="1" si="228"/>
        <v>0</v>
      </c>
      <c r="N1295" t="str">
        <f t="shared" ca="1" si="229"/>
        <v/>
      </c>
      <c r="U1295">
        <f t="shared" si="230"/>
        <v>0</v>
      </c>
    </row>
    <row r="1296" hidden="1">
      <c r="A1296" s="12"/>
      <c r="B1296">
        <v>111</v>
      </c>
      <c r="C1296" t="str">
        <f t="shared" ca="1" si="220"/>
        <v>13.6</v>
      </c>
      <c r="D1296" t="str">
        <f t="shared" ca="1" si="221"/>
        <v>na</v>
      </c>
      <c r="E1296" t="s">
        <v>14</v>
      </c>
      <c r="F1296" s="65" t="str">
        <f t="shared" ca="1" si="222"/>
        <v>https://prre.agglo-larochelle.fr/j-adapte-mon-logement-a-une-perte-d-autonomie</v>
      </c>
      <c r="G1296" t="str">
        <f t="shared" ca="1" si="223"/>
        <v>A</v>
      </c>
      <c r="H1296" t="str">
        <f t="shared" ca="1" si="224"/>
        <v/>
      </c>
      <c r="I1296" t="str">
        <f t="shared" ca="1" si="225"/>
        <v/>
      </c>
      <c r="J1296" t="str">
        <f t="shared" ca="1" si="226"/>
        <v/>
      </c>
      <c r="K1296" t="str">
        <f t="shared" ca="1" si="227"/>
        <v/>
      </c>
      <c r="M1296">
        <f t="shared" ca="1" si="228"/>
        <v>0</v>
      </c>
      <c r="N1296" t="str">
        <f t="shared" ca="1" si="229"/>
        <v/>
      </c>
      <c r="U1296">
        <f t="shared" si="230"/>
        <v>0</v>
      </c>
    </row>
    <row r="1297" hidden="1">
      <c r="A1297" s="12"/>
      <c r="B1297">
        <v>111</v>
      </c>
      <c r="C1297" t="str">
        <f t="shared" ca="1" si="220"/>
        <v>13.6</v>
      </c>
      <c r="D1297" t="str">
        <f t="shared" ca="1" si="221"/>
        <v>na</v>
      </c>
      <c r="E1297" t="s">
        <v>17</v>
      </c>
      <c r="F1297" s="65" t="str">
        <f t="shared" ca="1" si="222"/>
        <v>https://prre.agglo-larochelle.fr/contact-professionnels</v>
      </c>
      <c r="G1297" t="str">
        <f t="shared" ca="1" si="223"/>
        <v>A</v>
      </c>
      <c r="H1297" t="str">
        <f t="shared" ca="1" si="224"/>
        <v/>
      </c>
      <c r="I1297" t="str">
        <f t="shared" ca="1" si="225"/>
        <v/>
      </c>
      <c r="J1297" t="str">
        <f t="shared" ca="1" si="226"/>
        <v/>
      </c>
      <c r="K1297" t="str">
        <f t="shared" ca="1" si="227"/>
        <v/>
      </c>
      <c r="M1297">
        <f t="shared" ca="1" si="228"/>
        <v>0</v>
      </c>
      <c r="N1297" t="str">
        <f t="shared" ca="1" si="229"/>
        <v/>
      </c>
      <c r="U1297">
        <f t="shared" si="230"/>
        <v>0</v>
      </c>
    </row>
    <row r="1298" hidden="1">
      <c r="A1298" s="12"/>
      <c r="B1298">
        <v>111</v>
      </c>
      <c r="C1298" t="str">
        <f t="shared" ca="1" si="220"/>
        <v>13.6</v>
      </c>
      <c r="D1298" t="str">
        <f t="shared" ca="1" si="221"/>
        <v>na</v>
      </c>
      <c r="E1298" t="s">
        <v>20</v>
      </c>
      <c r="F1298" s="65" t="str">
        <f t="shared" ca="1" si="222"/>
        <v>https://prre.agglo-larochelle.fr/partenaires</v>
      </c>
      <c r="G1298" t="str">
        <f t="shared" ca="1" si="223"/>
        <v>A</v>
      </c>
      <c r="H1298" t="str">
        <f t="shared" ca="1" si="224"/>
        <v/>
      </c>
      <c r="I1298" t="str">
        <f t="shared" ca="1" si="225"/>
        <v/>
      </c>
      <c r="J1298" t="str">
        <f t="shared" ca="1" si="226"/>
        <v/>
      </c>
      <c r="K1298" t="str">
        <f t="shared" ca="1" si="227"/>
        <v/>
      </c>
      <c r="M1298">
        <f t="shared" ca="1" si="228"/>
        <v>0</v>
      </c>
      <c r="N1298" t="str">
        <f t="shared" ca="1" si="229"/>
        <v/>
      </c>
      <c r="U1298">
        <f t="shared" si="230"/>
        <v>0</v>
      </c>
    </row>
    <row r="1299" hidden="1">
      <c r="A1299" s="12"/>
      <c r="B1299">
        <v>111</v>
      </c>
      <c r="C1299" t="str">
        <f t="shared" ca="1" si="220"/>
        <v>13.6</v>
      </c>
      <c r="D1299" t="str">
        <f t="shared" ca="1" si="221"/>
        <v>na</v>
      </c>
      <c r="E1299" t="s">
        <v>23</v>
      </c>
      <c r="F1299" s="65" t="str">
        <f t="shared" ca="1" si="222"/>
        <v>https://prre.agglo-larochelle.fr/mentions-legales</v>
      </c>
      <c r="G1299" t="str">
        <f t="shared" ca="1" si="223"/>
        <v>A</v>
      </c>
      <c r="H1299" t="str">
        <f t="shared" ca="1" si="224"/>
        <v/>
      </c>
      <c r="I1299" t="str">
        <f t="shared" ca="1" si="225"/>
        <v/>
      </c>
      <c r="J1299" t="str">
        <f t="shared" ca="1" si="226"/>
        <v/>
      </c>
      <c r="K1299" t="str">
        <f t="shared" ca="1" si="227"/>
        <v/>
      </c>
      <c r="M1299">
        <f t="shared" ca="1" si="228"/>
        <v>0</v>
      </c>
      <c r="N1299" t="str">
        <f t="shared" ca="1" si="229"/>
        <v/>
      </c>
      <c r="U1299">
        <f t="shared" si="230"/>
        <v>0</v>
      </c>
    </row>
    <row r="1300" hidden="1">
      <c r="A1300" s="12"/>
      <c r="B1300">
        <v>111</v>
      </c>
      <c r="C1300" t="str">
        <f t="shared" ca="1" si="220"/>
        <v>13.6</v>
      </c>
      <c r="D1300" t="str">
        <f t="shared" ca="1" si="221"/>
        <v>na</v>
      </c>
      <c r="E1300" t="s">
        <v>26</v>
      </c>
      <c r="F1300" s="65" t="str">
        <f t="shared" ca="1" si="222"/>
        <v>https://prre.agglo-larochelle.fr/plan-du-site</v>
      </c>
      <c r="G1300" t="str">
        <f t="shared" ca="1" si="223"/>
        <v>A</v>
      </c>
      <c r="H1300" t="str">
        <f t="shared" ca="1" si="224"/>
        <v/>
      </c>
      <c r="I1300" t="str">
        <f t="shared" ca="1" si="225"/>
        <v/>
      </c>
      <c r="J1300" t="str">
        <f t="shared" ca="1" si="226"/>
        <v/>
      </c>
      <c r="K1300" t="str">
        <f t="shared" ca="1" si="227"/>
        <v/>
      </c>
      <c r="M1300">
        <f t="shared" ca="1" si="228"/>
        <v>0</v>
      </c>
      <c r="N1300" t="str">
        <f t="shared" ca="1" si="229"/>
        <v/>
      </c>
      <c r="U1300">
        <f t="shared" si="230"/>
        <v>0</v>
      </c>
    </row>
    <row r="1301" hidden="1">
      <c r="A1301" s="12"/>
      <c r="B1301">
        <v>111</v>
      </c>
      <c r="C1301" t="str">
        <f t="shared" ca="1" si="220"/>
        <v>13.6</v>
      </c>
      <c r="D1301" t="str">
        <f t="shared" ca="1" si="221"/>
        <v>na</v>
      </c>
      <c r="E1301" t="s">
        <v>29</v>
      </c>
      <c r="F1301" s="65" t="str">
        <f t="shared" ca="1" si="222"/>
        <v>https://prre.agglo-larochelle.fr/module-annuaire-des-pros?</v>
      </c>
      <c r="G1301" t="str">
        <f t="shared" ca="1" si="223"/>
        <v>A</v>
      </c>
      <c r="H1301" t="str">
        <f t="shared" ca="1" si="224"/>
        <v/>
      </c>
      <c r="I1301" t="str">
        <f t="shared" ca="1" si="225"/>
        <v/>
      </c>
      <c r="J1301" t="str">
        <f t="shared" ca="1" si="226"/>
        <v/>
      </c>
      <c r="K1301" t="str">
        <f t="shared" ca="1" si="227"/>
        <v/>
      </c>
      <c r="M1301">
        <f t="shared" ca="1" si="228"/>
        <v>0</v>
      </c>
      <c r="N1301" t="str">
        <f t="shared" ca="1" si="229"/>
        <v/>
      </c>
      <c r="U1301">
        <f t="shared" si="230"/>
        <v>0</v>
      </c>
    </row>
    <row r="1302" hidden="1">
      <c r="A1302" s="12"/>
      <c r="B1302">
        <v>111</v>
      </c>
      <c r="C1302" t="str">
        <f t="shared" ca="1" si="220"/>
        <v>13.6</v>
      </c>
      <c r="D1302" t="str">
        <f t="shared" ca="1" si="221"/>
        <v>na</v>
      </c>
      <c r="E1302" t="s">
        <v>32</v>
      </c>
      <c r="F1302" s="65" t="str">
        <f t="shared" ca="1" si="222"/>
        <v>https://prre.agglo-larochelle.fr/prendre-rendez-vous</v>
      </c>
      <c r="G1302" t="str">
        <f t="shared" ca="1" si="223"/>
        <v>A</v>
      </c>
      <c r="H1302" t="str">
        <f t="shared" ca="1" si="224"/>
        <v/>
      </c>
      <c r="I1302" t="str">
        <f t="shared" ca="1" si="225"/>
        <v/>
      </c>
      <c r="J1302" t="str">
        <f t="shared" ca="1" si="226"/>
        <v/>
      </c>
      <c r="K1302" t="str">
        <f t="shared" ca="1" si="227"/>
        <v/>
      </c>
      <c r="M1302">
        <f t="shared" ca="1" si="228"/>
        <v>0</v>
      </c>
      <c r="N1302" t="str">
        <f t="shared" ca="1" si="229"/>
        <v/>
      </c>
      <c r="U1302">
        <f t="shared" si="230"/>
        <v>0</v>
      </c>
    </row>
    <row r="1303" hidden="1">
      <c r="A1303" s="12"/>
      <c r="B1303">
        <v>111</v>
      </c>
      <c r="C1303" t="str">
        <f t="shared" ca="1" si="220"/>
        <v>13.6</v>
      </c>
      <c r="D1303" t="str">
        <f t="shared" ca="1" si="221"/>
        <v>na</v>
      </c>
      <c r="E1303" t="s">
        <v>35</v>
      </c>
      <c r="F1303" s="65" t="str">
        <f t="shared" ca="1" si="222"/>
        <v>https://prre.agglo-larochelle.fr/aides-financieres</v>
      </c>
      <c r="G1303" t="str">
        <f t="shared" ca="1" si="223"/>
        <v>A</v>
      </c>
      <c r="H1303" t="str">
        <f t="shared" ca="1" si="224"/>
        <v/>
      </c>
      <c r="I1303" t="str">
        <f t="shared" ca="1" si="225"/>
        <v/>
      </c>
      <c r="J1303" t="str">
        <f t="shared" ca="1" si="226"/>
        <v/>
      </c>
      <c r="K1303" t="str">
        <f t="shared" ca="1" si="227"/>
        <v/>
      </c>
      <c r="M1303">
        <f t="shared" ca="1" si="228"/>
        <v>0</v>
      </c>
      <c r="N1303" t="str">
        <f t="shared" ca="1" si="229"/>
        <v/>
      </c>
      <c r="U1303">
        <f t="shared" si="230"/>
        <v>0</v>
      </c>
    </row>
    <row r="1304" hidden="1">
      <c r="A1304" s="12"/>
      <c r="B1304">
        <v>111</v>
      </c>
      <c r="C1304" t="str">
        <f t="shared" ca="1" si="220"/>
        <v>13.6</v>
      </c>
      <c r="D1304" t="str">
        <f t="shared" ca="1" si="221"/>
        <v>na</v>
      </c>
      <c r="E1304" t="s">
        <v>38</v>
      </c>
      <c r="F1304" s="65" t="str">
        <f t="shared" ca="1" si="222"/>
        <v>https://prre.agglo-larochelle.fr/des-outils-pour-mieux-connaitre-mon-logement/mon-toit-est-t-il-bien-isole</v>
      </c>
      <c r="G1304" t="str">
        <f t="shared" ca="1" si="223"/>
        <v>A</v>
      </c>
      <c r="H1304" t="str">
        <f t="shared" ca="1" si="224"/>
        <v/>
      </c>
      <c r="I1304" t="str">
        <f t="shared" ca="1" si="225"/>
        <v/>
      </c>
      <c r="J1304" t="str">
        <f t="shared" ca="1" si="226"/>
        <v/>
      </c>
      <c r="K1304" t="str">
        <f t="shared" ca="1" si="227"/>
        <v/>
      </c>
      <c r="M1304">
        <f t="shared" ca="1" si="228"/>
        <v>0</v>
      </c>
      <c r="N1304" t="str">
        <f t="shared" ca="1" si="229"/>
        <v/>
      </c>
      <c r="U1304">
        <f t="shared" si="230"/>
        <v>0</v>
      </c>
    </row>
    <row r="1305" hidden="1">
      <c r="A1305" s="12"/>
      <c r="B1305">
        <v>111</v>
      </c>
      <c r="C1305" t="str">
        <f t="shared" ca="1" si="220"/>
        <v>13.6</v>
      </c>
      <c r="D1305" t="str">
        <f t="shared" ca="1" si="221"/>
        <v>na</v>
      </c>
      <c r="E1305" t="s">
        <v>41</v>
      </c>
      <c r="F1305" s="65" t="str">
        <f t="shared" ca="1" si="222"/>
        <v>https://prre.agglo-larochelle.fr/prendre-rendez-vous/prendre-rendez-vous-a-la-rochelle-pour-une-renovation-energetique-individuelle</v>
      </c>
      <c r="G1305" t="str">
        <f t="shared" ca="1" si="223"/>
        <v>A</v>
      </c>
      <c r="H1305" t="str">
        <f t="shared" ca="1" si="224"/>
        <v/>
      </c>
      <c r="I1305" t="str">
        <f t="shared" ca="1" si="225"/>
        <v/>
      </c>
      <c r="J1305" t="str">
        <f t="shared" ca="1" si="226"/>
        <v/>
      </c>
      <c r="K1305" t="str">
        <f t="shared" ca="1" si="227"/>
        <v/>
      </c>
      <c r="M1305">
        <f t="shared" ca="1" si="228"/>
        <v>0</v>
      </c>
      <c r="N1305" t="str">
        <f t="shared" ca="1" si="229"/>
        <v/>
      </c>
      <c r="U1305">
        <f t="shared" si="230"/>
        <v>0</v>
      </c>
    </row>
    <row r="1306" hidden="1">
      <c r="A1306" s="12"/>
      <c r="B1306">
        <v>111</v>
      </c>
      <c r="C1306" t="str">
        <f t="shared" ca="1" si="220"/>
        <v>13.6</v>
      </c>
      <c r="D1306" t="str">
        <f t="shared" ca="1" si="221"/>
        <v>na</v>
      </c>
      <c r="E1306" t="s">
        <v>44</v>
      </c>
      <c r="F1306" s="65" t="str">
        <f t="shared" ca="1" si="222"/>
        <v>https://prre.agglo-larochelle.fr/-/gl-batiment-elec</v>
      </c>
      <c r="G1306" t="str">
        <f t="shared" ca="1" si="223"/>
        <v>A</v>
      </c>
      <c r="H1306" t="str">
        <f t="shared" ca="1" si="224"/>
        <v/>
      </c>
      <c r="I1306" t="str">
        <f t="shared" ca="1" si="225"/>
        <v/>
      </c>
      <c r="J1306" t="str">
        <f t="shared" ca="1" si="226"/>
        <v/>
      </c>
      <c r="K1306" t="str">
        <f t="shared" ca="1" si="227"/>
        <v/>
      </c>
      <c r="M1306">
        <f t="shared" ca="1" si="228"/>
        <v>0</v>
      </c>
      <c r="N1306" t="str">
        <f t="shared" ca="1" si="229"/>
        <v/>
      </c>
      <c r="U1306">
        <f t="shared" si="230"/>
        <v>0</v>
      </c>
    </row>
    <row r="1307" hidden="1">
      <c r="A1307" s="12"/>
      <c r="B1307">
        <v>111</v>
      </c>
      <c r="C1307" t="str">
        <f t="shared" ca="1" si="220"/>
        <v>13.6</v>
      </c>
      <c r="D1307" t="str">
        <f t="shared" ca="1" si="221"/>
        <v>na</v>
      </c>
      <c r="E1307" t="s">
        <v>47</v>
      </c>
      <c r="F1307" s="65" t="str">
        <f t="shared" ca="1" si="222"/>
        <v>https://prre.agglo-larochelle.fr/-/1ere-fiche-chantier-de-renovation-performante</v>
      </c>
      <c r="G1307" t="str">
        <f t="shared" ca="1" si="223"/>
        <v>A</v>
      </c>
      <c r="H1307" t="str">
        <f t="shared" ca="1" si="224"/>
        <v/>
      </c>
      <c r="I1307" t="str">
        <f t="shared" ca="1" si="225"/>
        <v/>
      </c>
      <c r="J1307" t="str">
        <f t="shared" ca="1" si="226"/>
        <v/>
      </c>
      <c r="K1307" t="str">
        <f t="shared" ca="1" si="227"/>
        <v/>
      </c>
      <c r="M1307">
        <f t="shared" ca="1" si="228"/>
        <v>0</v>
      </c>
      <c r="N1307" t="str">
        <f t="shared" ca="1" si="229"/>
        <v/>
      </c>
      <c r="U1307">
        <f t="shared" si="230"/>
        <v>0</v>
      </c>
    </row>
    <row r="1308" hidden="1">
      <c r="A1308" s="12"/>
      <c r="B1308">
        <v>112</v>
      </c>
      <c r="C1308" t="str">
        <f t="shared" ca="1" si="220"/>
        <v>13.7</v>
      </c>
      <c r="D1308" t="str">
        <f t="shared" ca="1" si="221"/>
        <v>na</v>
      </c>
      <c r="E1308" t="s">
        <v>11</v>
      </c>
      <c r="F1308" s="65" t="str">
        <f t="shared" ca="1" si="222"/>
        <v>https://prre.agglo-larochelle.fr/</v>
      </c>
      <c r="G1308" t="str">
        <f t="shared" ca="1" si="223"/>
        <v>A</v>
      </c>
      <c r="H1308" t="str">
        <f t="shared" ca="1" si="224"/>
        <v/>
      </c>
      <c r="I1308" t="str">
        <f t="shared" ca="1" si="225"/>
        <v/>
      </c>
      <c r="J1308" t="str">
        <f t="shared" ca="1" si="226"/>
        <v/>
      </c>
      <c r="K1308" t="str">
        <f t="shared" ca="1" si="227"/>
        <v/>
      </c>
      <c r="M1308">
        <f t="shared" ca="1" si="228"/>
        <v>0</v>
      </c>
      <c r="N1308" t="str">
        <f t="shared" ca="1" si="229"/>
        <v/>
      </c>
      <c r="U1308">
        <f t="shared" si="230"/>
        <v>0</v>
      </c>
    </row>
    <row r="1309" hidden="1">
      <c r="A1309" s="12"/>
      <c r="B1309">
        <v>112</v>
      </c>
      <c r="C1309" t="str">
        <f t="shared" ca="1" si="220"/>
        <v>13.7</v>
      </c>
      <c r="D1309" t="str">
        <f t="shared" ca="1" si="221"/>
        <v>na</v>
      </c>
      <c r="E1309" t="s">
        <v>14</v>
      </c>
      <c r="F1309" s="65" t="str">
        <f t="shared" ca="1" si="222"/>
        <v>https://prre.agglo-larochelle.fr/j-adapte-mon-logement-a-une-perte-d-autonomie</v>
      </c>
      <c r="G1309" t="str">
        <f t="shared" ca="1" si="223"/>
        <v>A</v>
      </c>
      <c r="H1309" t="str">
        <f t="shared" ca="1" si="224"/>
        <v/>
      </c>
      <c r="I1309" t="str">
        <f t="shared" ca="1" si="225"/>
        <v/>
      </c>
      <c r="J1309" t="str">
        <f t="shared" ca="1" si="226"/>
        <v/>
      </c>
      <c r="K1309" t="str">
        <f t="shared" ca="1" si="227"/>
        <v/>
      </c>
      <c r="M1309">
        <f t="shared" ca="1" si="228"/>
        <v>0</v>
      </c>
      <c r="N1309" t="str">
        <f t="shared" ca="1" si="229"/>
        <v/>
      </c>
      <c r="U1309">
        <f t="shared" si="230"/>
        <v>0</v>
      </c>
    </row>
    <row r="1310" hidden="1">
      <c r="A1310" s="12"/>
      <c r="B1310">
        <v>112</v>
      </c>
      <c r="C1310" t="str">
        <f t="shared" ca="1" si="220"/>
        <v>13.7</v>
      </c>
      <c r="D1310" t="str">
        <f t="shared" ca="1" si="221"/>
        <v>na</v>
      </c>
      <c r="E1310" t="s">
        <v>17</v>
      </c>
      <c r="F1310" s="65" t="str">
        <f t="shared" ca="1" si="222"/>
        <v>https://prre.agglo-larochelle.fr/contact-professionnels</v>
      </c>
      <c r="G1310" t="str">
        <f t="shared" ca="1" si="223"/>
        <v>A</v>
      </c>
      <c r="H1310" t="str">
        <f t="shared" ca="1" si="224"/>
        <v/>
      </c>
      <c r="I1310" t="str">
        <f t="shared" ca="1" si="225"/>
        <v/>
      </c>
      <c r="J1310" t="str">
        <f t="shared" ca="1" si="226"/>
        <v/>
      </c>
      <c r="K1310" t="str">
        <f t="shared" ca="1" si="227"/>
        <v/>
      </c>
      <c r="M1310">
        <f t="shared" ca="1" si="228"/>
        <v>0</v>
      </c>
      <c r="N1310" t="str">
        <f t="shared" ca="1" si="229"/>
        <v/>
      </c>
      <c r="U1310">
        <f t="shared" si="230"/>
        <v>0</v>
      </c>
    </row>
    <row r="1311" hidden="1">
      <c r="A1311" s="12"/>
      <c r="B1311">
        <v>112</v>
      </c>
      <c r="C1311" t="str">
        <f t="shared" ca="1" si="220"/>
        <v>13.7</v>
      </c>
      <c r="D1311" t="str">
        <f t="shared" ca="1" si="221"/>
        <v>na</v>
      </c>
      <c r="E1311" t="s">
        <v>20</v>
      </c>
      <c r="F1311" s="65" t="str">
        <f t="shared" ca="1" si="222"/>
        <v>https://prre.agglo-larochelle.fr/partenaires</v>
      </c>
      <c r="G1311" t="str">
        <f t="shared" ca="1" si="223"/>
        <v>A</v>
      </c>
      <c r="H1311" t="str">
        <f t="shared" ca="1" si="224"/>
        <v/>
      </c>
      <c r="I1311" t="str">
        <f t="shared" ca="1" si="225"/>
        <v/>
      </c>
      <c r="J1311" t="str">
        <f t="shared" ca="1" si="226"/>
        <v/>
      </c>
      <c r="K1311" t="str">
        <f t="shared" ca="1" si="227"/>
        <v/>
      </c>
      <c r="M1311">
        <f t="shared" ca="1" si="228"/>
        <v>0</v>
      </c>
      <c r="N1311" t="str">
        <f t="shared" ca="1" si="229"/>
        <v/>
      </c>
      <c r="U1311">
        <f t="shared" si="230"/>
        <v>0</v>
      </c>
    </row>
    <row r="1312" hidden="1">
      <c r="A1312" s="12"/>
      <c r="B1312">
        <v>112</v>
      </c>
      <c r="C1312" t="str">
        <f t="shared" ca="1" si="220"/>
        <v>13.7</v>
      </c>
      <c r="D1312" t="str">
        <f t="shared" ca="1" si="221"/>
        <v>na</v>
      </c>
      <c r="E1312" t="s">
        <v>23</v>
      </c>
      <c r="F1312" s="65" t="str">
        <f t="shared" ca="1" si="222"/>
        <v>https://prre.agglo-larochelle.fr/mentions-legales</v>
      </c>
      <c r="G1312" t="str">
        <f t="shared" ca="1" si="223"/>
        <v>A</v>
      </c>
      <c r="H1312" t="str">
        <f t="shared" ca="1" si="224"/>
        <v/>
      </c>
      <c r="I1312" t="str">
        <f t="shared" ca="1" si="225"/>
        <v/>
      </c>
      <c r="J1312" t="str">
        <f t="shared" ca="1" si="226"/>
        <v/>
      </c>
      <c r="K1312" t="str">
        <f t="shared" ca="1" si="227"/>
        <v/>
      </c>
      <c r="M1312">
        <f t="shared" ca="1" si="228"/>
        <v>0</v>
      </c>
      <c r="N1312" t="str">
        <f t="shared" ca="1" si="229"/>
        <v/>
      </c>
      <c r="U1312">
        <f t="shared" si="230"/>
        <v>0</v>
      </c>
    </row>
    <row r="1313" hidden="1">
      <c r="A1313" s="12"/>
      <c r="B1313">
        <v>112</v>
      </c>
      <c r="C1313" t="str">
        <f t="shared" ca="1" si="220"/>
        <v>13.7</v>
      </c>
      <c r="D1313" t="str">
        <f t="shared" ca="1" si="221"/>
        <v>na</v>
      </c>
      <c r="E1313" t="s">
        <v>26</v>
      </c>
      <c r="F1313" s="65" t="str">
        <f t="shared" ca="1" si="222"/>
        <v>https://prre.agglo-larochelle.fr/plan-du-site</v>
      </c>
      <c r="G1313" t="str">
        <f t="shared" ca="1" si="223"/>
        <v>A</v>
      </c>
      <c r="H1313" t="str">
        <f t="shared" ca="1" si="224"/>
        <v/>
      </c>
      <c r="I1313" t="str">
        <f t="shared" ca="1" si="225"/>
        <v/>
      </c>
      <c r="J1313" t="str">
        <f t="shared" ca="1" si="226"/>
        <v/>
      </c>
      <c r="K1313" t="str">
        <f t="shared" ca="1" si="227"/>
        <v/>
      </c>
      <c r="M1313">
        <f t="shared" ca="1" si="228"/>
        <v>0</v>
      </c>
      <c r="N1313" t="str">
        <f t="shared" ca="1" si="229"/>
        <v/>
      </c>
      <c r="U1313">
        <f t="shared" si="230"/>
        <v>0</v>
      </c>
    </row>
    <row r="1314" hidden="1">
      <c r="A1314" s="12"/>
      <c r="B1314">
        <v>112</v>
      </c>
      <c r="C1314" t="str">
        <f t="shared" ca="1" si="220"/>
        <v>13.7</v>
      </c>
      <c r="D1314" t="str">
        <f t="shared" ca="1" si="221"/>
        <v>na</v>
      </c>
      <c r="E1314" t="s">
        <v>29</v>
      </c>
      <c r="F1314" s="65" t="str">
        <f t="shared" ca="1" si="222"/>
        <v>https://prre.agglo-larochelle.fr/module-annuaire-des-pros?</v>
      </c>
      <c r="G1314" t="str">
        <f t="shared" ca="1" si="223"/>
        <v>A</v>
      </c>
      <c r="H1314" t="str">
        <f t="shared" ca="1" si="224"/>
        <v/>
      </c>
      <c r="I1314" t="str">
        <f t="shared" ca="1" si="225"/>
        <v/>
      </c>
      <c r="J1314" t="str">
        <f t="shared" ca="1" si="226"/>
        <v/>
      </c>
      <c r="K1314" t="str">
        <f t="shared" ca="1" si="227"/>
        <v/>
      </c>
      <c r="M1314">
        <f t="shared" ca="1" si="228"/>
        <v>0</v>
      </c>
      <c r="N1314" t="str">
        <f t="shared" ca="1" si="229"/>
        <v/>
      </c>
      <c r="U1314">
        <f t="shared" si="230"/>
        <v>0</v>
      </c>
    </row>
    <row r="1315" hidden="1">
      <c r="A1315" s="12"/>
      <c r="B1315">
        <v>112</v>
      </c>
      <c r="C1315" t="str">
        <f t="shared" ca="1" si="220"/>
        <v>13.7</v>
      </c>
      <c r="D1315" t="str">
        <f t="shared" ca="1" si="221"/>
        <v>na</v>
      </c>
      <c r="E1315" t="s">
        <v>32</v>
      </c>
      <c r="F1315" s="65" t="str">
        <f t="shared" ca="1" si="222"/>
        <v>https://prre.agglo-larochelle.fr/prendre-rendez-vous</v>
      </c>
      <c r="G1315" t="str">
        <f t="shared" ca="1" si="223"/>
        <v>A</v>
      </c>
      <c r="H1315" t="str">
        <f t="shared" ca="1" si="224"/>
        <v/>
      </c>
      <c r="I1315" t="str">
        <f t="shared" ca="1" si="225"/>
        <v/>
      </c>
      <c r="J1315" t="str">
        <f t="shared" ca="1" si="226"/>
        <v/>
      </c>
      <c r="K1315" t="str">
        <f t="shared" ca="1" si="227"/>
        <v/>
      </c>
      <c r="M1315">
        <f t="shared" ca="1" si="228"/>
        <v>0</v>
      </c>
      <c r="N1315" t="str">
        <f t="shared" ca="1" si="229"/>
        <v/>
      </c>
      <c r="U1315">
        <f t="shared" si="230"/>
        <v>0</v>
      </c>
    </row>
    <row r="1316" hidden="1">
      <c r="A1316" s="12"/>
      <c r="B1316">
        <v>112</v>
      </c>
      <c r="C1316" t="str">
        <f t="shared" ca="1" si="220"/>
        <v>13.7</v>
      </c>
      <c r="D1316" t="str">
        <f t="shared" ca="1" si="221"/>
        <v>na</v>
      </c>
      <c r="E1316" t="s">
        <v>35</v>
      </c>
      <c r="F1316" s="65" t="str">
        <f t="shared" ca="1" si="222"/>
        <v>https://prre.agglo-larochelle.fr/aides-financieres</v>
      </c>
      <c r="G1316" t="str">
        <f t="shared" ca="1" si="223"/>
        <v>A</v>
      </c>
      <c r="H1316" t="str">
        <f t="shared" ca="1" si="224"/>
        <v/>
      </c>
      <c r="I1316" t="str">
        <f t="shared" ca="1" si="225"/>
        <v/>
      </c>
      <c r="J1316" t="str">
        <f t="shared" ca="1" si="226"/>
        <v/>
      </c>
      <c r="K1316" t="str">
        <f t="shared" ca="1" si="227"/>
        <v/>
      </c>
      <c r="M1316">
        <f t="shared" ca="1" si="228"/>
        <v>0</v>
      </c>
      <c r="N1316" t="str">
        <f t="shared" ca="1" si="229"/>
        <v/>
      </c>
      <c r="U1316">
        <f t="shared" si="230"/>
        <v>0</v>
      </c>
    </row>
    <row r="1317" hidden="1">
      <c r="A1317" s="12"/>
      <c r="B1317">
        <v>112</v>
      </c>
      <c r="C1317" t="str">
        <f t="shared" ca="1" si="220"/>
        <v>13.7</v>
      </c>
      <c r="D1317" t="str">
        <f t="shared" ca="1" si="221"/>
        <v>na</v>
      </c>
      <c r="E1317" t="s">
        <v>38</v>
      </c>
      <c r="F1317" s="65" t="str">
        <f t="shared" ca="1" si="222"/>
        <v>https://prre.agglo-larochelle.fr/des-outils-pour-mieux-connaitre-mon-logement/mon-toit-est-t-il-bien-isole</v>
      </c>
      <c r="G1317" t="str">
        <f t="shared" ca="1" si="223"/>
        <v>A</v>
      </c>
      <c r="H1317" t="str">
        <f t="shared" ca="1" si="224"/>
        <v/>
      </c>
      <c r="I1317" t="str">
        <f t="shared" ca="1" si="225"/>
        <v/>
      </c>
      <c r="J1317" t="str">
        <f t="shared" ca="1" si="226"/>
        <v/>
      </c>
      <c r="K1317" t="str">
        <f t="shared" ca="1" si="227"/>
        <v/>
      </c>
      <c r="M1317">
        <f t="shared" ca="1" si="228"/>
        <v>0</v>
      </c>
      <c r="N1317" t="str">
        <f t="shared" ca="1" si="229"/>
        <v/>
      </c>
      <c r="U1317">
        <f t="shared" si="230"/>
        <v>0</v>
      </c>
    </row>
    <row r="1318" hidden="1">
      <c r="A1318" s="12"/>
      <c r="B1318">
        <v>112</v>
      </c>
      <c r="C1318" t="str">
        <f t="shared" ca="1" si="220"/>
        <v>13.7</v>
      </c>
      <c r="D1318" t="str">
        <f t="shared" ca="1" si="221"/>
        <v>na</v>
      </c>
      <c r="E1318" t="s">
        <v>41</v>
      </c>
      <c r="F1318" s="65" t="str">
        <f t="shared" ca="1" si="222"/>
        <v>https://prre.agglo-larochelle.fr/prendre-rendez-vous/prendre-rendez-vous-a-la-rochelle-pour-une-renovation-energetique-individuelle</v>
      </c>
      <c r="G1318" t="str">
        <f t="shared" ca="1" si="223"/>
        <v>A</v>
      </c>
      <c r="H1318" t="str">
        <f t="shared" ca="1" si="224"/>
        <v/>
      </c>
      <c r="I1318" t="str">
        <f t="shared" ca="1" si="225"/>
        <v/>
      </c>
      <c r="J1318" t="str">
        <f t="shared" ca="1" si="226"/>
        <v/>
      </c>
      <c r="K1318" t="str">
        <f t="shared" ca="1" si="227"/>
        <v/>
      </c>
      <c r="M1318">
        <f t="shared" ca="1" si="228"/>
        <v>0</v>
      </c>
      <c r="N1318" t="str">
        <f t="shared" ca="1" si="229"/>
        <v/>
      </c>
      <c r="U1318">
        <f t="shared" si="230"/>
        <v>0</v>
      </c>
    </row>
    <row r="1319" hidden="1">
      <c r="A1319" s="12"/>
      <c r="B1319">
        <v>112</v>
      </c>
      <c r="C1319" t="str">
        <f t="shared" ca="1" si="220"/>
        <v>13.7</v>
      </c>
      <c r="D1319" t="str">
        <f t="shared" ca="1" si="221"/>
        <v>na</v>
      </c>
      <c r="E1319" t="s">
        <v>44</v>
      </c>
      <c r="F1319" s="65" t="str">
        <f t="shared" ca="1" si="222"/>
        <v>https://prre.agglo-larochelle.fr/-/gl-batiment-elec</v>
      </c>
      <c r="G1319" t="str">
        <f t="shared" ca="1" si="223"/>
        <v>A</v>
      </c>
      <c r="H1319" t="str">
        <f t="shared" ca="1" si="224"/>
        <v/>
      </c>
      <c r="I1319" t="str">
        <f t="shared" ca="1" si="225"/>
        <v/>
      </c>
      <c r="J1319" t="str">
        <f t="shared" ca="1" si="226"/>
        <v/>
      </c>
      <c r="K1319" t="str">
        <f t="shared" ca="1" si="227"/>
        <v/>
      </c>
      <c r="M1319">
        <f t="shared" ca="1" si="228"/>
        <v>0</v>
      </c>
      <c r="N1319" t="str">
        <f t="shared" ca="1" si="229"/>
        <v/>
      </c>
      <c r="U1319">
        <f t="shared" si="230"/>
        <v>0</v>
      </c>
    </row>
    <row r="1320" hidden="1">
      <c r="A1320" s="12"/>
      <c r="B1320">
        <v>112</v>
      </c>
      <c r="C1320" t="str">
        <f t="shared" ca="1" si="220"/>
        <v>13.7</v>
      </c>
      <c r="D1320" t="str">
        <f t="shared" ca="1" si="221"/>
        <v>na</v>
      </c>
      <c r="E1320" t="s">
        <v>47</v>
      </c>
      <c r="F1320" s="65" t="str">
        <f t="shared" ca="1" si="222"/>
        <v>https://prre.agglo-larochelle.fr/-/1ere-fiche-chantier-de-renovation-performante</v>
      </c>
      <c r="G1320" t="str">
        <f t="shared" ca="1" si="223"/>
        <v>A</v>
      </c>
      <c r="H1320" t="str">
        <f t="shared" ca="1" si="224"/>
        <v/>
      </c>
      <c r="I1320" t="str">
        <f t="shared" ca="1" si="225"/>
        <v/>
      </c>
      <c r="J1320" t="str">
        <f t="shared" ca="1" si="226"/>
        <v/>
      </c>
      <c r="K1320" t="str">
        <f t="shared" ca="1" si="227"/>
        <v/>
      </c>
      <c r="M1320">
        <f t="shared" ca="1" si="228"/>
        <v>0</v>
      </c>
      <c r="N1320" t="str">
        <f t="shared" ca="1" si="229"/>
        <v/>
      </c>
      <c r="U1320">
        <f t="shared" si="230"/>
        <v>0</v>
      </c>
    </row>
    <row r="1321" hidden="1">
      <c r="A1321" s="12"/>
      <c r="B1321">
        <v>113</v>
      </c>
      <c r="C1321" t="str">
        <f t="shared" ca="1" si="220"/>
        <v>13.8</v>
      </c>
      <c r="D1321" t="str">
        <f t="shared" ca="1" si="221"/>
        <v>na</v>
      </c>
      <c r="E1321" t="s">
        <v>11</v>
      </c>
      <c r="F1321" s="65" t="str">
        <f t="shared" ca="1" si="222"/>
        <v>https://prre.agglo-larochelle.fr/</v>
      </c>
      <c r="G1321" t="str">
        <f t="shared" ca="1" si="223"/>
        <v>A</v>
      </c>
      <c r="H1321" t="str">
        <f t="shared" ca="1" si="224"/>
        <v/>
      </c>
      <c r="I1321" t="str">
        <f t="shared" ca="1" si="225"/>
        <v/>
      </c>
      <c r="J1321" t="str">
        <f t="shared" ca="1" si="226"/>
        <v/>
      </c>
      <c r="K1321" t="str">
        <f t="shared" ca="1" si="227"/>
        <v/>
      </c>
      <c r="M1321">
        <f t="shared" ca="1" si="228"/>
        <v>0</v>
      </c>
      <c r="N1321" t="str">
        <f t="shared" ca="1" si="229"/>
        <v/>
      </c>
      <c r="U1321">
        <f t="shared" si="230"/>
        <v>0</v>
      </c>
    </row>
    <row r="1322" hidden="1">
      <c r="A1322" s="12"/>
      <c r="B1322">
        <v>113</v>
      </c>
      <c r="C1322" t="str">
        <f t="shared" ca="1" si="220"/>
        <v>13.8</v>
      </c>
      <c r="D1322" t="str">
        <f t="shared" ca="1" si="221"/>
        <v>na</v>
      </c>
      <c r="E1322" t="s">
        <v>14</v>
      </c>
      <c r="F1322" s="65" t="str">
        <f t="shared" ca="1" si="222"/>
        <v>https://prre.agglo-larochelle.fr/j-adapte-mon-logement-a-une-perte-d-autonomie</v>
      </c>
      <c r="G1322" t="str">
        <f t="shared" ca="1" si="223"/>
        <v>A</v>
      </c>
      <c r="H1322" t="str">
        <f t="shared" ca="1" si="224"/>
        <v/>
      </c>
      <c r="I1322" t="str">
        <f t="shared" ca="1" si="225"/>
        <v/>
      </c>
      <c r="J1322" t="str">
        <f t="shared" ca="1" si="226"/>
        <v/>
      </c>
      <c r="K1322" t="str">
        <f t="shared" ca="1" si="227"/>
        <v/>
      </c>
      <c r="M1322">
        <f t="shared" ca="1" si="228"/>
        <v>0</v>
      </c>
      <c r="N1322" t="str">
        <f t="shared" ca="1" si="229"/>
        <v/>
      </c>
      <c r="U1322">
        <f t="shared" si="230"/>
        <v>0</v>
      </c>
    </row>
    <row r="1323" hidden="1">
      <c r="A1323" s="12"/>
      <c r="B1323">
        <v>113</v>
      </c>
      <c r="C1323" t="str">
        <f t="shared" ca="1" si="220"/>
        <v>13.8</v>
      </c>
      <c r="D1323" t="str">
        <f t="shared" ca="1" si="221"/>
        <v>na</v>
      </c>
      <c r="E1323" t="s">
        <v>17</v>
      </c>
      <c r="F1323" s="65" t="str">
        <f t="shared" ca="1" si="222"/>
        <v>https://prre.agglo-larochelle.fr/contact-professionnels</v>
      </c>
      <c r="G1323" t="str">
        <f t="shared" ca="1" si="223"/>
        <v>A</v>
      </c>
      <c r="H1323" t="str">
        <f t="shared" ca="1" si="224"/>
        <v/>
      </c>
      <c r="I1323" t="str">
        <f t="shared" ca="1" si="225"/>
        <v/>
      </c>
      <c r="J1323" t="str">
        <f t="shared" ca="1" si="226"/>
        <v/>
      </c>
      <c r="K1323" t="str">
        <f t="shared" ca="1" si="227"/>
        <v/>
      </c>
      <c r="M1323">
        <f t="shared" ca="1" si="228"/>
        <v>0</v>
      </c>
      <c r="N1323" t="str">
        <f t="shared" ca="1" si="229"/>
        <v/>
      </c>
      <c r="U1323">
        <f t="shared" si="230"/>
        <v>0</v>
      </c>
    </row>
    <row r="1324" hidden="1">
      <c r="A1324" s="12"/>
      <c r="B1324">
        <v>113</v>
      </c>
      <c r="C1324" t="str">
        <f t="shared" ca="1" si="220"/>
        <v>13.8</v>
      </c>
      <c r="D1324" t="str">
        <f t="shared" ca="1" si="221"/>
        <v>na</v>
      </c>
      <c r="E1324" t="s">
        <v>20</v>
      </c>
      <c r="F1324" s="65" t="str">
        <f t="shared" ca="1" si="222"/>
        <v>https://prre.agglo-larochelle.fr/partenaires</v>
      </c>
      <c r="G1324" t="str">
        <f t="shared" ca="1" si="223"/>
        <v>A</v>
      </c>
      <c r="H1324" t="str">
        <f t="shared" ca="1" si="224"/>
        <v/>
      </c>
      <c r="I1324" t="str">
        <f t="shared" ca="1" si="225"/>
        <v/>
      </c>
      <c r="J1324" t="str">
        <f t="shared" ca="1" si="226"/>
        <v/>
      </c>
      <c r="K1324" t="str">
        <f t="shared" ca="1" si="227"/>
        <v/>
      </c>
      <c r="M1324">
        <f t="shared" ca="1" si="228"/>
        <v>0</v>
      </c>
      <c r="N1324" t="str">
        <f t="shared" ca="1" si="229"/>
        <v/>
      </c>
      <c r="U1324">
        <f t="shared" si="230"/>
        <v>0</v>
      </c>
    </row>
    <row r="1325" hidden="1">
      <c r="A1325" s="12"/>
      <c r="B1325">
        <v>113</v>
      </c>
      <c r="C1325" t="str">
        <f t="shared" ca="1" si="220"/>
        <v>13.8</v>
      </c>
      <c r="D1325" t="str">
        <f t="shared" ca="1" si="221"/>
        <v>na</v>
      </c>
      <c r="E1325" t="s">
        <v>23</v>
      </c>
      <c r="F1325" s="65" t="str">
        <f t="shared" ca="1" si="222"/>
        <v>https://prre.agglo-larochelle.fr/mentions-legales</v>
      </c>
      <c r="G1325" t="str">
        <f t="shared" ca="1" si="223"/>
        <v>A</v>
      </c>
      <c r="H1325" t="str">
        <f t="shared" ca="1" si="224"/>
        <v/>
      </c>
      <c r="I1325" t="str">
        <f t="shared" ca="1" si="225"/>
        <v/>
      </c>
      <c r="J1325" t="str">
        <f t="shared" ca="1" si="226"/>
        <v/>
      </c>
      <c r="K1325" t="str">
        <f t="shared" ca="1" si="227"/>
        <v/>
      </c>
      <c r="M1325">
        <f t="shared" ca="1" si="228"/>
        <v>0</v>
      </c>
      <c r="N1325" t="str">
        <f t="shared" ca="1" si="229"/>
        <v/>
      </c>
      <c r="U1325">
        <f t="shared" si="230"/>
        <v>0</v>
      </c>
    </row>
    <row r="1326" hidden="1">
      <c r="A1326" s="12"/>
      <c r="B1326">
        <v>113</v>
      </c>
      <c r="C1326" t="str">
        <f t="shared" ca="1" si="220"/>
        <v>13.8</v>
      </c>
      <c r="D1326" t="str">
        <f t="shared" ca="1" si="221"/>
        <v>na</v>
      </c>
      <c r="E1326" t="s">
        <v>26</v>
      </c>
      <c r="F1326" s="65" t="str">
        <f t="shared" ca="1" si="222"/>
        <v>https://prre.agglo-larochelle.fr/plan-du-site</v>
      </c>
      <c r="G1326" t="str">
        <f t="shared" ca="1" si="223"/>
        <v>A</v>
      </c>
      <c r="H1326" t="str">
        <f t="shared" ca="1" si="224"/>
        <v/>
      </c>
      <c r="I1326" t="str">
        <f t="shared" ca="1" si="225"/>
        <v/>
      </c>
      <c r="J1326" t="str">
        <f t="shared" ca="1" si="226"/>
        <v/>
      </c>
      <c r="K1326" t="str">
        <f t="shared" ca="1" si="227"/>
        <v/>
      </c>
      <c r="M1326">
        <f t="shared" ca="1" si="228"/>
        <v>0</v>
      </c>
      <c r="N1326" t="str">
        <f t="shared" ca="1" si="229"/>
        <v/>
      </c>
      <c r="U1326">
        <f t="shared" si="230"/>
        <v>0</v>
      </c>
    </row>
    <row r="1327" hidden="1">
      <c r="A1327" s="12"/>
      <c r="B1327">
        <v>113</v>
      </c>
      <c r="C1327" t="str">
        <f t="shared" ca="1" si="220"/>
        <v>13.8</v>
      </c>
      <c r="D1327" t="str">
        <f t="shared" ca="1" si="221"/>
        <v>na</v>
      </c>
      <c r="E1327" t="s">
        <v>29</v>
      </c>
      <c r="F1327" s="65" t="str">
        <f t="shared" ca="1" si="222"/>
        <v>https://prre.agglo-larochelle.fr/module-annuaire-des-pros?</v>
      </c>
      <c r="G1327" t="str">
        <f t="shared" ca="1" si="223"/>
        <v>A</v>
      </c>
      <c r="H1327" t="str">
        <f t="shared" ca="1" si="224"/>
        <v/>
      </c>
      <c r="I1327" t="str">
        <f t="shared" ca="1" si="225"/>
        <v/>
      </c>
      <c r="J1327" t="str">
        <f t="shared" ca="1" si="226"/>
        <v/>
      </c>
      <c r="K1327" t="str">
        <f t="shared" ca="1" si="227"/>
        <v/>
      </c>
      <c r="M1327">
        <f t="shared" ca="1" si="228"/>
        <v>0</v>
      </c>
      <c r="N1327" t="str">
        <f t="shared" ca="1" si="229"/>
        <v/>
      </c>
      <c r="U1327">
        <f t="shared" si="230"/>
        <v>0</v>
      </c>
    </row>
    <row r="1328" hidden="1">
      <c r="A1328" s="12"/>
      <c r="B1328">
        <v>113</v>
      </c>
      <c r="C1328" t="str">
        <f t="shared" ca="1" si="220"/>
        <v>13.8</v>
      </c>
      <c r="D1328" t="str">
        <f t="shared" ca="1" si="221"/>
        <v>na</v>
      </c>
      <c r="E1328" t="s">
        <v>32</v>
      </c>
      <c r="F1328" s="65" t="str">
        <f t="shared" ca="1" si="222"/>
        <v>https://prre.agglo-larochelle.fr/prendre-rendez-vous</v>
      </c>
      <c r="G1328" t="str">
        <f t="shared" ca="1" si="223"/>
        <v>A</v>
      </c>
      <c r="H1328" t="str">
        <f t="shared" ca="1" si="224"/>
        <v/>
      </c>
      <c r="I1328" t="str">
        <f t="shared" ca="1" si="225"/>
        <v/>
      </c>
      <c r="J1328" t="str">
        <f t="shared" ca="1" si="226"/>
        <v/>
      </c>
      <c r="K1328" t="str">
        <f t="shared" ca="1" si="227"/>
        <v/>
      </c>
      <c r="M1328">
        <f t="shared" ca="1" si="228"/>
        <v>0</v>
      </c>
      <c r="N1328" t="str">
        <f t="shared" ca="1" si="229"/>
        <v/>
      </c>
      <c r="U1328">
        <f t="shared" si="230"/>
        <v>0</v>
      </c>
    </row>
    <row r="1329" hidden="1">
      <c r="A1329" s="12"/>
      <c r="B1329">
        <v>113</v>
      </c>
      <c r="C1329" t="str">
        <f t="shared" ca="1" si="220"/>
        <v>13.8</v>
      </c>
      <c r="D1329" t="str">
        <f t="shared" ca="1" si="221"/>
        <v>na</v>
      </c>
      <c r="E1329" t="s">
        <v>35</v>
      </c>
      <c r="F1329" s="65" t="str">
        <f t="shared" ca="1" si="222"/>
        <v>https://prre.agglo-larochelle.fr/aides-financieres</v>
      </c>
      <c r="G1329" t="str">
        <f t="shared" ca="1" si="223"/>
        <v>A</v>
      </c>
      <c r="H1329" t="str">
        <f t="shared" ca="1" si="224"/>
        <v/>
      </c>
      <c r="I1329" t="str">
        <f t="shared" ca="1" si="225"/>
        <v/>
      </c>
      <c r="J1329" t="str">
        <f t="shared" ca="1" si="226"/>
        <v/>
      </c>
      <c r="K1329" t="str">
        <f t="shared" ca="1" si="227"/>
        <v/>
      </c>
      <c r="M1329">
        <f t="shared" ca="1" si="228"/>
        <v>0</v>
      </c>
      <c r="N1329" t="str">
        <f t="shared" ca="1" si="229"/>
        <v/>
      </c>
      <c r="U1329">
        <f t="shared" si="230"/>
        <v>0</v>
      </c>
    </row>
    <row r="1330" hidden="1">
      <c r="A1330" s="12"/>
      <c r="B1330">
        <v>113</v>
      </c>
      <c r="C1330" t="str">
        <f t="shared" ca="1" si="220"/>
        <v>13.8</v>
      </c>
      <c r="D1330" t="str">
        <f t="shared" ca="1" si="221"/>
        <v>na</v>
      </c>
      <c r="E1330" t="s">
        <v>38</v>
      </c>
      <c r="F1330" s="65" t="str">
        <f t="shared" ca="1" si="222"/>
        <v>https://prre.agglo-larochelle.fr/des-outils-pour-mieux-connaitre-mon-logement/mon-toit-est-t-il-bien-isole</v>
      </c>
      <c r="G1330" t="str">
        <f t="shared" ca="1" si="223"/>
        <v>A</v>
      </c>
      <c r="H1330" t="str">
        <f t="shared" ca="1" si="224"/>
        <v/>
      </c>
      <c r="I1330" t="str">
        <f t="shared" ca="1" si="225"/>
        <v/>
      </c>
      <c r="J1330" t="str">
        <f t="shared" ca="1" si="226"/>
        <v/>
      </c>
      <c r="K1330" t="str">
        <f t="shared" ca="1" si="227"/>
        <v/>
      </c>
      <c r="M1330">
        <f t="shared" ca="1" si="228"/>
        <v>0</v>
      </c>
      <c r="N1330" t="str">
        <f t="shared" ca="1" si="229"/>
        <v/>
      </c>
      <c r="U1330">
        <f t="shared" si="230"/>
        <v>0</v>
      </c>
    </row>
    <row r="1331" hidden="1">
      <c r="A1331" s="12"/>
      <c r="B1331">
        <v>113</v>
      </c>
      <c r="C1331" t="str">
        <f t="shared" ca="1" si="220"/>
        <v>13.8</v>
      </c>
      <c r="D1331" t="str">
        <f t="shared" ca="1" si="221"/>
        <v>na</v>
      </c>
      <c r="E1331" t="s">
        <v>41</v>
      </c>
      <c r="F1331" s="65" t="str">
        <f t="shared" ca="1" si="222"/>
        <v>https://prre.agglo-larochelle.fr/prendre-rendez-vous/prendre-rendez-vous-a-la-rochelle-pour-une-renovation-energetique-individuelle</v>
      </c>
      <c r="G1331" t="str">
        <f t="shared" ca="1" si="223"/>
        <v>A</v>
      </c>
      <c r="H1331" t="str">
        <f t="shared" ca="1" si="224"/>
        <v/>
      </c>
      <c r="I1331" t="str">
        <f t="shared" ca="1" si="225"/>
        <v/>
      </c>
      <c r="J1331" t="str">
        <f t="shared" ca="1" si="226"/>
        <v/>
      </c>
      <c r="K1331" t="str">
        <f t="shared" ca="1" si="227"/>
        <v/>
      </c>
      <c r="M1331">
        <f t="shared" ca="1" si="228"/>
        <v>0</v>
      </c>
      <c r="N1331" t="str">
        <f t="shared" ca="1" si="229"/>
        <v/>
      </c>
      <c r="U1331">
        <f t="shared" si="230"/>
        <v>0</v>
      </c>
    </row>
    <row r="1332" hidden="1">
      <c r="A1332" s="12"/>
      <c r="B1332">
        <v>113</v>
      </c>
      <c r="C1332" t="str">
        <f t="shared" ca="1" si="220"/>
        <v>13.8</v>
      </c>
      <c r="D1332" t="str">
        <f t="shared" ca="1" si="221"/>
        <v>na</v>
      </c>
      <c r="E1332" t="s">
        <v>44</v>
      </c>
      <c r="F1332" s="65" t="str">
        <f t="shared" ca="1" si="222"/>
        <v>https://prre.agglo-larochelle.fr/-/gl-batiment-elec</v>
      </c>
      <c r="G1332" t="str">
        <f t="shared" ca="1" si="223"/>
        <v>A</v>
      </c>
      <c r="H1332" t="str">
        <f t="shared" ca="1" si="224"/>
        <v/>
      </c>
      <c r="I1332" t="str">
        <f t="shared" ca="1" si="225"/>
        <v/>
      </c>
      <c r="J1332" t="str">
        <f t="shared" ca="1" si="226"/>
        <v/>
      </c>
      <c r="K1332" t="str">
        <f t="shared" ca="1" si="227"/>
        <v/>
      </c>
      <c r="M1332">
        <f t="shared" ca="1" si="228"/>
        <v>0</v>
      </c>
      <c r="N1332" t="str">
        <f t="shared" ca="1" si="229"/>
        <v/>
      </c>
      <c r="U1332">
        <f t="shared" si="230"/>
        <v>0</v>
      </c>
    </row>
    <row r="1333" hidden="1">
      <c r="A1333" s="12"/>
      <c r="B1333">
        <v>113</v>
      </c>
      <c r="C1333" t="str">
        <f t="shared" ca="1" si="220"/>
        <v>13.8</v>
      </c>
      <c r="D1333" t="str">
        <f t="shared" ca="1" si="221"/>
        <v>na</v>
      </c>
      <c r="E1333" t="s">
        <v>47</v>
      </c>
      <c r="F1333" s="65" t="str">
        <f t="shared" ca="1" si="222"/>
        <v>https://prre.agglo-larochelle.fr/-/1ere-fiche-chantier-de-renovation-performante</v>
      </c>
      <c r="G1333" t="str">
        <f t="shared" ca="1" si="223"/>
        <v>A</v>
      </c>
      <c r="H1333" t="str">
        <f t="shared" ca="1" si="224"/>
        <v/>
      </c>
      <c r="I1333" t="str">
        <f t="shared" ca="1" si="225"/>
        <v/>
      </c>
      <c r="J1333" t="str">
        <f t="shared" ca="1" si="226"/>
        <v/>
      </c>
      <c r="K1333" t="str">
        <f t="shared" ca="1" si="227"/>
        <v/>
      </c>
      <c r="M1333">
        <f t="shared" ca="1" si="228"/>
        <v>0</v>
      </c>
      <c r="N1333" t="str">
        <f t="shared" ca="1" si="229"/>
        <v/>
      </c>
      <c r="U1333">
        <f t="shared" si="230"/>
        <v>0</v>
      </c>
    </row>
    <row r="1334" hidden="1">
      <c r="A1334" s="12"/>
      <c r="B1334">
        <v>114</v>
      </c>
      <c r="C1334" t="str">
        <f t="shared" ca="1" si="220"/>
        <v>13.9</v>
      </c>
      <c r="D1334" t="str">
        <f t="shared" ca="1" si="221"/>
        <v>c</v>
      </c>
      <c r="E1334" t="s">
        <v>11</v>
      </c>
      <c r="F1334" s="65" t="str">
        <f t="shared" ca="1" si="222"/>
        <v>https://prre.agglo-larochelle.fr/</v>
      </c>
      <c r="G1334" t="str">
        <f t="shared" ca="1" si="223"/>
        <v>AA</v>
      </c>
      <c r="H1334" t="str">
        <f t="shared" ca="1" si="224"/>
        <v/>
      </c>
      <c r="I1334" t="str">
        <f t="shared" ca="1" si="225"/>
        <v/>
      </c>
      <c r="J1334" t="str">
        <f t="shared" ca="1" si="226"/>
        <v/>
      </c>
      <c r="K1334" t="str">
        <f t="shared" ca="1" si="227"/>
        <v/>
      </c>
      <c r="M1334">
        <f t="shared" ca="1" si="228"/>
        <v>0</v>
      </c>
      <c r="N1334" t="str">
        <f t="shared" ca="1" si="229"/>
        <v/>
      </c>
      <c r="U1334">
        <f t="shared" si="230"/>
        <v>0</v>
      </c>
    </row>
    <row r="1335" hidden="1">
      <c r="A1335" s="12"/>
      <c r="B1335">
        <v>114</v>
      </c>
      <c r="C1335" t="str">
        <f t="shared" ca="1" si="220"/>
        <v>13.9</v>
      </c>
      <c r="D1335" t="str">
        <f t="shared" ca="1" si="221"/>
        <v>c</v>
      </c>
      <c r="E1335" t="s">
        <v>14</v>
      </c>
      <c r="F1335" s="65" t="str">
        <f t="shared" ca="1" si="222"/>
        <v>https://prre.agglo-larochelle.fr/j-adapte-mon-logement-a-une-perte-d-autonomie</v>
      </c>
      <c r="G1335" t="str">
        <f t="shared" ca="1" si="223"/>
        <v>AA</v>
      </c>
      <c r="H1335" t="str">
        <f t="shared" ca="1" si="224"/>
        <v/>
      </c>
      <c r="I1335" t="str">
        <f t="shared" ca="1" si="225"/>
        <v/>
      </c>
      <c r="J1335" t="str">
        <f t="shared" ca="1" si="226"/>
        <v/>
      </c>
      <c r="K1335" t="str">
        <f t="shared" ca="1" si="227"/>
        <v/>
      </c>
      <c r="M1335">
        <f t="shared" ca="1" si="228"/>
        <v>0</v>
      </c>
      <c r="N1335" t="str">
        <f t="shared" ca="1" si="229"/>
        <v/>
      </c>
      <c r="U1335">
        <f t="shared" si="230"/>
        <v>0</v>
      </c>
    </row>
    <row r="1336" hidden="1">
      <c r="A1336" s="12"/>
      <c r="B1336">
        <v>114</v>
      </c>
      <c r="C1336" t="str">
        <f t="shared" ca="1" si="220"/>
        <v>13.9</v>
      </c>
      <c r="D1336" t="str">
        <f t="shared" ca="1" si="221"/>
        <v>c</v>
      </c>
      <c r="E1336" t="s">
        <v>17</v>
      </c>
      <c r="F1336" s="65" t="str">
        <f t="shared" ca="1" si="222"/>
        <v>https://prre.agglo-larochelle.fr/contact-professionnels</v>
      </c>
      <c r="G1336" t="str">
        <f t="shared" ca="1" si="223"/>
        <v>AA</v>
      </c>
      <c r="H1336" t="str">
        <f t="shared" ca="1" si="224"/>
        <v/>
      </c>
      <c r="I1336" t="str">
        <f t="shared" ca="1" si="225"/>
        <v/>
      </c>
      <c r="J1336" t="str">
        <f t="shared" ca="1" si="226"/>
        <v/>
      </c>
      <c r="K1336" t="str">
        <f t="shared" ca="1" si="227"/>
        <v/>
      </c>
      <c r="M1336">
        <f t="shared" ca="1" si="228"/>
        <v>0</v>
      </c>
      <c r="N1336" t="str">
        <f t="shared" ca="1" si="229"/>
        <v/>
      </c>
      <c r="U1336">
        <f t="shared" si="230"/>
        <v>0</v>
      </c>
    </row>
    <row r="1337" hidden="1">
      <c r="A1337" s="12"/>
      <c r="B1337">
        <v>114</v>
      </c>
      <c r="C1337" t="str">
        <f t="shared" ca="1" si="220"/>
        <v>13.9</v>
      </c>
      <c r="D1337" t="str">
        <f t="shared" ca="1" si="221"/>
        <v>c</v>
      </c>
      <c r="E1337" t="s">
        <v>20</v>
      </c>
      <c r="F1337" s="65" t="str">
        <f t="shared" ca="1" si="222"/>
        <v>https://prre.agglo-larochelle.fr/partenaires</v>
      </c>
      <c r="G1337" t="str">
        <f t="shared" ca="1" si="223"/>
        <v>AA</v>
      </c>
      <c r="H1337" t="str">
        <f t="shared" ca="1" si="224"/>
        <v/>
      </c>
      <c r="I1337" t="str">
        <f t="shared" ca="1" si="225"/>
        <v/>
      </c>
      <c r="J1337" t="str">
        <f t="shared" ca="1" si="226"/>
        <v/>
      </c>
      <c r="K1337" t="str">
        <f t="shared" ca="1" si="227"/>
        <v/>
      </c>
      <c r="M1337">
        <f t="shared" ca="1" si="228"/>
        <v>0</v>
      </c>
      <c r="N1337" t="str">
        <f t="shared" ca="1" si="229"/>
        <v/>
      </c>
      <c r="U1337">
        <f t="shared" si="230"/>
        <v>0</v>
      </c>
    </row>
    <row r="1338" hidden="1">
      <c r="A1338" s="12"/>
      <c r="B1338">
        <v>114</v>
      </c>
      <c r="C1338" t="str">
        <f t="shared" ca="1" si="220"/>
        <v>13.9</v>
      </c>
      <c r="D1338" t="str">
        <f t="shared" ca="1" si="221"/>
        <v>c</v>
      </c>
      <c r="E1338" t="s">
        <v>23</v>
      </c>
      <c r="F1338" s="65" t="str">
        <f t="shared" ca="1" si="222"/>
        <v>https://prre.agglo-larochelle.fr/mentions-legales</v>
      </c>
      <c r="G1338" t="str">
        <f t="shared" ca="1" si="223"/>
        <v>AA</v>
      </c>
      <c r="H1338" t="str">
        <f t="shared" ca="1" si="224"/>
        <v/>
      </c>
      <c r="I1338" t="str">
        <f t="shared" ca="1" si="225"/>
        <v/>
      </c>
      <c r="J1338" t="str">
        <f t="shared" ca="1" si="226"/>
        <v/>
      </c>
      <c r="K1338" t="str">
        <f t="shared" ca="1" si="227"/>
        <v/>
      </c>
      <c r="M1338">
        <f t="shared" ca="1" si="228"/>
        <v>0</v>
      </c>
      <c r="N1338" t="str">
        <f t="shared" ca="1" si="229"/>
        <v/>
      </c>
      <c r="U1338">
        <f t="shared" si="230"/>
        <v>0</v>
      </c>
    </row>
    <row r="1339" hidden="1">
      <c r="A1339" s="12"/>
      <c r="B1339">
        <v>114</v>
      </c>
      <c r="C1339" t="str">
        <f t="shared" ca="1" si="220"/>
        <v>13.9</v>
      </c>
      <c r="D1339" t="str">
        <f t="shared" ca="1" si="221"/>
        <v>c</v>
      </c>
      <c r="E1339" t="s">
        <v>26</v>
      </c>
      <c r="F1339" s="65" t="str">
        <f t="shared" ca="1" si="222"/>
        <v>https://prre.agglo-larochelle.fr/plan-du-site</v>
      </c>
      <c r="G1339" t="str">
        <f t="shared" ca="1" si="223"/>
        <v>AA</v>
      </c>
      <c r="H1339" t="str">
        <f t="shared" ca="1" si="224"/>
        <v/>
      </c>
      <c r="I1339" t="str">
        <f t="shared" ca="1" si="225"/>
        <v/>
      </c>
      <c r="J1339" t="str">
        <f t="shared" ca="1" si="226"/>
        <v/>
      </c>
      <c r="K1339" t="str">
        <f t="shared" ca="1" si="227"/>
        <v/>
      </c>
      <c r="M1339">
        <f t="shared" ca="1" si="228"/>
        <v>0</v>
      </c>
      <c r="N1339" t="str">
        <f t="shared" ca="1" si="229"/>
        <v/>
      </c>
      <c r="U1339">
        <f t="shared" si="230"/>
        <v>0</v>
      </c>
    </row>
    <row r="1340" hidden="1">
      <c r="A1340" s="12"/>
      <c r="B1340">
        <v>114</v>
      </c>
      <c r="C1340" t="str">
        <f t="shared" ca="1" si="220"/>
        <v>13.9</v>
      </c>
      <c r="D1340" t="str">
        <f t="shared" ca="1" si="221"/>
        <v>c</v>
      </c>
      <c r="E1340" t="s">
        <v>29</v>
      </c>
      <c r="F1340" s="65" t="str">
        <f t="shared" ca="1" si="222"/>
        <v>https://prre.agglo-larochelle.fr/module-annuaire-des-pros?</v>
      </c>
      <c r="G1340" t="str">
        <f t="shared" ca="1" si="223"/>
        <v>AA</v>
      </c>
      <c r="H1340" t="str">
        <f t="shared" ca="1" si="224"/>
        <v/>
      </c>
      <c r="I1340" t="str">
        <f t="shared" ca="1" si="225"/>
        <v/>
      </c>
      <c r="J1340" t="str">
        <f t="shared" ca="1" si="226"/>
        <v/>
      </c>
      <c r="K1340" t="str">
        <f t="shared" ca="1" si="227"/>
        <v/>
      </c>
      <c r="M1340">
        <f t="shared" ca="1" si="228"/>
        <v>0</v>
      </c>
      <c r="N1340" t="str">
        <f t="shared" ca="1" si="229"/>
        <v/>
      </c>
      <c r="U1340">
        <f t="shared" si="230"/>
        <v>0</v>
      </c>
    </row>
    <row r="1341" hidden="1">
      <c r="A1341" s="12"/>
      <c r="B1341">
        <v>114</v>
      </c>
      <c r="C1341" t="str">
        <f t="shared" ca="1" si="220"/>
        <v>13.9</v>
      </c>
      <c r="D1341" t="str">
        <f t="shared" ca="1" si="221"/>
        <v>c</v>
      </c>
      <c r="E1341" t="s">
        <v>32</v>
      </c>
      <c r="F1341" s="65" t="str">
        <f t="shared" ca="1" si="222"/>
        <v>https://prre.agglo-larochelle.fr/prendre-rendez-vous</v>
      </c>
      <c r="G1341" t="str">
        <f t="shared" ca="1" si="223"/>
        <v>AA</v>
      </c>
      <c r="H1341" t="str">
        <f t="shared" ca="1" si="224"/>
        <v/>
      </c>
      <c r="I1341" t="str">
        <f t="shared" ca="1" si="225"/>
        <v/>
      </c>
      <c r="J1341" t="str">
        <f t="shared" ca="1" si="226"/>
        <v/>
      </c>
      <c r="K1341" t="str">
        <f t="shared" ca="1" si="227"/>
        <v/>
      </c>
      <c r="M1341">
        <f t="shared" ca="1" si="228"/>
        <v>0</v>
      </c>
      <c r="N1341" t="str">
        <f t="shared" ca="1" si="229"/>
        <v/>
      </c>
      <c r="U1341">
        <f t="shared" si="230"/>
        <v>0</v>
      </c>
    </row>
    <row r="1342" hidden="1">
      <c r="A1342" s="12"/>
      <c r="B1342">
        <v>114</v>
      </c>
      <c r="C1342" t="str">
        <f t="shared" ca="1" si="220"/>
        <v>13.9</v>
      </c>
      <c r="D1342" t="str">
        <f t="shared" ca="1" si="221"/>
        <v>c</v>
      </c>
      <c r="E1342" t="s">
        <v>35</v>
      </c>
      <c r="F1342" s="65" t="str">
        <f t="shared" ca="1" si="222"/>
        <v>https://prre.agglo-larochelle.fr/aides-financieres</v>
      </c>
      <c r="G1342" t="str">
        <f t="shared" ca="1" si="223"/>
        <v>AA</v>
      </c>
      <c r="H1342" t="str">
        <f t="shared" ca="1" si="224"/>
        <v/>
      </c>
      <c r="I1342" t="str">
        <f t="shared" ca="1" si="225"/>
        <v/>
      </c>
      <c r="J1342" t="str">
        <f t="shared" ca="1" si="226"/>
        <v/>
      </c>
      <c r="K1342" t="str">
        <f t="shared" ca="1" si="227"/>
        <v/>
      </c>
      <c r="M1342">
        <f t="shared" ca="1" si="228"/>
        <v>0</v>
      </c>
      <c r="N1342" t="str">
        <f t="shared" ca="1" si="229"/>
        <v/>
      </c>
      <c r="U1342">
        <f t="shared" si="230"/>
        <v>0</v>
      </c>
    </row>
    <row r="1343" hidden="1">
      <c r="A1343" s="12"/>
      <c r="B1343">
        <v>114</v>
      </c>
      <c r="C1343" t="str">
        <f t="shared" ca="1" si="220"/>
        <v>13.9</v>
      </c>
      <c r="D1343" t="str">
        <f t="shared" ca="1" si="221"/>
        <v>c</v>
      </c>
      <c r="E1343" t="s">
        <v>38</v>
      </c>
      <c r="F1343" s="65" t="str">
        <f t="shared" ca="1" si="222"/>
        <v>https://prre.agglo-larochelle.fr/des-outils-pour-mieux-connaitre-mon-logement/mon-toit-est-t-il-bien-isole</v>
      </c>
      <c r="G1343" t="str">
        <f t="shared" ca="1" si="223"/>
        <v>AA</v>
      </c>
      <c r="H1343" t="str">
        <f t="shared" ca="1" si="224"/>
        <v/>
      </c>
      <c r="I1343" t="str">
        <f t="shared" ca="1" si="225"/>
        <v/>
      </c>
      <c r="J1343" t="str">
        <f t="shared" ca="1" si="226"/>
        <v/>
      </c>
      <c r="K1343" t="str">
        <f t="shared" ca="1" si="227"/>
        <v/>
      </c>
      <c r="M1343">
        <f t="shared" ca="1" si="228"/>
        <v>0</v>
      </c>
      <c r="N1343" t="str">
        <f t="shared" ca="1" si="229"/>
        <v/>
      </c>
      <c r="U1343">
        <f t="shared" si="230"/>
        <v>0</v>
      </c>
    </row>
    <row r="1344" hidden="1">
      <c r="A1344" s="12"/>
      <c r="B1344">
        <v>114</v>
      </c>
      <c r="C1344" t="str">
        <f t="shared" ca="1" si="220"/>
        <v>13.9</v>
      </c>
      <c r="D1344" t="str">
        <f t="shared" ca="1" si="221"/>
        <v>c</v>
      </c>
      <c r="E1344" t="s">
        <v>41</v>
      </c>
      <c r="F1344" s="65" t="str">
        <f t="shared" ca="1" si="222"/>
        <v>https://prre.agglo-larochelle.fr/prendre-rendez-vous/prendre-rendez-vous-a-la-rochelle-pour-une-renovation-energetique-individuelle</v>
      </c>
      <c r="G1344" t="str">
        <f t="shared" ca="1" si="223"/>
        <v>AA</v>
      </c>
      <c r="H1344" t="str">
        <f t="shared" ca="1" si="224"/>
        <v/>
      </c>
      <c r="I1344" t="str">
        <f t="shared" ca="1" si="225"/>
        <v/>
      </c>
      <c r="J1344" t="str">
        <f t="shared" ca="1" si="226"/>
        <v/>
      </c>
      <c r="K1344" t="str">
        <f t="shared" ca="1" si="227"/>
        <v/>
      </c>
      <c r="M1344">
        <f t="shared" ca="1" si="228"/>
        <v>0</v>
      </c>
      <c r="N1344" t="str">
        <f t="shared" ca="1" si="229"/>
        <v/>
      </c>
      <c r="U1344">
        <f t="shared" si="230"/>
        <v>0</v>
      </c>
    </row>
    <row r="1345" hidden="1">
      <c r="A1345" s="12"/>
      <c r="B1345">
        <v>114</v>
      </c>
      <c r="C1345" t="str">
        <f t="shared" ca="1" si="220"/>
        <v>13.9</v>
      </c>
      <c r="D1345" t="str">
        <f t="shared" ca="1" si="221"/>
        <v>c</v>
      </c>
      <c r="E1345" t="s">
        <v>44</v>
      </c>
      <c r="F1345" s="65" t="str">
        <f t="shared" ca="1" si="222"/>
        <v>https://prre.agglo-larochelle.fr/-/gl-batiment-elec</v>
      </c>
      <c r="G1345" t="str">
        <f t="shared" ca="1" si="223"/>
        <v>AA</v>
      </c>
      <c r="H1345" t="str">
        <f t="shared" ca="1" si="224"/>
        <v/>
      </c>
      <c r="I1345" t="str">
        <f t="shared" ca="1" si="225"/>
        <v/>
      </c>
      <c r="J1345" t="str">
        <f t="shared" ca="1" si="226"/>
        <v/>
      </c>
      <c r="K1345" t="str">
        <f t="shared" ca="1" si="227"/>
        <v/>
      </c>
      <c r="M1345">
        <f t="shared" ca="1" si="228"/>
        <v>0</v>
      </c>
      <c r="N1345" t="str">
        <f t="shared" ca="1" si="229"/>
        <v/>
      </c>
      <c r="U1345">
        <f t="shared" si="230"/>
        <v>0</v>
      </c>
    </row>
    <row r="1346" hidden="1">
      <c r="A1346" s="12"/>
      <c r="B1346">
        <v>114</v>
      </c>
      <c r="C1346" t="str">
        <f t="shared" ca="1" si="220"/>
        <v>13.9</v>
      </c>
      <c r="D1346" t="str">
        <f t="shared" ca="1" si="221"/>
        <v>c</v>
      </c>
      <c r="E1346" t="s">
        <v>47</v>
      </c>
      <c r="F1346" s="65" t="str">
        <f t="shared" ca="1" si="222"/>
        <v>https://prre.agglo-larochelle.fr/-/1ere-fiche-chantier-de-renovation-performante</v>
      </c>
      <c r="G1346" t="str">
        <f t="shared" ca="1" si="223"/>
        <v>AA</v>
      </c>
      <c r="H1346" t="str">
        <f t="shared" ca="1" si="224"/>
        <v/>
      </c>
      <c r="I1346" t="str">
        <f t="shared" ca="1" si="225"/>
        <v/>
      </c>
      <c r="J1346" t="str">
        <f t="shared" ca="1" si="226"/>
        <v/>
      </c>
      <c r="K1346" t="str">
        <f t="shared" ca="1" si="227"/>
        <v/>
      </c>
      <c r="M1346">
        <f t="shared" ca="1" si="228"/>
        <v>0</v>
      </c>
      <c r="N1346" t="str">
        <f t="shared" ca="1" si="229"/>
        <v/>
      </c>
      <c r="U1346">
        <f t="shared" si="230"/>
        <v>0</v>
      </c>
    </row>
    <row r="1347" hidden="1">
      <c r="A1347" s="12"/>
      <c r="B1347">
        <v>115</v>
      </c>
      <c r="C1347" t="str">
        <f t="shared" ca="1" si="220"/>
        <v>13.10</v>
      </c>
      <c r="D1347" t="str">
        <f t="shared" ca="1" si="221"/>
        <v>na</v>
      </c>
      <c r="E1347" t="s">
        <v>11</v>
      </c>
      <c r="F1347" s="65" t="str">
        <f t="shared" ca="1" si="222"/>
        <v>https://prre.agglo-larochelle.fr/</v>
      </c>
      <c r="G1347" t="str">
        <f t="shared" ca="1" si="223"/>
        <v>A</v>
      </c>
      <c r="H1347" t="str">
        <f t="shared" ca="1" si="224"/>
        <v/>
      </c>
      <c r="I1347" t="str">
        <f t="shared" ca="1" si="225"/>
        <v/>
      </c>
      <c r="J1347" t="str">
        <f t="shared" ca="1" si="226"/>
        <v/>
      </c>
      <c r="K1347" t="str">
        <f t="shared" ca="1" si="227"/>
        <v/>
      </c>
      <c r="M1347">
        <f t="shared" ca="1" si="228"/>
        <v>0</v>
      </c>
      <c r="N1347" t="str">
        <f t="shared" ca="1" si="229"/>
        <v/>
      </c>
      <c r="U1347">
        <f t="shared" si="230"/>
        <v>0</v>
      </c>
    </row>
    <row r="1348" hidden="1">
      <c r="A1348" s="12"/>
      <c r="B1348">
        <v>115</v>
      </c>
      <c r="C1348" t="str">
        <f t="shared" ca="1" si="220"/>
        <v>13.10</v>
      </c>
      <c r="D1348" t="str">
        <f t="shared" ca="1" si="221"/>
        <v>na</v>
      </c>
      <c r="E1348" t="s">
        <v>14</v>
      </c>
      <c r="F1348" s="65" t="str">
        <f t="shared" ca="1" si="222"/>
        <v>https://prre.agglo-larochelle.fr/j-adapte-mon-logement-a-une-perte-d-autonomie</v>
      </c>
      <c r="G1348" t="str">
        <f t="shared" ca="1" si="223"/>
        <v>A</v>
      </c>
      <c r="H1348" t="str">
        <f t="shared" ca="1" si="224"/>
        <v/>
      </c>
      <c r="I1348" t="str">
        <f t="shared" ca="1" si="225"/>
        <v/>
      </c>
      <c r="J1348" t="str">
        <f t="shared" ca="1" si="226"/>
        <v/>
      </c>
      <c r="K1348" t="str">
        <f t="shared" ca="1" si="227"/>
        <v/>
      </c>
      <c r="M1348">
        <f t="shared" ca="1" si="228"/>
        <v>0</v>
      </c>
      <c r="N1348" t="str">
        <f t="shared" ca="1" si="229"/>
        <v/>
      </c>
      <c r="U1348">
        <f t="shared" si="230"/>
        <v>0</v>
      </c>
    </row>
    <row r="1349" hidden="1">
      <c r="A1349" s="12"/>
      <c r="B1349">
        <v>115</v>
      </c>
      <c r="C1349" t="str">
        <f t="shared" ca="1" si="220"/>
        <v>13.10</v>
      </c>
      <c r="D1349" t="str">
        <f t="shared" ca="1" si="221"/>
        <v>na</v>
      </c>
      <c r="E1349" t="s">
        <v>17</v>
      </c>
      <c r="F1349" s="65" t="str">
        <f t="shared" ca="1" si="222"/>
        <v>https://prre.agglo-larochelle.fr/contact-professionnels</v>
      </c>
      <c r="G1349" t="str">
        <f t="shared" ca="1" si="223"/>
        <v>A</v>
      </c>
      <c r="H1349" t="str">
        <f t="shared" ca="1" si="224"/>
        <v/>
      </c>
      <c r="I1349" t="str">
        <f t="shared" ca="1" si="225"/>
        <v/>
      </c>
      <c r="J1349" t="str">
        <f t="shared" ca="1" si="226"/>
        <v/>
      </c>
      <c r="K1349" t="str">
        <f t="shared" ca="1" si="227"/>
        <v/>
      </c>
      <c r="M1349">
        <f t="shared" ca="1" si="228"/>
        <v>0</v>
      </c>
      <c r="N1349" t="str">
        <f t="shared" ca="1" si="229"/>
        <v/>
      </c>
      <c r="U1349">
        <f t="shared" si="230"/>
        <v>0</v>
      </c>
    </row>
    <row r="1350" hidden="1">
      <c r="A1350" s="12"/>
      <c r="B1350">
        <v>115</v>
      </c>
      <c r="C1350" t="str">
        <f t="shared" ca="1" si="220"/>
        <v>13.10</v>
      </c>
      <c r="D1350" t="str">
        <f t="shared" ca="1" si="221"/>
        <v>na</v>
      </c>
      <c r="E1350" t="s">
        <v>20</v>
      </c>
      <c r="F1350" s="65" t="str">
        <f t="shared" ca="1" si="222"/>
        <v>https://prre.agglo-larochelle.fr/partenaires</v>
      </c>
      <c r="G1350" t="str">
        <f t="shared" ca="1" si="223"/>
        <v>A</v>
      </c>
      <c r="H1350" t="str">
        <f t="shared" ca="1" si="224"/>
        <v/>
      </c>
      <c r="I1350" t="str">
        <f t="shared" ca="1" si="225"/>
        <v/>
      </c>
      <c r="J1350" t="str">
        <f t="shared" ca="1" si="226"/>
        <v/>
      </c>
      <c r="K1350" t="str">
        <f t="shared" ca="1" si="227"/>
        <v/>
      </c>
      <c r="M1350">
        <f t="shared" ca="1" si="228"/>
        <v>0</v>
      </c>
      <c r="N1350" t="str">
        <f t="shared" ca="1" si="229"/>
        <v/>
      </c>
      <c r="U1350">
        <f t="shared" si="230"/>
        <v>0</v>
      </c>
    </row>
    <row r="1351" hidden="1">
      <c r="A1351" s="12"/>
      <c r="B1351">
        <v>115</v>
      </c>
      <c r="C1351" t="str">
        <f t="shared" ca="1" si="220"/>
        <v>13.10</v>
      </c>
      <c r="D1351" t="str">
        <f t="shared" ca="1" si="221"/>
        <v>na</v>
      </c>
      <c r="E1351" t="s">
        <v>23</v>
      </c>
      <c r="F1351" s="65" t="str">
        <f t="shared" ca="1" si="222"/>
        <v>https://prre.agglo-larochelle.fr/mentions-legales</v>
      </c>
      <c r="G1351" t="str">
        <f t="shared" ca="1" si="223"/>
        <v>A</v>
      </c>
      <c r="H1351" t="str">
        <f t="shared" ca="1" si="224"/>
        <v/>
      </c>
      <c r="I1351" t="str">
        <f t="shared" ca="1" si="225"/>
        <v/>
      </c>
      <c r="J1351" t="str">
        <f t="shared" ca="1" si="226"/>
        <v/>
      </c>
      <c r="K1351" t="str">
        <f t="shared" ca="1" si="227"/>
        <v/>
      </c>
      <c r="M1351">
        <f t="shared" ca="1" si="228"/>
        <v>0</v>
      </c>
      <c r="N1351" t="str">
        <f t="shared" ca="1" si="229"/>
        <v/>
      </c>
      <c r="U1351">
        <f t="shared" si="230"/>
        <v>0</v>
      </c>
    </row>
    <row r="1352" hidden="1">
      <c r="A1352" s="12"/>
      <c r="B1352">
        <v>115</v>
      </c>
      <c r="C1352" t="str">
        <f t="shared" ref="C1352:C1385" ca="1" si="231">IF(INDIRECT($E1352&amp;"!B"&amp;$B1352)=0,"",INDIRECT($E1352&amp;"!B"&amp;$B1352))</f>
        <v>13.10</v>
      </c>
      <c r="D1352" t="str">
        <f t="shared" ref="D1352:D1385" ca="1" si="232">IF(INDIRECT($E1352&amp;"!F"&amp;$B1352)=0,"",INDIRECT($E1352&amp;"!F"&amp;$B1352))</f>
        <v>na</v>
      </c>
      <c r="E1352" t="s">
        <v>26</v>
      </c>
      <c r="F1352" s="65" t="str">
        <f t="shared" ref="F1352:F1385" ca="1" si="233">HYPERLINK(INDIRECT($E1352&amp;"!C3"))</f>
        <v>https://prre.agglo-larochelle.fr/plan-du-site</v>
      </c>
      <c r="G1352" t="str">
        <f t="shared" ref="G1352:G1385" ca="1" si="234">IF(INDIRECT($E1352&amp;"!C"&amp;$B1352)=0,"",INDIRECT($E1352&amp;"!C"&amp;$B1352))</f>
        <v>A</v>
      </c>
      <c r="H1352" t="str">
        <f t="shared" ref="H1352:H1385" ca="1" si="235">IF(INDIRECT($E1352&amp;"!D"&amp;$B1352)=0,"",INDIRECT($E1352&amp;"!D"&amp;$B1352))</f>
        <v/>
      </c>
      <c r="I1352" t="str">
        <f t="shared" ref="I1352:I1385" ca="1" si="236">IF(INDIRECT($E1352&amp;"!H"&amp;$B1352)=0,"",INDIRECT($E1352&amp;"!H"&amp;$B1352))</f>
        <v/>
      </c>
      <c r="J1352" t="str">
        <f t="shared" ref="J1352:J1385" ca="1" si="237">IF(INDIRECT($E1352&amp;"!I"&amp;$B1352)=0,"",INDIRECT($E1352&amp;"!I"&amp;$B1352))</f>
        <v/>
      </c>
      <c r="K1352" t="str">
        <f t="shared" ref="K1352:K1385" ca="1" si="238">IFERROR(VLOOKUP($J1352,$W$1:$AA$4,(MATCH($I1352,$X$5:$AA$5,0))+1,FALSE),"")</f>
        <v/>
      </c>
      <c r="M1352">
        <f t="shared" ref="M1352:M1385" ca="1" si="239">COUNTIFS($C$7:$C$1385,$C1352,$D$7:$D$1385,"nc")</f>
        <v>0</v>
      </c>
      <c r="N1352" t="str">
        <f t="shared" ref="N1352:N1385" ca="1" si="240">IF(INDIRECT($E1352&amp;"!J"&amp;$B1352)=0,"",INDIRECT($E1352&amp;"!J"&amp;$B1352))</f>
        <v/>
      </c>
      <c r="U1352">
        <f t="shared" ref="U1352:U1385" si="241">SUM($P1352:$T1352)</f>
        <v>0</v>
      </c>
    </row>
    <row r="1353" hidden="1">
      <c r="A1353" s="12"/>
      <c r="B1353">
        <v>115</v>
      </c>
      <c r="C1353" t="str">
        <f t="shared" ca="1" si="231"/>
        <v>13.10</v>
      </c>
      <c r="D1353" t="str">
        <f t="shared" ca="1" si="232"/>
        <v>na</v>
      </c>
      <c r="E1353" t="s">
        <v>29</v>
      </c>
      <c r="F1353" s="65" t="str">
        <f t="shared" ca="1" si="233"/>
        <v>https://prre.agglo-larochelle.fr/module-annuaire-des-pros?</v>
      </c>
      <c r="G1353" t="str">
        <f t="shared" ca="1" si="234"/>
        <v>A</v>
      </c>
      <c r="H1353" t="str">
        <f t="shared" ca="1" si="235"/>
        <v/>
      </c>
      <c r="I1353" t="str">
        <f t="shared" ca="1" si="236"/>
        <v/>
      </c>
      <c r="J1353" t="str">
        <f t="shared" ca="1" si="237"/>
        <v/>
      </c>
      <c r="K1353" t="str">
        <f t="shared" ca="1" si="238"/>
        <v/>
      </c>
      <c r="M1353">
        <f t="shared" ca="1" si="239"/>
        <v>0</v>
      </c>
      <c r="N1353" t="str">
        <f t="shared" ca="1" si="240"/>
        <v/>
      </c>
      <c r="U1353">
        <f t="shared" si="241"/>
        <v>0</v>
      </c>
    </row>
    <row r="1354" hidden="1">
      <c r="A1354" s="12"/>
      <c r="B1354">
        <v>115</v>
      </c>
      <c r="C1354" t="str">
        <f t="shared" ca="1" si="231"/>
        <v>13.10</v>
      </c>
      <c r="D1354" t="str">
        <f t="shared" ca="1" si="232"/>
        <v>na</v>
      </c>
      <c r="E1354" t="s">
        <v>32</v>
      </c>
      <c r="F1354" s="65" t="str">
        <f t="shared" ca="1" si="233"/>
        <v>https://prre.agglo-larochelle.fr/prendre-rendez-vous</v>
      </c>
      <c r="G1354" t="str">
        <f t="shared" ca="1" si="234"/>
        <v>A</v>
      </c>
      <c r="H1354" t="str">
        <f t="shared" ca="1" si="235"/>
        <v/>
      </c>
      <c r="I1354" t="str">
        <f t="shared" ca="1" si="236"/>
        <v/>
      </c>
      <c r="J1354" t="str">
        <f t="shared" ca="1" si="237"/>
        <v/>
      </c>
      <c r="K1354" t="str">
        <f t="shared" ca="1" si="238"/>
        <v/>
      </c>
      <c r="M1354">
        <f t="shared" ca="1" si="239"/>
        <v>0</v>
      </c>
      <c r="N1354" t="str">
        <f t="shared" ca="1" si="240"/>
        <v/>
      </c>
      <c r="U1354">
        <f t="shared" si="241"/>
        <v>0</v>
      </c>
    </row>
    <row r="1355" hidden="1">
      <c r="A1355" s="12"/>
      <c r="B1355">
        <v>115</v>
      </c>
      <c r="C1355" t="str">
        <f t="shared" ca="1" si="231"/>
        <v>13.10</v>
      </c>
      <c r="D1355" t="str">
        <f t="shared" ca="1" si="232"/>
        <v>na</v>
      </c>
      <c r="E1355" t="s">
        <v>35</v>
      </c>
      <c r="F1355" s="65" t="str">
        <f t="shared" ca="1" si="233"/>
        <v>https://prre.agglo-larochelle.fr/aides-financieres</v>
      </c>
      <c r="G1355" t="str">
        <f t="shared" ca="1" si="234"/>
        <v>A</v>
      </c>
      <c r="H1355" t="str">
        <f t="shared" ca="1" si="235"/>
        <v/>
      </c>
      <c r="I1355" t="str">
        <f t="shared" ca="1" si="236"/>
        <v/>
      </c>
      <c r="J1355" t="str">
        <f t="shared" ca="1" si="237"/>
        <v/>
      </c>
      <c r="K1355" t="str">
        <f t="shared" ca="1" si="238"/>
        <v/>
      </c>
      <c r="M1355">
        <f t="shared" ca="1" si="239"/>
        <v>0</v>
      </c>
      <c r="N1355" t="str">
        <f t="shared" ca="1" si="240"/>
        <v/>
      </c>
      <c r="U1355">
        <f t="shared" si="241"/>
        <v>0</v>
      </c>
    </row>
    <row r="1356" hidden="1">
      <c r="A1356" s="12"/>
      <c r="B1356">
        <v>115</v>
      </c>
      <c r="C1356" t="str">
        <f t="shared" ca="1" si="231"/>
        <v>13.10</v>
      </c>
      <c r="D1356" t="str">
        <f t="shared" ca="1" si="232"/>
        <v>na</v>
      </c>
      <c r="E1356" t="s">
        <v>38</v>
      </c>
      <c r="F1356" s="65" t="str">
        <f t="shared" ca="1" si="233"/>
        <v>https://prre.agglo-larochelle.fr/des-outils-pour-mieux-connaitre-mon-logement/mon-toit-est-t-il-bien-isole</v>
      </c>
      <c r="G1356" t="str">
        <f t="shared" ca="1" si="234"/>
        <v>A</v>
      </c>
      <c r="H1356" t="str">
        <f t="shared" ca="1" si="235"/>
        <v/>
      </c>
      <c r="I1356" t="str">
        <f t="shared" ca="1" si="236"/>
        <v/>
      </c>
      <c r="J1356" t="str">
        <f t="shared" ca="1" si="237"/>
        <v/>
      </c>
      <c r="K1356" t="str">
        <f t="shared" ca="1" si="238"/>
        <v/>
      </c>
      <c r="M1356">
        <f t="shared" ca="1" si="239"/>
        <v>0</v>
      </c>
      <c r="N1356" t="str">
        <f t="shared" ca="1" si="240"/>
        <v/>
      </c>
      <c r="U1356">
        <f t="shared" si="241"/>
        <v>0</v>
      </c>
    </row>
    <row r="1357" hidden="1">
      <c r="A1357" s="12"/>
      <c r="B1357">
        <v>115</v>
      </c>
      <c r="C1357" t="str">
        <f t="shared" ca="1" si="231"/>
        <v>13.10</v>
      </c>
      <c r="D1357" t="str">
        <f t="shared" ca="1" si="232"/>
        <v>na</v>
      </c>
      <c r="E1357" t="s">
        <v>41</v>
      </c>
      <c r="F1357" s="65" t="str">
        <f t="shared" ca="1" si="233"/>
        <v>https://prre.agglo-larochelle.fr/prendre-rendez-vous/prendre-rendez-vous-a-la-rochelle-pour-une-renovation-energetique-individuelle</v>
      </c>
      <c r="G1357" t="str">
        <f t="shared" ca="1" si="234"/>
        <v>A</v>
      </c>
      <c r="H1357" t="str">
        <f t="shared" ca="1" si="235"/>
        <v/>
      </c>
      <c r="I1357" t="str">
        <f t="shared" ca="1" si="236"/>
        <v/>
      </c>
      <c r="J1357" t="str">
        <f t="shared" ca="1" si="237"/>
        <v/>
      </c>
      <c r="K1357" t="str">
        <f t="shared" ca="1" si="238"/>
        <v/>
      </c>
      <c r="M1357">
        <f t="shared" ca="1" si="239"/>
        <v>0</v>
      </c>
      <c r="N1357" t="str">
        <f t="shared" ca="1" si="240"/>
        <v/>
      </c>
      <c r="U1357">
        <f t="shared" si="241"/>
        <v>0</v>
      </c>
    </row>
    <row r="1358" hidden="1">
      <c r="A1358" s="12"/>
      <c r="B1358">
        <v>115</v>
      </c>
      <c r="C1358" t="str">
        <f t="shared" ca="1" si="231"/>
        <v>13.10</v>
      </c>
      <c r="D1358" t="str">
        <f t="shared" ca="1" si="232"/>
        <v>na</v>
      </c>
      <c r="E1358" t="s">
        <v>44</v>
      </c>
      <c r="F1358" s="65" t="str">
        <f t="shared" ca="1" si="233"/>
        <v>https://prre.agglo-larochelle.fr/-/gl-batiment-elec</v>
      </c>
      <c r="G1358" t="str">
        <f t="shared" ca="1" si="234"/>
        <v>A</v>
      </c>
      <c r="H1358" t="str">
        <f t="shared" ca="1" si="235"/>
        <v/>
      </c>
      <c r="I1358" t="str">
        <f t="shared" ca="1" si="236"/>
        <v/>
      </c>
      <c r="J1358" t="str">
        <f t="shared" ca="1" si="237"/>
        <v/>
      </c>
      <c r="K1358" t="str">
        <f t="shared" ca="1" si="238"/>
        <v/>
      </c>
      <c r="M1358">
        <f t="shared" ca="1" si="239"/>
        <v>0</v>
      </c>
      <c r="N1358" t="str">
        <f t="shared" ca="1" si="240"/>
        <v/>
      </c>
      <c r="U1358">
        <f t="shared" si="241"/>
        <v>0</v>
      </c>
    </row>
    <row r="1359" hidden="1">
      <c r="A1359" s="12"/>
      <c r="B1359">
        <v>115</v>
      </c>
      <c r="C1359" t="str">
        <f t="shared" ca="1" si="231"/>
        <v>13.10</v>
      </c>
      <c r="D1359" t="str">
        <f t="shared" ca="1" si="232"/>
        <v>na</v>
      </c>
      <c r="E1359" t="s">
        <v>47</v>
      </c>
      <c r="F1359" s="65" t="str">
        <f t="shared" ca="1" si="233"/>
        <v>https://prre.agglo-larochelle.fr/-/1ere-fiche-chantier-de-renovation-performante</v>
      </c>
      <c r="G1359" t="str">
        <f t="shared" ca="1" si="234"/>
        <v>A</v>
      </c>
      <c r="H1359" t="str">
        <f t="shared" ca="1" si="235"/>
        <v/>
      </c>
      <c r="I1359" t="str">
        <f t="shared" ca="1" si="236"/>
        <v/>
      </c>
      <c r="J1359" t="str">
        <f t="shared" ca="1" si="237"/>
        <v/>
      </c>
      <c r="K1359" t="str">
        <f t="shared" ca="1" si="238"/>
        <v/>
      </c>
      <c r="M1359">
        <f t="shared" ca="1" si="239"/>
        <v>0</v>
      </c>
      <c r="N1359" t="str">
        <f t="shared" ca="1" si="240"/>
        <v/>
      </c>
      <c r="U1359">
        <f t="shared" si="241"/>
        <v>0</v>
      </c>
    </row>
    <row r="1360" hidden="1">
      <c r="A1360" s="12"/>
      <c r="B1360">
        <v>116</v>
      </c>
      <c r="C1360" t="str">
        <f t="shared" ca="1" si="231"/>
        <v>13.11</v>
      </c>
      <c r="D1360" t="str">
        <f t="shared" ca="1" si="232"/>
        <v>c</v>
      </c>
      <c r="E1360" t="s">
        <v>11</v>
      </c>
      <c r="F1360" s="65" t="str">
        <f t="shared" ca="1" si="233"/>
        <v>https://prre.agglo-larochelle.fr/</v>
      </c>
      <c r="G1360" t="str">
        <f t="shared" ca="1" si="234"/>
        <v>A</v>
      </c>
      <c r="H1360" t="str">
        <f t="shared" ca="1" si="235"/>
        <v/>
      </c>
      <c r="I1360" t="str">
        <f t="shared" ca="1" si="236"/>
        <v/>
      </c>
      <c r="J1360" t="str">
        <f t="shared" ca="1" si="237"/>
        <v/>
      </c>
      <c r="K1360" t="str">
        <f t="shared" ca="1" si="238"/>
        <v/>
      </c>
      <c r="M1360">
        <f t="shared" ca="1" si="239"/>
        <v>0</v>
      </c>
      <c r="N1360" t="str">
        <f t="shared" ca="1" si="240"/>
        <v/>
      </c>
      <c r="U1360">
        <f t="shared" si="241"/>
        <v>0</v>
      </c>
    </row>
    <row r="1361" hidden="1">
      <c r="A1361" s="12"/>
      <c r="B1361">
        <v>116</v>
      </c>
      <c r="C1361" t="str">
        <f t="shared" ca="1" si="231"/>
        <v>13.11</v>
      </c>
      <c r="D1361" t="str">
        <f t="shared" ca="1" si="232"/>
        <v>c</v>
      </c>
      <c r="E1361" t="s">
        <v>14</v>
      </c>
      <c r="F1361" s="65" t="str">
        <f t="shared" ca="1" si="233"/>
        <v>https://prre.agglo-larochelle.fr/j-adapte-mon-logement-a-une-perte-d-autonomie</v>
      </c>
      <c r="G1361" t="str">
        <f t="shared" ca="1" si="234"/>
        <v>A</v>
      </c>
      <c r="H1361" t="str">
        <f t="shared" ca="1" si="235"/>
        <v/>
      </c>
      <c r="I1361" t="str">
        <f t="shared" ca="1" si="236"/>
        <v/>
      </c>
      <c r="J1361" t="str">
        <f t="shared" ca="1" si="237"/>
        <v/>
      </c>
      <c r="K1361" t="str">
        <f t="shared" ca="1" si="238"/>
        <v/>
      </c>
      <c r="M1361">
        <f t="shared" ca="1" si="239"/>
        <v>0</v>
      </c>
      <c r="N1361" t="str">
        <f t="shared" ca="1" si="240"/>
        <v/>
      </c>
      <c r="U1361">
        <f t="shared" si="241"/>
        <v>0</v>
      </c>
    </row>
    <row r="1362" hidden="1">
      <c r="A1362" s="12"/>
      <c r="B1362">
        <v>116</v>
      </c>
      <c r="C1362" t="str">
        <f t="shared" ca="1" si="231"/>
        <v>13.11</v>
      </c>
      <c r="D1362" t="str">
        <f t="shared" ca="1" si="232"/>
        <v>c</v>
      </c>
      <c r="E1362" t="s">
        <v>17</v>
      </c>
      <c r="F1362" s="65" t="str">
        <f t="shared" ca="1" si="233"/>
        <v>https://prre.agglo-larochelle.fr/contact-professionnels</v>
      </c>
      <c r="G1362" t="str">
        <f t="shared" ca="1" si="234"/>
        <v>A</v>
      </c>
      <c r="H1362" t="str">
        <f t="shared" ca="1" si="235"/>
        <v/>
      </c>
      <c r="I1362" t="str">
        <f t="shared" ca="1" si="236"/>
        <v/>
      </c>
      <c r="J1362" t="str">
        <f t="shared" ca="1" si="237"/>
        <v/>
      </c>
      <c r="K1362" t="str">
        <f t="shared" ca="1" si="238"/>
        <v/>
      </c>
      <c r="M1362">
        <f t="shared" ca="1" si="239"/>
        <v>0</v>
      </c>
      <c r="N1362" t="str">
        <f t="shared" ca="1" si="240"/>
        <v/>
      </c>
      <c r="U1362">
        <f t="shared" si="241"/>
        <v>0</v>
      </c>
    </row>
    <row r="1363" hidden="1">
      <c r="A1363" s="12"/>
      <c r="B1363">
        <v>116</v>
      </c>
      <c r="C1363" t="str">
        <f t="shared" ca="1" si="231"/>
        <v>13.11</v>
      </c>
      <c r="D1363" t="str">
        <f t="shared" ca="1" si="232"/>
        <v>c</v>
      </c>
      <c r="E1363" t="s">
        <v>20</v>
      </c>
      <c r="F1363" s="65" t="str">
        <f t="shared" ca="1" si="233"/>
        <v>https://prre.agglo-larochelle.fr/partenaires</v>
      </c>
      <c r="G1363" t="str">
        <f t="shared" ca="1" si="234"/>
        <v>A</v>
      </c>
      <c r="H1363" t="str">
        <f t="shared" ca="1" si="235"/>
        <v/>
      </c>
      <c r="I1363" t="str">
        <f t="shared" ca="1" si="236"/>
        <v/>
      </c>
      <c r="J1363" t="str">
        <f t="shared" ca="1" si="237"/>
        <v/>
      </c>
      <c r="K1363" t="str">
        <f t="shared" ca="1" si="238"/>
        <v/>
      </c>
      <c r="M1363">
        <f t="shared" ca="1" si="239"/>
        <v>0</v>
      </c>
      <c r="N1363" t="str">
        <f t="shared" ca="1" si="240"/>
        <v/>
      </c>
      <c r="U1363">
        <f t="shared" si="241"/>
        <v>0</v>
      </c>
    </row>
    <row r="1364" hidden="1">
      <c r="A1364" s="12"/>
      <c r="B1364">
        <v>116</v>
      </c>
      <c r="C1364" t="str">
        <f t="shared" ca="1" si="231"/>
        <v>13.11</v>
      </c>
      <c r="D1364" t="str">
        <f t="shared" ca="1" si="232"/>
        <v>c</v>
      </c>
      <c r="E1364" t="s">
        <v>23</v>
      </c>
      <c r="F1364" s="65" t="str">
        <f t="shared" ca="1" si="233"/>
        <v>https://prre.agglo-larochelle.fr/mentions-legales</v>
      </c>
      <c r="G1364" t="str">
        <f t="shared" ca="1" si="234"/>
        <v>A</v>
      </c>
      <c r="H1364" t="str">
        <f t="shared" ca="1" si="235"/>
        <v/>
      </c>
      <c r="I1364" t="str">
        <f t="shared" ca="1" si="236"/>
        <v/>
      </c>
      <c r="J1364" t="str">
        <f t="shared" ca="1" si="237"/>
        <v/>
      </c>
      <c r="K1364" t="str">
        <f t="shared" ca="1" si="238"/>
        <v/>
      </c>
      <c r="M1364">
        <f t="shared" ca="1" si="239"/>
        <v>0</v>
      </c>
      <c r="N1364" t="str">
        <f t="shared" ca="1" si="240"/>
        <v/>
      </c>
      <c r="U1364">
        <f t="shared" si="241"/>
        <v>0</v>
      </c>
    </row>
    <row r="1365" hidden="1">
      <c r="A1365" s="12"/>
      <c r="B1365">
        <v>116</v>
      </c>
      <c r="C1365" t="str">
        <f t="shared" ca="1" si="231"/>
        <v>13.11</v>
      </c>
      <c r="D1365" t="str">
        <f t="shared" ca="1" si="232"/>
        <v>c</v>
      </c>
      <c r="E1365" t="s">
        <v>26</v>
      </c>
      <c r="F1365" s="65" t="str">
        <f t="shared" ca="1" si="233"/>
        <v>https://prre.agglo-larochelle.fr/plan-du-site</v>
      </c>
      <c r="G1365" t="str">
        <f t="shared" ca="1" si="234"/>
        <v>A</v>
      </c>
      <c r="H1365" t="str">
        <f t="shared" ca="1" si="235"/>
        <v/>
      </c>
      <c r="I1365" t="str">
        <f t="shared" ca="1" si="236"/>
        <v/>
      </c>
      <c r="J1365" t="str">
        <f t="shared" ca="1" si="237"/>
        <v/>
      </c>
      <c r="K1365" t="str">
        <f t="shared" ca="1" si="238"/>
        <v/>
      </c>
      <c r="M1365">
        <f t="shared" ca="1" si="239"/>
        <v>0</v>
      </c>
      <c r="N1365" t="str">
        <f t="shared" ca="1" si="240"/>
        <v/>
      </c>
      <c r="U1365">
        <f t="shared" si="241"/>
        <v>0</v>
      </c>
    </row>
    <row r="1366" hidden="1">
      <c r="A1366" s="12"/>
      <c r="B1366">
        <v>116</v>
      </c>
      <c r="C1366" t="str">
        <f t="shared" ca="1" si="231"/>
        <v>13.11</v>
      </c>
      <c r="D1366" t="str">
        <f t="shared" ca="1" si="232"/>
        <v>c</v>
      </c>
      <c r="E1366" t="s">
        <v>29</v>
      </c>
      <c r="F1366" s="65" t="str">
        <f t="shared" ca="1" si="233"/>
        <v>https://prre.agglo-larochelle.fr/module-annuaire-des-pros?</v>
      </c>
      <c r="G1366" t="str">
        <f t="shared" ca="1" si="234"/>
        <v>A</v>
      </c>
      <c r="H1366" t="str">
        <f t="shared" ca="1" si="235"/>
        <v/>
      </c>
      <c r="I1366" t="str">
        <f t="shared" ca="1" si="236"/>
        <v/>
      </c>
      <c r="J1366" t="str">
        <f t="shared" ca="1" si="237"/>
        <v/>
      </c>
      <c r="K1366" t="str">
        <f t="shared" ca="1" si="238"/>
        <v/>
      </c>
      <c r="M1366">
        <f t="shared" ca="1" si="239"/>
        <v>0</v>
      </c>
      <c r="N1366" t="str">
        <f t="shared" ca="1" si="240"/>
        <v/>
      </c>
      <c r="U1366">
        <f t="shared" si="241"/>
        <v>0</v>
      </c>
    </row>
    <row r="1367" hidden="1">
      <c r="A1367" s="12"/>
      <c r="B1367">
        <v>116</v>
      </c>
      <c r="C1367" t="str">
        <f t="shared" ca="1" si="231"/>
        <v>13.11</v>
      </c>
      <c r="D1367" t="str">
        <f t="shared" ca="1" si="232"/>
        <v>c</v>
      </c>
      <c r="E1367" t="s">
        <v>32</v>
      </c>
      <c r="F1367" s="65" t="str">
        <f t="shared" ca="1" si="233"/>
        <v>https://prre.agglo-larochelle.fr/prendre-rendez-vous</v>
      </c>
      <c r="G1367" t="str">
        <f t="shared" ca="1" si="234"/>
        <v>A</v>
      </c>
      <c r="H1367" t="str">
        <f t="shared" ca="1" si="235"/>
        <v/>
      </c>
      <c r="I1367" t="str">
        <f t="shared" ca="1" si="236"/>
        <v/>
      </c>
      <c r="J1367" t="str">
        <f t="shared" ca="1" si="237"/>
        <v/>
      </c>
      <c r="K1367" t="str">
        <f t="shared" ca="1" si="238"/>
        <v/>
      </c>
      <c r="M1367">
        <f t="shared" ca="1" si="239"/>
        <v>0</v>
      </c>
      <c r="N1367" t="str">
        <f t="shared" ca="1" si="240"/>
        <v/>
      </c>
      <c r="U1367">
        <f t="shared" si="241"/>
        <v>0</v>
      </c>
    </row>
    <row r="1368" hidden="1">
      <c r="A1368" s="12"/>
      <c r="B1368">
        <v>116</v>
      </c>
      <c r="C1368" t="str">
        <f t="shared" ca="1" si="231"/>
        <v>13.11</v>
      </c>
      <c r="D1368" t="str">
        <f t="shared" ca="1" si="232"/>
        <v>c</v>
      </c>
      <c r="E1368" t="s">
        <v>35</v>
      </c>
      <c r="F1368" s="65" t="str">
        <f t="shared" ca="1" si="233"/>
        <v>https://prre.agglo-larochelle.fr/aides-financieres</v>
      </c>
      <c r="G1368" t="str">
        <f t="shared" ca="1" si="234"/>
        <v>A</v>
      </c>
      <c r="H1368" t="str">
        <f t="shared" ca="1" si="235"/>
        <v/>
      </c>
      <c r="I1368" t="str">
        <f t="shared" ca="1" si="236"/>
        <v/>
      </c>
      <c r="J1368" t="str">
        <f t="shared" ca="1" si="237"/>
        <v/>
      </c>
      <c r="K1368" t="str">
        <f t="shared" ca="1" si="238"/>
        <v/>
      </c>
      <c r="M1368">
        <f t="shared" ca="1" si="239"/>
        <v>0</v>
      </c>
      <c r="N1368" t="str">
        <f t="shared" ca="1" si="240"/>
        <v/>
      </c>
      <c r="U1368">
        <f t="shared" si="241"/>
        <v>0</v>
      </c>
    </row>
    <row r="1369" hidden="1">
      <c r="A1369" s="12"/>
      <c r="B1369">
        <v>116</v>
      </c>
      <c r="C1369" t="str">
        <f t="shared" ca="1" si="231"/>
        <v>13.11</v>
      </c>
      <c r="D1369" t="str">
        <f t="shared" ca="1" si="232"/>
        <v>c</v>
      </c>
      <c r="E1369" t="s">
        <v>38</v>
      </c>
      <c r="F1369" s="65" t="str">
        <f t="shared" ca="1" si="233"/>
        <v>https://prre.agglo-larochelle.fr/des-outils-pour-mieux-connaitre-mon-logement/mon-toit-est-t-il-bien-isole</v>
      </c>
      <c r="G1369" t="str">
        <f t="shared" ca="1" si="234"/>
        <v>A</v>
      </c>
      <c r="H1369" t="str">
        <f t="shared" ca="1" si="235"/>
        <v/>
      </c>
      <c r="I1369" t="str">
        <f t="shared" ca="1" si="236"/>
        <v/>
      </c>
      <c r="J1369" t="str">
        <f t="shared" ca="1" si="237"/>
        <v/>
      </c>
      <c r="K1369" t="str">
        <f t="shared" ca="1" si="238"/>
        <v/>
      </c>
      <c r="M1369">
        <f t="shared" ca="1" si="239"/>
        <v>0</v>
      </c>
      <c r="N1369" t="str">
        <f t="shared" ca="1" si="240"/>
        <v/>
      </c>
      <c r="U1369">
        <f t="shared" si="241"/>
        <v>0</v>
      </c>
    </row>
    <row r="1370" hidden="1">
      <c r="A1370" s="12"/>
      <c r="B1370">
        <v>116</v>
      </c>
      <c r="C1370" t="str">
        <f t="shared" ca="1" si="231"/>
        <v>13.11</v>
      </c>
      <c r="D1370" t="str">
        <f t="shared" ca="1" si="232"/>
        <v>c</v>
      </c>
      <c r="E1370" t="s">
        <v>41</v>
      </c>
      <c r="F1370" s="65" t="str">
        <f t="shared" ca="1" si="233"/>
        <v>https://prre.agglo-larochelle.fr/prendre-rendez-vous/prendre-rendez-vous-a-la-rochelle-pour-une-renovation-energetique-individuelle</v>
      </c>
      <c r="G1370" t="str">
        <f t="shared" ca="1" si="234"/>
        <v>A</v>
      </c>
      <c r="H1370" t="str">
        <f t="shared" ca="1" si="235"/>
        <v/>
      </c>
      <c r="I1370" t="str">
        <f t="shared" ca="1" si="236"/>
        <v/>
      </c>
      <c r="J1370" t="str">
        <f t="shared" ca="1" si="237"/>
        <v/>
      </c>
      <c r="K1370" t="str">
        <f t="shared" ca="1" si="238"/>
        <v/>
      </c>
      <c r="M1370">
        <f t="shared" ca="1" si="239"/>
        <v>0</v>
      </c>
      <c r="N1370" t="str">
        <f t="shared" ca="1" si="240"/>
        <v/>
      </c>
      <c r="U1370">
        <f t="shared" si="241"/>
        <v>0</v>
      </c>
    </row>
    <row r="1371" hidden="1">
      <c r="A1371" s="12"/>
      <c r="B1371">
        <v>116</v>
      </c>
      <c r="C1371" t="str">
        <f t="shared" ca="1" si="231"/>
        <v>13.11</v>
      </c>
      <c r="D1371" t="str">
        <f t="shared" ca="1" si="232"/>
        <v>c</v>
      </c>
      <c r="E1371" t="s">
        <v>44</v>
      </c>
      <c r="F1371" s="65" t="str">
        <f t="shared" ca="1" si="233"/>
        <v>https://prre.agglo-larochelle.fr/-/gl-batiment-elec</v>
      </c>
      <c r="G1371" t="str">
        <f t="shared" ca="1" si="234"/>
        <v>A</v>
      </c>
      <c r="H1371" t="str">
        <f t="shared" ca="1" si="235"/>
        <v/>
      </c>
      <c r="I1371" t="str">
        <f t="shared" ca="1" si="236"/>
        <v/>
      </c>
      <c r="J1371" t="str">
        <f t="shared" ca="1" si="237"/>
        <v/>
      </c>
      <c r="K1371" t="str">
        <f t="shared" ca="1" si="238"/>
        <v/>
      </c>
      <c r="M1371">
        <f t="shared" ca="1" si="239"/>
        <v>0</v>
      </c>
      <c r="N1371" t="str">
        <f t="shared" ca="1" si="240"/>
        <v/>
      </c>
      <c r="U1371">
        <f t="shared" si="241"/>
        <v>0</v>
      </c>
    </row>
    <row r="1372" hidden="1">
      <c r="A1372" s="12"/>
      <c r="B1372">
        <v>116</v>
      </c>
      <c r="C1372" t="str">
        <f t="shared" ca="1" si="231"/>
        <v>13.11</v>
      </c>
      <c r="D1372" t="str">
        <f t="shared" ca="1" si="232"/>
        <v>c</v>
      </c>
      <c r="E1372" t="s">
        <v>47</v>
      </c>
      <c r="F1372" s="65" t="str">
        <f t="shared" ca="1" si="233"/>
        <v>https://prre.agglo-larochelle.fr/-/1ere-fiche-chantier-de-renovation-performante</v>
      </c>
      <c r="G1372" t="str">
        <f t="shared" ca="1" si="234"/>
        <v>A</v>
      </c>
      <c r="H1372" t="str">
        <f t="shared" ca="1" si="235"/>
        <v/>
      </c>
      <c r="I1372" t="str">
        <f t="shared" ca="1" si="236"/>
        <v/>
      </c>
      <c r="J1372" t="str">
        <f t="shared" ca="1" si="237"/>
        <v/>
      </c>
      <c r="K1372" t="str">
        <f t="shared" ca="1" si="238"/>
        <v/>
      </c>
      <c r="M1372">
        <f t="shared" ca="1" si="239"/>
        <v>0</v>
      </c>
      <c r="N1372" t="str">
        <f t="shared" ca="1" si="240"/>
        <v/>
      </c>
      <c r="U1372">
        <f t="shared" si="241"/>
        <v>0</v>
      </c>
    </row>
    <row r="1373" hidden="1">
      <c r="A1373" s="12"/>
      <c r="B1373">
        <v>117</v>
      </c>
      <c r="C1373" t="str">
        <f t="shared" ca="1" si="231"/>
        <v>13.12</v>
      </c>
      <c r="D1373" t="str">
        <f t="shared" ca="1" si="232"/>
        <v>na</v>
      </c>
      <c r="E1373" t="s">
        <v>11</v>
      </c>
      <c r="F1373" s="65" t="str">
        <f t="shared" ca="1" si="233"/>
        <v>https://prre.agglo-larochelle.fr/</v>
      </c>
      <c r="G1373" t="str">
        <f t="shared" ca="1" si="234"/>
        <v>A</v>
      </c>
      <c r="H1373" t="str">
        <f t="shared" ca="1" si="235"/>
        <v/>
      </c>
      <c r="I1373" t="str">
        <f t="shared" ca="1" si="236"/>
        <v/>
      </c>
      <c r="J1373" t="str">
        <f t="shared" ca="1" si="237"/>
        <v/>
      </c>
      <c r="K1373" t="str">
        <f t="shared" ca="1" si="238"/>
        <v/>
      </c>
      <c r="M1373">
        <f t="shared" ca="1" si="239"/>
        <v>0</v>
      </c>
      <c r="N1373" t="str">
        <f t="shared" ca="1" si="240"/>
        <v/>
      </c>
      <c r="U1373">
        <f t="shared" si="241"/>
        <v>0</v>
      </c>
    </row>
    <row r="1374" hidden="1">
      <c r="A1374" s="12"/>
      <c r="B1374">
        <v>117</v>
      </c>
      <c r="C1374" t="str">
        <f t="shared" ca="1" si="231"/>
        <v>13.12</v>
      </c>
      <c r="D1374" t="str">
        <f t="shared" ca="1" si="232"/>
        <v>na</v>
      </c>
      <c r="E1374" t="s">
        <v>14</v>
      </c>
      <c r="F1374" s="65" t="str">
        <f t="shared" ca="1" si="233"/>
        <v>https://prre.agglo-larochelle.fr/j-adapte-mon-logement-a-une-perte-d-autonomie</v>
      </c>
      <c r="G1374" t="str">
        <f t="shared" ca="1" si="234"/>
        <v>A</v>
      </c>
      <c r="H1374" t="str">
        <f t="shared" ca="1" si="235"/>
        <v/>
      </c>
      <c r="I1374" t="str">
        <f t="shared" ca="1" si="236"/>
        <v/>
      </c>
      <c r="J1374" t="str">
        <f t="shared" ca="1" si="237"/>
        <v/>
      </c>
      <c r="K1374" t="str">
        <f t="shared" ca="1" si="238"/>
        <v/>
      </c>
      <c r="M1374">
        <f t="shared" ca="1" si="239"/>
        <v>0</v>
      </c>
      <c r="N1374" t="str">
        <f t="shared" ca="1" si="240"/>
        <v/>
      </c>
      <c r="U1374">
        <f t="shared" si="241"/>
        <v>0</v>
      </c>
    </row>
    <row r="1375" hidden="1">
      <c r="A1375" s="12"/>
      <c r="B1375">
        <v>117</v>
      </c>
      <c r="C1375" t="str">
        <f t="shared" ca="1" si="231"/>
        <v>13.12</v>
      </c>
      <c r="D1375" t="str">
        <f t="shared" ca="1" si="232"/>
        <v>na</v>
      </c>
      <c r="E1375" t="s">
        <v>17</v>
      </c>
      <c r="F1375" s="65" t="str">
        <f t="shared" ca="1" si="233"/>
        <v>https://prre.agglo-larochelle.fr/contact-professionnels</v>
      </c>
      <c r="G1375" t="str">
        <f t="shared" ca="1" si="234"/>
        <v>A</v>
      </c>
      <c r="H1375" t="str">
        <f t="shared" ca="1" si="235"/>
        <v/>
      </c>
      <c r="I1375" t="str">
        <f t="shared" ca="1" si="236"/>
        <v/>
      </c>
      <c r="J1375" t="str">
        <f t="shared" ca="1" si="237"/>
        <v/>
      </c>
      <c r="K1375" t="str">
        <f t="shared" ca="1" si="238"/>
        <v/>
      </c>
      <c r="M1375">
        <f t="shared" ca="1" si="239"/>
        <v>0</v>
      </c>
      <c r="N1375" t="str">
        <f t="shared" ca="1" si="240"/>
        <v/>
      </c>
      <c r="U1375">
        <f t="shared" si="241"/>
        <v>0</v>
      </c>
    </row>
    <row r="1376" hidden="1">
      <c r="A1376" s="12"/>
      <c r="B1376">
        <v>117</v>
      </c>
      <c r="C1376" t="str">
        <f t="shared" ca="1" si="231"/>
        <v>13.12</v>
      </c>
      <c r="D1376" t="str">
        <f t="shared" ca="1" si="232"/>
        <v>na</v>
      </c>
      <c r="E1376" t="s">
        <v>20</v>
      </c>
      <c r="F1376" s="65" t="str">
        <f t="shared" ca="1" si="233"/>
        <v>https://prre.agglo-larochelle.fr/partenaires</v>
      </c>
      <c r="G1376" t="str">
        <f t="shared" ca="1" si="234"/>
        <v>A</v>
      </c>
      <c r="H1376" t="str">
        <f t="shared" ca="1" si="235"/>
        <v/>
      </c>
      <c r="I1376" t="str">
        <f t="shared" ca="1" si="236"/>
        <v/>
      </c>
      <c r="J1376" t="str">
        <f t="shared" ca="1" si="237"/>
        <v/>
      </c>
      <c r="K1376" t="str">
        <f t="shared" ca="1" si="238"/>
        <v/>
      </c>
      <c r="M1376">
        <f t="shared" ca="1" si="239"/>
        <v>0</v>
      </c>
      <c r="N1376" t="str">
        <f t="shared" ca="1" si="240"/>
        <v/>
      </c>
      <c r="U1376">
        <f t="shared" si="241"/>
        <v>0</v>
      </c>
    </row>
    <row r="1377" hidden="1">
      <c r="A1377" s="12"/>
      <c r="B1377">
        <v>117</v>
      </c>
      <c r="C1377" t="str">
        <f t="shared" ca="1" si="231"/>
        <v>13.12</v>
      </c>
      <c r="D1377" t="str">
        <f t="shared" ca="1" si="232"/>
        <v>na</v>
      </c>
      <c r="E1377" t="s">
        <v>23</v>
      </c>
      <c r="F1377" s="65" t="str">
        <f t="shared" ca="1" si="233"/>
        <v>https://prre.agglo-larochelle.fr/mentions-legales</v>
      </c>
      <c r="G1377" t="str">
        <f t="shared" ca="1" si="234"/>
        <v>A</v>
      </c>
      <c r="H1377" t="str">
        <f t="shared" ca="1" si="235"/>
        <v/>
      </c>
      <c r="I1377" t="str">
        <f t="shared" ca="1" si="236"/>
        <v/>
      </c>
      <c r="J1377" t="str">
        <f t="shared" ca="1" si="237"/>
        <v/>
      </c>
      <c r="K1377" t="str">
        <f t="shared" ca="1" si="238"/>
        <v/>
      </c>
      <c r="M1377">
        <f t="shared" ca="1" si="239"/>
        <v>0</v>
      </c>
      <c r="N1377" t="str">
        <f t="shared" ca="1" si="240"/>
        <v/>
      </c>
      <c r="U1377">
        <f t="shared" si="241"/>
        <v>0</v>
      </c>
    </row>
    <row r="1378" hidden="1">
      <c r="A1378" s="12"/>
      <c r="B1378">
        <v>117</v>
      </c>
      <c r="C1378" t="str">
        <f t="shared" ca="1" si="231"/>
        <v>13.12</v>
      </c>
      <c r="D1378" t="str">
        <f t="shared" ca="1" si="232"/>
        <v>na</v>
      </c>
      <c r="E1378" t="s">
        <v>26</v>
      </c>
      <c r="F1378" s="65" t="str">
        <f t="shared" ca="1" si="233"/>
        <v>https://prre.agglo-larochelle.fr/plan-du-site</v>
      </c>
      <c r="G1378" t="str">
        <f t="shared" ca="1" si="234"/>
        <v>A</v>
      </c>
      <c r="H1378" t="str">
        <f t="shared" ca="1" si="235"/>
        <v/>
      </c>
      <c r="I1378" t="str">
        <f t="shared" ca="1" si="236"/>
        <v/>
      </c>
      <c r="J1378" t="str">
        <f t="shared" ca="1" si="237"/>
        <v/>
      </c>
      <c r="K1378" t="str">
        <f t="shared" ca="1" si="238"/>
        <v/>
      </c>
      <c r="M1378">
        <f t="shared" ca="1" si="239"/>
        <v>0</v>
      </c>
      <c r="N1378" t="str">
        <f t="shared" ca="1" si="240"/>
        <v/>
      </c>
      <c r="U1378">
        <f t="shared" si="241"/>
        <v>0</v>
      </c>
    </row>
    <row r="1379" hidden="1">
      <c r="A1379" s="12"/>
      <c r="B1379">
        <v>117</v>
      </c>
      <c r="C1379" t="str">
        <f t="shared" ca="1" si="231"/>
        <v>13.12</v>
      </c>
      <c r="D1379" t="str">
        <f t="shared" ca="1" si="232"/>
        <v>na</v>
      </c>
      <c r="E1379" t="s">
        <v>29</v>
      </c>
      <c r="F1379" s="65" t="str">
        <f t="shared" ca="1" si="233"/>
        <v>https://prre.agglo-larochelle.fr/module-annuaire-des-pros?</v>
      </c>
      <c r="G1379" t="str">
        <f t="shared" ca="1" si="234"/>
        <v>A</v>
      </c>
      <c r="H1379" t="str">
        <f t="shared" ca="1" si="235"/>
        <v/>
      </c>
      <c r="I1379" t="str">
        <f t="shared" ca="1" si="236"/>
        <v/>
      </c>
      <c r="J1379" t="str">
        <f t="shared" ca="1" si="237"/>
        <v/>
      </c>
      <c r="K1379" t="str">
        <f t="shared" ca="1" si="238"/>
        <v/>
      </c>
      <c r="M1379">
        <f t="shared" ca="1" si="239"/>
        <v>0</v>
      </c>
      <c r="N1379" t="str">
        <f t="shared" ca="1" si="240"/>
        <v/>
      </c>
      <c r="U1379">
        <f t="shared" si="241"/>
        <v>0</v>
      </c>
    </row>
    <row r="1380" hidden="1">
      <c r="A1380" s="12"/>
      <c r="B1380">
        <v>117</v>
      </c>
      <c r="C1380" t="str">
        <f t="shared" ca="1" si="231"/>
        <v>13.12</v>
      </c>
      <c r="D1380" t="str">
        <f t="shared" ca="1" si="232"/>
        <v>na</v>
      </c>
      <c r="E1380" t="s">
        <v>32</v>
      </c>
      <c r="F1380" s="65" t="str">
        <f t="shared" ca="1" si="233"/>
        <v>https://prre.agglo-larochelle.fr/prendre-rendez-vous</v>
      </c>
      <c r="G1380" t="str">
        <f t="shared" ca="1" si="234"/>
        <v>A</v>
      </c>
      <c r="H1380" t="str">
        <f t="shared" ca="1" si="235"/>
        <v/>
      </c>
      <c r="I1380" t="str">
        <f t="shared" ca="1" si="236"/>
        <v/>
      </c>
      <c r="J1380" t="str">
        <f t="shared" ca="1" si="237"/>
        <v/>
      </c>
      <c r="K1380" t="str">
        <f t="shared" ca="1" si="238"/>
        <v/>
      </c>
      <c r="M1380">
        <f t="shared" ca="1" si="239"/>
        <v>0</v>
      </c>
      <c r="N1380" t="str">
        <f t="shared" ca="1" si="240"/>
        <v/>
      </c>
      <c r="U1380">
        <f t="shared" si="241"/>
        <v>0</v>
      </c>
    </row>
    <row r="1381" hidden="1">
      <c r="A1381" s="12"/>
      <c r="B1381">
        <v>117</v>
      </c>
      <c r="C1381" t="str">
        <f t="shared" ca="1" si="231"/>
        <v>13.12</v>
      </c>
      <c r="D1381" t="str">
        <f t="shared" ca="1" si="232"/>
        <v>na</v>
      </c>
      <c r="E1381" t="s">
        <v>35</v>
      </c>
      <c r="F1381" s="65" t="str">
        <f t="shared" ca="1" si="233"/>
        <v>https://prre.agglo-larochelle.fr/aides-financieres</v>
      </c>
      <c r="G1381" t="str">
        <f t="shared" ca="1" si="234"/>
        <v>A</v>
      </c>
      <c r="H1381" t="str">
        <f t="shared" ca="1" si="235"/>
        <v/>
      </c>
      <c r="I1381" t="str">
        <f t="shared" ca="1" si="236"/>
        <v/>
      </c>
      <c r="J1381" t="str">
        <f t="shared" ca="1" si="237"/>
        <v/>
      </c>
      <c r="K1381" t="str">
        <f t="shared" ca="1" si="238"/>
        <v/>
      </c>
      <c r="M1381">
        <f t="shared" ca="1" si="239"/>
        <v>0</v>
      </c>
      <c r="N1381" t="str">
        <f t="shared" ca="1" si="240"/>
        <v/>
      </c>
      <c r="U1381">
        <f t="shared" si="241"/>
        <v>0</v>
      </c>
    </row>
    <row r="1382" hidden="1">
      <c r="A1382" s="12"/>
      <c r="B1382">
        <v>117</v>
      </c>
      <c r="C1382" t="str">
        <f t="shared" ca="1" si="231"/>
        <v>13.12</v>
      </c>
      <c r="D1382" t="str">
        <f t="shared" ca="1" si="232"/>
        <v>na</v>
      </c>
      <c r="E1382" t="s">
        <v>38</v>
      </c>
      <c r="F1382" s="65" t="str">
        <f t="shared" ca="1" si="233"/>
        <v>https://prre.agglo-larochelle.fr/des-outils-pour-mieux-connaitre-mon-logement/mon-toit-est-t-il-bien-isole</v>
      </c>
      <c r="G1382" t="str">
        <f t="shared" ca="1" si="234"/>
        <v>A</v>
      </c>
      <c r="H1382" t="str">
        <f t="shared" ca="1" si="235"/>
        <v/>
      </c>
      <c r="I1382" t="str">
        <f t="shared" ca="1" si="236"/>
        <v/>
      </c>
      <c r="J1382" t="str">
        <f t="shared" ca="1" si="237"/>
        <v/>
      </c>
      <c r="K1382" t="str">
        <f t="shared" ca="1" si="238"/>
        <v/>
      </c>
      <c r="M1382">
        <f t="shared" ca="1" si="239"/>
        <v>0</v>
      </c>
      <c r="N1382" t="str">
        <f t="shared" ca="1" si="240"/>
        <v/>
      </c>
      <c r="U1382">
        <f t="shared" si="241"/>
        <v>0</v>
      </c>
    </row>
    <row r="1383" hidden="1">
      <c r="A1383" s="12"/>
      <c r="B1383">
        <v>117</v>
      </c>
      <c r="C1383" t="str">
        <f t="shared" ca="1" si="231"/>
        <v>13.12</v>
      </c>
      <c r="D1383" t="str">
        <f t="shared" ca="1" si="232"/>
        <v>na</v>
      </c>
      <c r="E1383" t="s">
        <v>41</v>
      </c>
      <c r="F1383" s="65" t="str">
        <f t="shared" ca="1" si="233"/>
        <v>https://prre.agglo-larochelle.fr/prendre-rendez-vous/prendre-rendez-vous-a-la-rochelle-pour-une-renovation-energetique-individuelle</v>
      </c>
      <c r="G1383" t="str">
        <f t="shared" ca="1" si="234"/>
        <v>A</v>
      </c>
      <c r="H1383" t="str">
        <f t="shared" ca="1" si="235"/>
        <v/>
      </c>
      <c r="I1383" t="str">
        <f t="shared" ca="1" si="236"/>
        <v/>
      </c>
      <c r="J1383" t="str">
        <f t="shared" ca="1" si="237"/>
        <v/>
      </c>
      <c r="K1383" t="str">
        <f t="shared" ca="1" si="238"/>
        <v/>
      </c>
      <c r="M1383">
        <f t="shared" ca="1" si="239"/>
        <v>0</v>
      </c>
      <c r="N1383" t="str">
        <f t="shared" ca="1" si="240"/>
        <v/>
      </c>
      <c r="U1383">
        <f t="shared" si="241"/>
        <v>0</v>
      </c>
    </row>
    <row r="1384" hidden="1">
      <c r="A1384" s="12"/>
      <c r="B1384">
        <v>117</v>
      </c>
      <c r="C1384" t="str">
        <f t="shared" ca="1" si="231"/>
        <v>13.12</v>
      </c>
      <c r="D1384" t="str">
        <f t="shared" ca="1" si="232"/>
        <v>na</v>
      </c>
      <c r="E1384" t="s">
        <v>44</v>
      </c>
      <c r="F1384" s="65" t="str">
        <f t="shared" ca="1" si="233"/>
        <v>https://prre.agglo-larochelle.fr/-/gl-batiment-elec</v>
      </c>
      <c r="G1384" t="str">
        <f t="shared" ca="1" si="234"/>
        <v>A</v>
      </c>
      <c r="H1384" t="str">
        <f t="shared" ca="1" si="235"/>
        <v/>
      </c>
      <c r="I1384" t="str">
        <f t="shared" ca="1" si="236"/>
        <v/>
      </c>
      <c r="J1384" t="str">
        <f t="shared" ca="1" si="237"/>
        <v/>
      </c>
      <c r="K1384" t="str">
        <f t="shared" ca="1" si="238"/>
        <v/>
      </c>
      <c r="M1384">
        <f t="shared" ca="1" si="239"/>
        <v>0</v>
      </c>
      <c r="N1384" t="str">
        <f t="shared" ca="1" si="240"/>
        <v/>
      </c>
      <c r="U1384">
        <f t="shared" si="241"/>
        <v>0</v>
      </c>
    </row>
    <row r="1385" hidden="1">
      <c r="A1385" s="12"/>
      <c r="B1385">
        <v>117</v>
      </c>
      <c r="C1385" t="str">
        <f t="shared" ca="1" si="231"/>
        <v>13.12</v>
      </c>
      <c r="D1385" t="str">
        <f t="shared" ca="1" si="232"/>
        <v>na</v>
      </c>
      <c r="E1385" t="s">
        <v>47</v>
      </c>
      <c r="F1385" s="65" t="str">
        <f t="shared" ca="1" si="233"/>
        <v>https://prre.agglo-larochelle.fr/-/1ere-fiche-chantier-de-renovation-performante</v>
      </c>
      <c r="G1385" t="str">
        <f t="shared" ca="1" si="234"/>
        <v>A</v>
      </c>
      <c r="H1385" t="str">
        <f t="shared" ca="1" si="235"/>
        <v/>
      </c>
      <c r="I1385" t="str">
        <f t="shared" ca="1" si="236"/>
        <v/>
      </c>
      <c r="J1385" t="str">
        <f t="shared" ca="1" si="237"/>
        <v/>
      </c>
      <c r="K1385" t="str">
        <f t="shared" ca="1" si="238"/>
        <v/>
      </c>
      <c r="M1385">
        <f t="shared" ca="1" si="239"/>
        <v>0</v>
      </c>
      <c r="N1385" t="str">
        <f t="shared" ca="1" si="240"/>
        <v/>
      </c>
      <c r="U1385">
        <f t="shared" si="241"/>
        <v>0</v>
      </c>
    </row>
    <row r="1386" hidden="1">
      <c r="B1386">
        <v>117</v>
      </c>
    </row>
  </sheetData>
  <autoFilter ref="C7:N1386">
    <filterColumn colId="1">
      <filters>
        <filter val="nc"/>
      </filters>
    </filterColumn>
  </autoFilter>
  <mergeCells count="16">
    <mergeCell ref="Z6:AC6"/>
    <mergeCell ref="X1:X4"/>
    <mergeCell ref="R6:V6"/>
    <mergeCell ref="A8:A124"/>
    <mergeCell ref="A125:A150"/>
    <mergeCell ref="A151:A189"/>
    <mergeCell ref="A190:A358"/>
    <mergeCell ref="A359:A462"/>
    <mergeCell ref="A463:A488"/>
    <mergeCell ref="A489:A553"/>
    <mergeCell ref="A1230:A1385"/>
    <mergeCell ref="A554:A683"/>
    <mergeCell ref="A684:A735"/>
    <mergeCell ref="A736:A917"/>
    <mergeCell ref="A918:A1086"/>
    <mergeCell ref="A1087:A1229"/>
  </mergeCell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 operator="equal" id="{DCC16B0D-794C-4C4D-9D90-BE055EED713D}">
            <xm:f>"x"</xm:f>
            <x14:dxf>
              <font>
                <color theme="0"/>
              </font>
              <fill>
                <patternFill patternType="solid">
                  <fgColor theme="4"/>
                  <bgColor theme="4"/>
                </patternFill>
              </fill>
            </x14:dxf>
          </x14:cfRule>
          <xm:sqref>H:H</xm:sqref>
        </x14:conditionalFormatting>
        <x14:conditionalFormatting xmlns:xm="http://schemas.microsoft.com/office/excel/2006/main">
          <x14:cfRule type="cellIs" priority="2" operator="equal" id="{4C651A20-34F8-48A1-AFFE-2A9F02399577}">
            <xm:f>0</xm:f>
            <x14:dxf>
              <font>
                <color theme="0" tint="-0.499984740745262"/>
              </font>
            </x14:dxf>
          </x14:cfRule>
          <xm:sqref>M:M</xm:sqref>
        </x14:conditionalFormatting>
        <x14:conditionalFormatting xmlns:xm="http://schemas.microsoft.com/office/excel/2006/main">
          <x14:cfRule type="cellIs" priority="3" operator="between" id="{E76B21F8-38F0-4651-8CEA-AEB1B6605B64}">
            <xm:f>5</xm:f>
            <xm:f>9</xm:f>
            <x14:dxf>
              <fill>
                <patternFill patternType="solid">
                  <fgColor rgb="FFF7981D"/>
                  <bgColor rgb="FFF7981D"/>
                </patternFill>
              </fill>
            </x14:dxf>
          </x14:cfRule>
          <xm:sqref>M:M</xm:sqref>
        </x14:conditionalFormatting>
        <x14:conditionalFormatting xmlns:xm="http://schemas.microsoft.com/office/excel/2006/main">
          <x14:cfRule type="cellIs" priority="4" operator="between" id="{41496E82-560F-4F81-B772-66A41BD618F5}">
            <xm:f>2</xm:f>
            <xm:f>5</xm:f>
            <x14:dxf>
              <font>
                <color indexed="65"/>
              </font>
              <fill>
                <patternFill patternType="solid">
                  <fgColor rgb="FFDD0806"/>
                  <bgColor rgb="FFDD0806"/>
                </patternFill>
              </fill>
            </x14:dxf>
          </x14:cfRule>
          <xm:sqref>M:M</xm:sqref>
        </x14:conditionalFormatting>
        <x14:conditionalFormatting xmlns:xm="http://schemas.microsoft.com/office/excel/2006/main">
          <x14:cfRule type="cellIs" priority="5" operator="greaterThanOrEqual" id="{CA48D38B-A7E6-474E-BD02-09CB988171EC}">
            <xm:f>10</xm:f>
            <x14:dxf>
              <font>
                <color indexed="65"/>
              </font>
              <fill>
                <patternFill patternType="solid">
                  <fgColor rgb="FF70AD47"/>
                  <bgColor rgb="FF70AD47"/>
                </patternFill>
              </fill>
            </x14:dxf>
          </x14:cfRule>
          <xm:sqref>M8:M1385</xm:sqref>
        </x14:conditionalFormatting>
        <x14:conditionalFormatting xmlns:xm="http://schemas.microsoft.com/office/excel/2006/main">
          <x14:cfRule type="cellIs" priority="10" operator="equal" id="{B5B43209-44A7-4BAD-B550-4A12065A9D4E}">
            <xm:f>1</xm:f>
            <x14:dxf>
              <font>
                <color theme="0"/>
              </font>
              <fill>
                <patternFill patternType="solid">
                  <fgColor theme="1"/>
                  <bgColor theme="1"/>
                </patternFill>
              </fill>
            </x14:dxf>
          </x14:cfRule>
          <xm:sqref>Z1:AF4 K:K M:M</xm:sqref>
        </x14:conditionalFormatting>
        <x14:conditionalFormatting xmlns:xm="http://schemas.microsoft.com/office/excel/2006/main">
          <x14:cfRule type="cellIs" priority="6" operator="equal" id="{211A0219-C132-461C-B5A5-0D800D725ECC}">
            <xm:f>2</xm:f>
            <x14:dxf>
              <font>
                <color indexed="65"/>
              </font>
              <fill>
                <patternFill patternType="solid">
                  <fgColor rgb="FFDD0806"/>
                  <bgColor rgb="FFDD0806"/>
                </patternFill>
              </fill>
            </x14:dxf>
          </x14:cfRule>
          <xm:sqref>Z1:AF4 K:K</xm:sqref>
        </x14:conditionalFormatting>
        <x14:conditionalFormatting xmlns:xm="http://schemas.microsoft.com/office/excel/2006/main">
          <x14:cfRule type="cellIs" priority="7" operator="equal" id="{C8BCAE60-25B5-42FB-A459-C34C6E2E12D2}">
            <xm:f>3</xm:f>
            <x14:dxf>
              <fill>
                <patternFill patternType="solid">
                  <fgColor rgb="FFF7981D"/>
                  <bgColor rgb="FFF7981D"/>
                </patternFill>
              </fill>
            </x14:dxf>
          </x14:cfRule>
          <xm:sqref>Z1:AF4 K:K</xm:sqref>
        </x14:conditionalFormatting>
        <x14:conditionalFormatting xmlns:xm="http://schemas.microsoft.com/office/excel/2006/main">
          <x14:cfRule type="cellIs" priority="8" operator="equal" id="{BECE154E-3B06-4BD9-A924-F49AC7D7A86A}">
            <xm:f>4</xm:f>
            <x14:dxf>
              <font>
                <color indexed="65"/>
              </font>
              <fill>
                <patternFill patternType="solid">
                  <fgColor rgb="FF70AD47"/>
                  <bgColor rgb="FF70AD47"/>
                </patternFill>
              </fill>
            </x14:dxf>
          </x14:cfRule>
          <xm:sqref>Z1:AF4 K:K</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0">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J115" activeCellId="0" sqref="J115"/>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5703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7"/>
  </cols>
  <sheetData>
    <row r="1" ht="0.75" customHeight="1">
      <c r="A1" s="312"/>
      <c r="B1" s="313"/>
      <c r="C1" s="313"/>
      <c r="D1" s="313"/>
      <c r="E1" s="313"/>
      <c r="F1" s="313"/>
      <c r="G1" s="313"/>
      <c r="H1" s="313"/>
      <c r="I1" s="313"/>
      <c r="J1" s="313"/>
      <c r="K1" s="313"/>
      <c r="L1" s="313"/>
      <c r="M1" s="313"/>
      <c r="N1" s="365"/>
      <c r="O1" s="365"/>
      <c r="P1" s="365"/>
      <c r="Q1" s="365"/>
      <c r="R1" s="365"/>
      <c r="S1" s="365"/>
      <c r="T1" s="365"/>
      <c r="U1" s="365"/>
      <c r="V1" s="365"/>
    </row>
    <row r="2" ht="16.5" customHeight="1">
      <c r="A2" s="315"/>
      <c r="B2" s="316" t="str">
        <f>F4</f>
        <v>P12</v>
      </c>
      <c r="C2" s="317" t="str">
        <f>Echantillon!C24</f>
        <v xml:space="preserve">Fiche Pro</v>
      </c>
      <c r="D2" s="318"/>
      <c r="E2" s="318"/>
      <c r="F2" s="319"/>
      <c r="G2" s="320"/>
      <c r="H2" s="320"/>
      <c r="I2" s="320"/>
      <c r="J2" s="320"/>
      <c r="K2" s="321"/>
      <c r="L2" s="321"/>
      <c r="M2" s="321"/>
      <c r="N2" s="366"/>
      <c r="O2" s="366"/>
      <c r="P2" s="365"/>
      <c r="Q2" s="365"/>
      <c r="R2" s="365"/>
      <c r="S2" s="365"/>
      <c r="T2" s="365"/>
      <c r="U2" s="365"/>
      <c r="V2" s="365"/>
    </row>
    <row r="3" ht="18.75" customHeight="1">
      <c r="A3" s="315"/>
      <c r="B3" s="316" t="s">
        <v>508</v>
      </c>
      <c r="C3" s="323" t="str">
        <f>HYPERLINK(Echantillon!D24)</f>
        <v>https://prre.agglo-larochelle.fr/-/gl-batiment-elec</v>
      </c>
      <c r="D3" s="12"/>
      <c r="E3" s="12"/>
      <c r="F3" s="12"/>
      <c r="G3" s="320"/>
      <c r="H3" s="320"/>
      <c r="I3" s="320"/>
      <c r="J3" s="320"/>
      <c r="K3" s="320"/>
      <c r="L3" s="320"/>
      <c r="M3" s="320"/>
      <c r="N3" s="365"/>
      <c r="O3" s="365"/>
      <c r="P3" s="365"/>
      <c r="Q3" s="365"/>
      <c r="R3" s="365"/>
      <c r="S3" s="365"/>
      <c r="T3" s="365"/>
      <c r="U3" s="365"/>
      <c r="V3" s="365"/>
    </row>
    <row r="4" ht="16.5" customHeight="1">
      <c r="A4" s="312"/>
      <c r="B4" s="324" t="s">
        <v>125</v>
      </c>
      <c r="C4" s="325" t="s">
        <v>509</v>
      </c>
      <c r="D4" s="325" t="s">
        <v>128</v>
      </c>
      <c r="E4" s="326" t="s">
        <v>129</v>
      </c>
      <c r="F4" s="326" t="str">
        <f>Echantillon!B24</f>
        <v>P12</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35</v>
      </c>
      <c r="G5" s="225"/>
      <c r="H5" s="225"/>
      <c r="I5" s="225"/>
      <c r="J5" s="225"/>
      <c r="K5" s="225"/>
      <c r="L5" s="225"/>
      <c r="M5" s="336"/>
      <c r="N5" s="313"/>
      <c r="O5" s="337" t="s">
        <v>141</v>
      </c>
      <c r="P5" s="20">
        <f>COUNTIFS($C$12:$C$117,"A",$F$12:$F$117,"c")</f>
        <v>24</v>
      </c>
      <c r="Q5" s="20">
        <f>COUNTIFS($C$12:$C$117,"A",$F$12:$F$117,"nc")</f>
        <v>0</v>
      </c>
      <c r="R5" s="20">
        <f>COUNTIFS($C$12:$C$117,"A",$F$12:$F$117,"na")</f>
        <v>59</v>
      </c>
      <c r="S5" s="20">
        <f>COUNTIFS($C$12:$C$117,"A",$F$12:$F$117,"nt")</f>
        <v>0</v>
      </c>
      <c r="T5" s="338">
        <f t="shared" ref="T5:T7" si="307">P5+Q5</f>
        <v>24</v>
      </c>
      <c r="U5" s="339">
        <f t="shared" ref="U5:U7" si="308">IF(T5&gt;0,P5/T5,"-")</f>
        <v>1</v>
      </c>
      <c r="V5" s="340">
        <f>U5</f>
        <v>1</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11</v>
      </c>
      <c r="Q6" s="20">
        <f>COUNTIFS($C$12:$C$117,"AA",$F$12:$F$117,"nc")</f>
        <v>0</v>
      </c>
      <c r="R6" s="20">
        <f>COUNTIFS($C$12:$C$117,"AA",$F$12:$F$117,"na")</f>
        <v>12</v>
      </c>
      <c r="S6" s="20">
        <f>COUNTIFS($C$12:$C$117,"AA",$F$12:$F$117,"nt")</f>
        <v>0</v>
      </c>
      <c r="T6" s="338">
        <f t="shared" si="307"/>
        <v>11</v>
      </c>
      <c r="U6" s="339">
        <f t="shared" si="308"/>
        <v>1</v>
      </c>
      <c r="V6" s="285">
        <f>IF(T6&gt;0,SUM(P5:P6)/SUM(T5:T6),"-")</f>
        <v>1</v>
      </c>
    </row>
    <row r="7" ht="16.5" customHeight="1">
      <c r="A7" s="312"/>
      <c r="B7" s="225"/>
      <c r="C7" s="225"/>
      <c r="D7" s="225"/>
      <c r="E7" s="326" t="s">
        <v>516</v>
      </c>
      <c r="F7" s="326">
        <f>COUNTIF(F12:F117,"na")</f>
        <v>71</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07"/>
        <v>0</v>
      </c>
      <c r="U7" s="339" t="str">
        <f t="shared" si="308"/>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309">SUM(P5:P7)</f>
        <v>35</v>
      </c>
      <c r="Q8" s="342">
        <f t="shared" si="309"/>
        <v>0</v>
      </c>
      <c r="R8" s="342">
        <f t="shared" si="309"/>
        <v>71</v>
      </c>
      <c r="S8" s="342">
        <f t="shared" si="309"/>
        <v>0</v>
      </c>
      <c r="T8" s="343">
        <f t="shared" si="309"/>
        <v>35</v>
      </c>
      <c r="U8" s="339"/>
      <c r="V8" s="337"/>
    </row>
    <row r="9" ht="16.5" customHeight="1">
      <c r="A9" s="312"/>
      <c r="B9" s="225"/>
      <c r="C9" s="225"/>
      <c r="D9" s="225"/>
      <c r="E9" s="326" t="s">
        <v>462</v>
      </c>
      <c r="F9" s="344">
        <f>F5/SUM(F5:F6)</f>
        <v>1</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65"/>
      <c r="O11" s="365"/>
      <c r="P11" s="365"/>
      <c r="Q11" s="365"/>
      <c r="R11" s="365"/>
      <c r="S11" s="365"/>
      <c r="T11" s="365"/>
      <c r="U11" s="365"/>
      <c r="V11" s="365"/>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365"/>
      <c r="O12" s="365"/>
      <c r="P12" s="365"/>
      <c r="Q12" s="365"/>
      <c r="R12" s="365"/>
      <c r="S12" s="365"/>
      <c r="T12" s="365"/>
      <c r="U12" s="365"/>
      <c r="V12" s="365"/>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494</v>
      </c>
      <c r="G13" s="337"/>
      <c r="H13" s="31"/>
      <c r="I13" s="31"/>
      <c r="J13" s="31"/>
      <c r="K13" s="31"/>
      <c r="L13" s="354"/>
      <c r="M13" s="355"/>
      <c r="N13" s="365"/>
      <c r="O13" s="365"/>
      <c r="P13" s="365"/>
      <c r="Q13" s="365"/>
      <c r="R13" s="365"/>
      <c r="S13" s="365"/>
      <c r="T13" s="365"/>
      <c r="U13" s="365"/>
      <c r="V13" s="365"/>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365"/>
      <c r="O14" s="365"/>
      <c r="P14" s="365"/>
      <c r="Q14" s="365"/>
      <c r="R14" s="365"/>
      <c r="S14" s="365"/>
      <c r="T14" s="365"/>
      <c r="U14" s="365"/>
      <c r="V14" s="365"/>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65"/>
      <c r="O15" s="365"/>
      <c r="P15" s="365"/>
      <c r="Q15" s="365"/>
      <c r="R15" s="365"/>
      <c r="S15" s="365"/>
      <c r="T15" s="365"/>
      <c r="U15" s="365"/>
      <c r="V15" s="365"/>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65"/>
      <c r="O16" s="365"/>
      <c r="P16" s="365"/>
      <c r="Q16" s="365"/>
      <c r="R16" s="365"/>
      <c r="S16" s="365"/>
      <c r="T16" s="365"/>
      <c r="U16" s="365"/>
      <c r="V16" s="365"/>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365"/>
      <c r="O17" s="365"/>
      <c r="P17" s="365"/>
      <c r="Q17" s="365"/>
      <c r="R17" s="365"/>
      <c r="S17" s="365"/>
      <c r="T17" s="365"/>
      <c r="U17" s="365"/>
      <c r="V17" s="365"/>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7"/>
      <c r="O18" s="367"/>
      <c r="P18" s="367"/>
      <c r="Q18" s="367"/>
      <c r="R18" s="367"/>
      <c r="S18" s="367"/>
      <c r="T18" s="367"/>
      <c r="U18" s="367"/>
      <c r="V18" s="367"/>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68"/>
      <c r="O19" s="368"/>
      <c r="P19" s="368"/>
      <c r="Q19" s="368"/>
      <c r="R19" s="368"/>
      <c r="S19" s="368"/>
      <c r="T19" s="369"/>
      <c r="U19" s="365"/>
      <c r="V19" s="365"/>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65"/>
      <c r="O20" s="365"/>
      <c r="P20" s="365"/>
      <c r="Q20" s="365"/>
      <c r="R20" s="365"/>
      <c r="S20" s="365"/>
      <c r="T20" s="365"/>
      <c r="U20" s="365"/>
      <c r="V20" s="365"/>
    </row>
    <row r="21" ht="62.25"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65"/>
      <c r="O21" s="365"/>
      <c r="P21" s="365"/>
      <c r="Q21" s="365"/>
      <c r="R21" s="365"/>
      <c r="S21" s="365"/>
      <c r="T21" s="365"/>
      <c r="U21" s="365"/>
      <c r="V21" s="365"/>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65"/>
      <c r="O22" s="365"/>
      <c r="P22" s="365"/>
      <c r="Q22" s="365"/>
      <c r="R22" s="365"/>
      <c r="S22" s="365"/>
      <c r="T22" s="365"/>
      <c r="U22" s="365"/>
      <c r="V22" s="365"/>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365"/>
      <c r="O23" s="365"/>
      <c r="P23" s="365"/>
      <c r="Q23" s="365"/>
      <c r="R23" s="365"/>
      <c r="S23" s="365"/>
      <c r="T23" s="365"/>
      <c r="U23" s="365"/>
      <c r="V23" s="365"/>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494</v>
      </c>
      <c r="G24" s="337"/>
      <c r="H24" s="31"/>
      <c r="I24" s="31"/>
      <c r="J24" s="31"/>
      <c r="K24" s="31"/>
      <c r="L24" s="354"/>
      <c r="M24" s="355"/>
      <c r="N24" s="365"/>
      <c r="O24" s="365"/>
      <c r="P24" s="365"/>
      <c r="Q24" s="365"/>
      <c r="R24" s="365"/>
      <c r="S24" s="365"/>
      <c r="T24" s="365"/>
      <c r="U24" s="365"/>
      <c r="V24" s="365"/>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65"/>
      <c r="O25" s="365"/>
      <c r="P25" s="365"/>
      <c r="Q25" s="365"/>
      <c r="R25" s="365"/>
      <c r="S25" s="365"/>
      <c r="T25" s="365"/>
      <c r="U25" s="365"/>
      <c r="V25" s="365"/>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65"/>
      <c r="O26" s="365"/>
      <c r="P26" s="365"/>
      <c r="Q26" s="365"/>
      <c r="R26" s="365"/>
      <c r="S26" s="365"/>
      <c r="T26" s="365"/>
      <c r="U26" s="365"/>
      <c r="V26" s="365"/>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65"/>
      <c r="O27" s="365"/>
      <c r="P27" s="365"/>
      <c r="Q27" s="365"/>
      <c r="R27" s="365"/>
      <c r="S27" s="365"/>
      <c r="T27" s="365"/>
      <c r="U27" s="365"/>
      <c r="V27" s="365"/>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65"/>
      <c r="O28" s="365"/>
      <c r="P28" s="365"/>
      <c r="Q28" s="365"/>
      <c r="R28" s="365"/>
      <c r="S28" s="365"/>
      <c r="T28" s="365"/>
      <c r="U28" s="365"/>
      <c r="V28" s="365"/>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65"/>
      <c r="O29" s="365"/>
      <c r="P29" s="365"/>
      <c r="Q29" s="365"/>
      <c r="R29" s="365"/>
      <c r="S29" s="365"/>
      <c r="T29" s="365"/>
      <c r="U29" s="365"/>
      <c r="V29" s="365"/>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65"/>
      <c r="O30" s="365"/>
      <c r="P30" s="365"/>
      <c r="Q30" s="365"/>
      <c r="R30" s="365"/>
      <c r="S30" s="365"/>
      <c r="T30" s="365"/>
      <c r="U30" s="365"/>
      <c r="V30" s="365"/>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65"/>
      <c r="O31" s="365"/>
      <c r="P31" s="365"/>
      <c r="Q31" s="365"/>
      <c r="R31" s="365"/>
      <c r="S31" s="365"/>
      <c r="T31" s="365"/>
      <c r="U31" s="365"/>
      <c r="V31" s="365"/>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65"/>
      <c r="O32" s="365"/>
      <c r="P32" s="365"/>
      <c r="Q32" s="365"/>
      <c r="R32" s="365"/>
      <c r="S32" s="365"/>
      <c r="T32" s="365"/>
      <c r="U32" s="365"/>
      <c r="V32" s="365"/>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65"/>
      <c r="O33" s="365"/>
      <c r="P33" s="365"/>
      <c r="Q33" s="365"/>
      <c r="R33" s="365"/>
      <c r="S33" s="365"/>
      <c r="T33" s="365"/>
      <c r="U33" s="365"/>
      <c r="V33" s="365"/>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65"/>
      <c r="O34" s="365"/>
      <c r="P34" s="365"/>
      <c r="Q34" s="365"/>
      <c r="R34" s="365"/>
      <c r="S34" s="365"/>
      <c r="T34" s="365"/>
      <c r="U34" s="365"/>
      <c r="V34" s="365"/>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65"/>
      <c r="O35" s="365"/>
      <c r="P35" s="365"/>
      <c r="Q35" s="365"/>
      <c r="R35" s="365"/>
      <c r="S35" s="365"/>
      <c r="T35" s="365"/>
      <c r="U35" s="365"/>
      <c r="V35" s="365"/>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65"/>
      <c r="O36" s="365"/>
      <c r="P36" s="365"/>
      <c r="Q36" s="365"/>
      <c r="R36" s="365"/>
      <c r="S36" s="365"/>
      <c r="T36" s="365"/>
      <c r="U36" s="365"/>
      <c r="V36" s="365"/>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65"/>
      <c r="O37" s="365"/>
      <c r="P37" s="365"/>
      <c r="Q37" s="365"/>
      <c r="R37" s="365"/>
      <c r="S37" s="365"/>
      <c r="T37" s="365"/>
      <c r="U37" s="365"/>
      <c r="V37" s="365"/>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65"/>
      <c r="O38" s="365"/>
      <c r="P38" s="365"/>
      <c r="Q38" s="365"/>
      <c r="R38" s="365"/>
      <c r="S38" s="365"/>
      <c r="T38" s="365"/>
      <c r="U38" s="365"/>
      <c r="V38" s="365"/>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65"/>
      <c r="O39" s="365"/>
      <c r="P39" s="365"/>
      <c r="Q39" s="365"/>
      <c r="R39" s="365"/>
      <c r="S39" s="365"/>
      <c r="T39" s="365"/>
      <c r="U39" s="365"/>
      <c r="V39" s="365"/>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65"/>
      <c r="O40" s="365"/>
      <c r="P40" s="365"/>
      <c r="Q40" s="365"/>
      <c r="R40" s="365"/>
      <c r="S40" s="365"/>
      <c r="T40" s="365"/>
      <c r="U40" s="365"/>
      <c r="V40" s="365"/>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65"/>
      <c r="O41" s="365"/>
      <c r="P41" s="365"/>
      <c r="Q41" s="365"/>
      <c r="R41" s="365"/>
      <c r="S41" s="365"/>
      <c r="T41" s="365"/>
      <c r="U41" s="365"/>
      <c r="V41" s="365"/>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65"/>
      <c r="O42" s="365"/>
      <c r="P42" s="365"/>
      <c r="Q42" s="365"/>
      <c r="R42" s="365"/>
      <c r="S42" s="365"/>
      <c r="T42" s="365"/>
      <c r="U42" s="365"/>
      <c r="V42" s="365"/>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65"/>
      <c r="O43" s="365"/>
      <c r="P43" s="365"/>
      <c r="Q43" s="365"/>
      <c r="R43" s="365"/>
      <c r="S43" s="365"/>
      <c r="T43" s="365"/>
      <c r="U43" s="365"/>
      <c r="V43" s="365"/>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65"/>
      <c r="O44" s="365"/>
      <c r="P44" s="365"/>
      <c r="Q44" s="365"/>
      <c r="R44" s="365"/>
      <c r="S44" s="365"/>
      <c r="T44" s="365"/>
      <c r="U44" s="365"/>
      <c r="V44" s="365"/>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65"/>
      <c r="O45" s="365"/>
      <c r="P45" s="365"/>
      <c r="Q45" s="365"/>
      <c r="R45" s="365"/>
      <c r="S45" s="365"/>
      <c r="T45" s="365"/>
      <c r="U45" s="365"/>
      <c r="V45" s="365"/>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65"/>
      <c r="O46" s="365"/>
      <c r="P46" s="365"/>
      <c r="Q46" s="365"/>
      <c r="R46" s="365"/>
      <c r="S46" s="365"/>
      <c r="T46" s="365"/>
      <c r="U46" s="365"/>
      <c r="V46" s="365"/>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65"/>
      <c r="O47" s="365"/>
      <c r="P47" s="365"/>
      <c r="Q47" s="365"/>
      <c r="R47" s="365"/>
      <c r="S47" s="365"/>
      <c r="T47" s="365"/>
      <c r="U47" s="365"/>
      <c r="V47" s="365"/>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65"/>
      <c r="O48" s="365"/>
      <c r="P48" s="365"/>
      <c r="Q48" s="365"/>
      <c r="R48" s="365"/>
      <c r="S48" s="365"/>
      <c r="T48" s="365"/>
      <c r="U48" s="365"/>
      <c r="V48" s="365"/>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65"/>
      <c r="O49" s="365"/>
      <c r="P49" s="365"/>
      <c r="Q49" s="365"/>
      <c r="R49" s="365"/>
      <c r="S49" s="365"/>
      <c r="T49" s="365"/>
      <c r="U49" s="365"/>
      <c r="V49" s="365"/>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65"/>
      <c r="O50" s="365"/>
      <c r="P50" s="365"/>
      <c r="Q50" s="365"/>
      <c r="R50" s="365"/>
      <c r="S50" s="365"/>
      <c r="T50" s="365"/>
      <c r="U50" s="365"/>
      <c r="V50" s="365"/>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65"/>
      <c r="O51" s="365"/>
      <c r="P51" s="365"/>
      <c r="Q51" s="365"/>
      <c r="R51" s="365"/>
      <c r="S51" s="365"/>
      <c r="T51" s="365"/>
      <c r="U51" s="365"/>
      <c r="V51" s="365"/>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65"/>
      <c r="O52" s="365"/>
      <c r="P52" s="365"/>
      <c r="Q52" s="365"/>
      <c r="R52" s="365"/>
      <c r="S52" s="365"/>
      <c r="T52" s="365"/>
      <c r="U52" s="365"/>
      <c r="V52" s="365"/>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65"/>
      <c r="O53" s="365"/>
      <c r="P53" s="365"/>
      <c r="Q53" s="365"/>
      <c r="R53" s="365"/>
      <c r="S53" s="365"/>
      <c r="T53" s="365"/>
      <c r="U53" s="365"/>
      <c r="V53" s="365"/>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65"/>
      <c r="O54" s="365"/>
      <c r="P54" s="365"/>
      <c r="Q54" s="365"/>
      <c r="R54" s="365"/>
      <c r="S54" s="365"/>
      <c r="T54" s="365"/>
      <c r="U54" s="365"/>
      <c r="V54" s="365"/>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65"/>
      <c r="O55" s="365"/>
      <c r="P55" s="365"/>
      <c r="Q55" s="365"/>
      <c r="R55" s="365"/>
      <c r="S55" s="365"/>
      <c r="T55" s="365"/>
      <c r="U55" s="365"/>
      <c r="V55" s="365"/>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65"/>
      <c r="O56" s="365"/>
      <c r="P56" s="365"/>
      <c r="Q56" s="365"/>
      <c r="R56" s="365"/>
      <c r="S56" s="365"/>
      <c r="T56" s="365"/>
      <c r="U56" s="365"/>
      <c r="V56" s="365"/>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65"/>
      <c r="O57" s="365"/>
      <c r="P57" s="365"/>
      <c r="Q57" s="365"/>
      <c r="R57" s="365"/>
      <c r="S57" s="365"/>
      <c r="T57" s="365"/>
      <c r="U57" s="365"/>
      <c r="V57" s="365"/>
    </row>
    <row r="58" ht="62.25"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65"/>
      <c r="O58" s="365"/>
      <c r="P58" s="365"/>
      <c r="Q58" s="365"/>
      <c r="R58" s="365"/>
      <c r="S58" s="365"/>
      <c r="T58" s="365"/>
      <c r="U58" s="365"/>
      <c r="V58" s="365"/>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65"/>
      <c r="O59" s="365"/>
      <c r="P59" s="365"/>
      <c r="Q59" s="365"/>
      <c r="R59" s="365"/>
      <c r="S59" s="365"/>
      <c r="T59" s="365"/>
      <c r="U59" s="365"/>
      <c r="V59" s="365"/>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65"/>
      <c r="O60" s="365"/>
      <c r="P60" s="365"/>
      <c r="Q60" s="365"/>
      <c r="R60" s="365"/>
      <c r="S60" s="365"/>
      <c r="T60" s="365"/>
      <c r="U60" s="365"/>
      <c r="V60" s="365"/>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65"/>
      <c r="O61" s="365"/>
      <c r="P61" s="365"/>
      <c r="Q61" s="365"/>
      <c r="R61" s="365"/>
      <c r="S61" s="365"/>
      <c r="T61" s="365"/>
      <c r="U61" s="365"/>
      <c r="V61" s="365"/>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65"/>
      <c r="O62" s="365"/>
      <c r="P62" s="365"/>
      <c r="Q62" s="365"/>
      <c r="R62" s="365"/>
      <c r="S62" s="365"/>
      <c r="T62" s="365"/>
      <c r="U62" s="365"/>
      <c r="V62" s="365"/>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65"/>
      <c r="O63" s="365"/>
      <c r="P63" s="365"/>
      <c r="Q63" s="365"/>
      <c r="R63" s="365"/>
      <c r="S63" s="365"/>
      <c r="T63" s="365"/>
      <c r="U63" s="365"/>
      <c r="V63" s="365"/>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496</v>
      </c>
      <c r="G64" s="337"/>
      <c r="H64" s="31"/>
      <c r="I64" s="31"/>
      <c r="J64" s="31"/>
      <c r="K64" s="31"/>
      <c r="L64" s="354"/>
      <c r="M64" s="355"/>
      <c r="N64" s="365"/>
      <c r="O64" s="365"/>
      <c r="P64" s="365"/>
      <c r="Q64" s="365"/>
      <c r="R64" s="365"/>
      <c r="S64" s="365"/>
      <c r="T64" s="365"/>
      <c r="U64" s="365"/>
      <c r="V64" s="365"/>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65"/>
      <c r="O65" s="365"/>
      <c r="P65" s="365"/>
      <c r="Q65" s="365"/>
      <c r="R65" s="365"/>
      <c r="S65" s="365"/>
      <c r="T65" s="365"/>
      <c r="U65" s="365"/>
      <c r="V65" s="365"/>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65"/>
      <c r="O66" s="365"/>
      <c r="P66" s="365"/>
      <c r="Q66" s="365"/>
      <c r="R66" s="365"/>
      <c r="S66" s="365"/>
      <c r="T66" s="365"/>
      <c r="U66" s="365"/>
      <c r="V66" s="365"/>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65"/>
      <c r="O67" s="365"/>
      <c r="P67" s="365"/>
      <c r="Q67" s="365"/>
      <c r="R67" s="365"/>
      <c r="S67" s="365"/>
      <c r="T67" s="365"/>
      <c r="U67" s="365"/>
      <c r="V67" s="365"/>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65"/>
      <c r="O68" s="365"/>
      <c r="P68" s="365"/>
      <c r="Q68" s="365"/>
      <c r="R68" s="365"/>
      <c r="S68" s="365"/>
      <c r="T68" s="365"/>
      <c r="U68" s="365"/>
      <c r="V68" s="365"/>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65"/>
      <c r="O69" s="365"/>
      <c r="P69" s="365"/>
      <c r="Q69" s="365"/>
      <c r="R69" s="365"/>
      <c r="S69" s="365"/>
      <c r="T69" s="365"/>
      <c r="U69" s="365"/>
      <c r="V69" s="365"/>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65"/>
      <c r="O70" s="365"/>
      <c r="P70" s="365"/>
      <c r="Q70" s="365"/>
      <c r="R70" s="365"/>
      <c r="S70" s="365"/>
      <c r="T70" s="365"/>
      <c r="U70" s="365"/>
      <c r="V70" s="365"/>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65"/>
      <c r="O71" s="365"/>
      <c r="P71" s="365"/>
      <c r="Q71" s="365"/>
      <c r="R71" s="365"/>
      <c r="S71" s="365"/>
      <c r="T71" s="365"/>
      <c r="U71" s="365"/>
      <c r="V71" s="365"/>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65"/>
      <c r="O72" s="365"/>
      <c r="P72" s="365"/>
      <c r="Q72" s="365"/>
      <c r="R72" s="365"/>
      <c r="S72" s="365"/>
      <c r="T72" s="365"/>
      <c r="U72" s="365"/>
      <c r="V72" s="365"/>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65"/>
      <c r="O73" s="365"/>
      <c r="P73" s="365"/>
      <c r="Q73" s="365"/>
      <c r="R73" s="365"/>
      <c r="S73" s="365"/>
      <c r="T73" s="365"/>
      <c r="U73" s="365"/>
      <c r="V73" s="365"/>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65"/>
      <c r="O74" s="365"/>
      <c r="P74" s="365"/>
      <c r="Q74" s="365"/>
      <c r="R74" s="365"/>
      <c r="S74" s="365"/>
      <c r="T74" s="365"/>
      <c r="U74" s="365"/>
      <c r="V74" s="365"/>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65"/>
      <c r="O75" s="365"/>
      <c r="P75" s="365"/>
      <c r="Q75" s="365"/>
      <c r="R75" s="365"/>
      <c r="S75" s="365"/>
      <c r="T75" s="365"/>
      <c r="U75" s="365"/>
      <c r="V75" s="365"/>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65"/>
      <c r="O76" s="365"/>
      <c r="P76" s="365"/>
      <c r="Q76" s="365"/>
      <c r="R76" s="365"/>
      <c r="S76" s="365"/>
      <c r="T76" s="365"/>
      <c r="U76" s="365"/>
      <c r="V76" s="365"/>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65"/>
      <c r="O77" s="365"/>
      <c r="P77" s="365"/>
      <c r="Q77" s="365"/>
      <c r="R77" s="365"/>
      <c r="S77" s="365"/>
      <c r="T77" s="365"/>
      <c r="U77" s="365"/>
      <c r="V77" s="365"/>
    </row>
    <row r="78" ht="89.25">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65"/>
      <c r="O78" s="365"/>
      <c r="P78" s="365"/>
      <c r="Q78" s="365"/>
      <c r="R78" s="365"/>
      <c r="S78" s="365"/>
      <c r="T78" s="365"/>
      <c r="U78" s="365"/>
      <c r="V78" s="365"/>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65"/>
      <c r="O79" s="365"/>
      <c r="P79" s="365"/>
      <c r="Q79" s="365"/>
      <c r="R79" s="365"/>
      <c r="S79" s="365"/>
      <c r="T79" s="365"/>
      <c r="U79" s="365"/>
      <c r="V79" s="365"/>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65"/>
      <c r="O80" s="365"/>
      <c r="P80" s="365"/>
      <c r="Q80" s="365"/>
      <c r="R80" s="365"/>
      <c r="S80" s="365"/>
      <c r="T80" s="365"/>
      <c r="U80" s="365"/>
      <c r="V80" s="365"/>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65"/>
      <c r="O81" s="365"/>
      <c r="P81" s="365"/>
      <c r="Q81" s="365"/>
      <c r="R81" s="365"/>
      <c r="S81" s="365"/>
      <c r="T81" s="365"/>
      <c r="U81" s="365"/>
      <c r="V81" s="365"/>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65"/>
      <c r="O82" s="365"/>
      <c r="P82" s="365"/>
      <c r="Q82" s="365"/>
      <c r="R82" s="365"/>
      <c r="S82" s="365"/>
      <c r="T82" s="365"/>
      <c r="U82" s="365"/>
      <c r="V82" s="365"/>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65"/>
      <c r="O83" s="365"/>
      <c r="P83" s="365"/>
      <c r="Q83" s="365"/>
      <c r="R83" s="365"/>
      <c r="S83" s="365"/>
      <c r="T83" s="365"/>
      <c r="U83" s="365"/>
      <c r="V83" s="365"/>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65"/>
      <c r="O84" s="365"/>
      <c r="P84" s="365"/>
      <c r="Q84" s="365"/>
      <c r="R84" s="365"/>
      <c r="S84" s="365"/>
      <c r="T84" s="365"/>
      <c r="U84" s="365"/>
      <c r="V84" s="365"/>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65"/>
      <c r="O85" s="365"/>
      <c r="P85" s="365"/>
      <c r="Q85" s="365"/>
      <c r="R85" s="365"/>
      <c r="S85" s="365"/>
      <c r="T85" s="365"/>
      <c r="U85" s="365"/>
      <c r="V85" s="365"/>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65"/>
      <c r="O86" s="365"/>
      <c r="P86" s="365"/>
      <c r="Q86" s="365"/>
      <c r="R86" s="365"/>
      <c r="S86" s="365"/>
      <c r="T86" s="365"/>
      <c r="U86" s="365"/>
      <c r="V86" s="365"/>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65"/>
      <c r="O87" s="365"/>
      <c r="P87" s="365"/>
      <c r="Q87" s="365"/>
      <c r="R87" s="365"/>
      <c r="S87" s="365"/>
      <c r="T87" s="365"/>
      <c r="U87" s="365"/>
      <c r="V87" s="365"/>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65"/>
      <c r="O88" s="365"/>
      <c r="P88" s="365"/>
      <c r="Q88" s="365"/>
      <c r="R88" s="365"/>
      <c r="S88" s="365"/>
      <c r="T88" s="365"/>
      <c r="U88" s="365"/>
      <c r="V88" s="365"/>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65"/>
      <c r="O89" s="365"/>
      <c r="P89" s="365"/>
      <c r="Q89" s="365"/>
      <c r="R89" s="365"/>
      <c r="S89" s="365"/>
      <c r="T89" s="365"/>
      <c r="U89" s="365"/>
      <c r="V89" s="365"/>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65"/>
      <c r="O90" s="365"/>
      <c r="P90" s="365"/>
      <c r="Q90" s="365"/>
      <c r="R90" s="365"/>
      <c r="S90" s="365"/>
      <c r="T90" s="365"/>
      <c r="U90" s="365"/>
      <c r="V90" s="365"/>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65"/>
      <c r="O91" s="365"/>
      <c r="P91" s="365"/>
      <c r="Q91" s="365"/>
      <c r="R91" s="365"/>
      <c r="S91" s="365"/>
      <c r="T91" s="365"/>
      <c r="U91" s="365"/>
      <c r="V91" s="365"/>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65"/>
      <c r="O92" s="365"/>
      <c r="P92" s="365"/>
      <c r="Q92" s="365"/>
      <c r="R92" s="365"/>
      <c r="S92" s="365"/>
      <c r="T92" s="365"/>
      <c r="U92" s="365"/>
      <c r="V92" s="365"/>
    </row>
    <row r="93" ht="76.5">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65"/>
      <c r="O93" s="365"/>
      <c r="P93" s="365"/>
      <c r="Q93" s="365"/>
      <c r="R93" s="365"/>
      <c r="S93" s="365"/>
      <c r="T93" s="365"/>
      <c r="U93" s="365"/>
      <c r="V93" s="365"/>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65"/>
      <c r="O94" s="365"/>
      <c r="P94" s="365"/>
      <c r="Q94" s="365"/>
      <c r="R94" s="365"/>
      <c r="S94" s="365"/>
      <c r="T94" s="365"/>
      <c r="U94" s="365"/>
      <c r="V94" s="365"/>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65"/>
      <c r="O95" s="365"/>
      <c r="P95" s="365"/>
      <c r="Q95" s="365"/>
      <c r="R95" s="365"/>
      <c r="S95" s="365"/>
      <c r="T95" s="365"/>
      <c r="U95" s="365"/>
      <c r="V95" s="365"/>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65"/>
      <c r="O96" s="365"/>
      <c r="P96" s="365"/>
      <c r="Q96" s="365"/>
      <c r="R96" s="365"/>
      <c r="S96" s="365"/>
      <c r="T96" s="365"/>
      <c r="U96" s="365"/>
      <c r="V96" s="365"/>
    </row>
    <row r="97" ht="62.25"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65"/>
      <c r="O97" s="365"/>
      <c r="P97" s="365"/>
      <c r="Q97" s="365"/>
      <c r="R97" s="365"/>
      <c r="S97" s="365"/>
      <c r="T97" s="365"/>
      <c r="U97" s="365"/>
      <c r="V97" s="365"/>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65"/>
      <c r="O98" s="365"/>
      <c r="P98" s="365"/>
      <c r="Q98" s="365"/>
      <c r="R98" s="365"/>
      <c r="S98" s="365"/>
      <c r="T98" s="365"/>
      <c r="U98" s="365"/>
      <c r="V98" s="365"/>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65"/>
      <c r="O99" s="365"/>
      <c r="P99" s="365"/>
      <c r="Q99" s="365"/>
      <c r="R99" s="365"/>
      <c r="S99" s="365"/>
      <c r="T99" s="365"/>
      <c r="U99" s="365"/>
      <c r="V99" s="365"/>
    </row>
    <row r="100" ht="76.5">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65"/>
      <c r="O100" s="365"/>
      <c r="P100" s="365"/>
      <c r="Q100" s="365"/>
      <c r="R100" s="365"/>
      <c r="S100" s="365"/>
      <c r="T100" s="365"/>
      <c r="U100" s="365"/>
      <c r="V100" s="365"/>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65"/>
      <c r="O101" s="365"/>
      <c r="P101" s="365"/>
      <c r="Q101" s="365"/>
      <c r="R101" s="365"/>
      <c r="S101" s="365"/>
      <c r="T101" s="365"/>
      <c r="U101" s="365"/>
      <c r="V101" s="365"/>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65"/>
      <c r="O102" s="365"/>
      <c r="P102" s="365"/>
      <c r="Q102" s="365"/>
      <c r="R102" s="365"/>
      <c r="S102" s="365"/>
      <c r="T102" s="365"/>
      <c r="U102" s="365"/>
      <c r="V102" s="365"/>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65"/>
      <c r="O103" s="365"/>
      <c r="P103" s="365"/>
      <c r="Q103" s="365"/>
      <c r="R103" s="365"/>
      <c r="S103" s="365"/>
      <c r="T103" s="365"/>
      <c r="U103" s="365"/>
      <c r="V103" s="365"/>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65"/>
      <c r="O104" s="365"/>
      <c r="P104" s="365"/>
      <c r="Q104" s="365"/>
      <c r="R104" s="365"/>
      <c r="S104" s="365"/>
      <c r="T104" s="365"/>
      <c r="U104" s="365"/>
      <c r="V104" s="365"/>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65"/>
      <c r="O105" s="365"/>
      <c r="P105" s="365"/>
      <c r="Q105" s="365"/>
      <c r="R105" s="365"/>
      <c r="S105" s="365"/>
      <c r="T105" s="365"/>
      <c r="U105" s="365"/>
      <c r="V105" s="365"/>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65"/>
      <c r="O106" s="365"/>
      <c r="P106" s="365"/>
      <c r="Q106" s="365"/>
      <c r="R106" s="365"/>
      <c r="S106" s="365"/>
      <c r="T106" s="365"/>
      <c r="U106" s="365"/>
      <c r="V106" s="365"/>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65"/>
      <c r="O107" s="365"/>
      <c r="P107" s="365"/>
      <c r="Q107" s="365"/>
      <c r="R107" s="365"/>
      <c r="S107" s="365"/>
      <c r="T107" s="365"/>
      <c r="U107" s="365"/>
      <c r="V107" s="365"/>
    </row>
    <row r="108" ht="116.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65"/>
      <c r="O108" s="365"/>
      <c r="P108" s="365"/>
      <c r="Q108" s="365"/>
      <c r="R108" s="365"/>
      <c r="S108" s="365"/>
      <c r="T108" s="365"/>
      <c r="U108" s="365"/>
      <c r="V108" s="365"/>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65"/>
      <c r="O109" s="365"/>
      <c r="P109" s="365"/>
      <c r="Q109" s="365"/>
      <c r="R109" s="365"/>
      <c r="S109" s="365"/>
      <c r="T109" s="365"/>
      <c r="U109" s="365"/>
      <c r="V109" s="365"/>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65"/>
      <c r="O110" s="365"/>
      <c r="P110" s="365"/>
      <c r="Q110" s="365"/>
      <c r="R110" s="365"/>
      <c r="S110" s="365"/>
      <c r="T110" s="365"/>
      <c r="U110" s="365"/>
      <c r="V110" s="365"/>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65"/>
      <c r="O111" s="365"/>
      <c r="P111" s="365"/>
      <c r="Q111" s="365"/>
      <c r="R111" s="365"/>
      <c r="S111" s="365"/>
      <c r="T111" s="365"/>
      <c r="U111" s="365"/>
      <c r="V111" s="365"/>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65"/>
      <c r="O112" s="365"/>
      <c r="P112" s="365"/>
      <c r="Q112" s="365"/>
      <c r="R112" s="365"/>
      <c r="S112" s="365"/>
      <c r="T112" s="365"/>
      <c r="U112" s="365"/>
      <c r="V112" s="365"/>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65"/>
      <c r="O113" s="365"/>
      <c r="P113" s="365"/>
      <c r="Q113" s="365"/>
      <c r="R113" s="365"/>
      <c r="S113" s="365"/>
      <c r="T113" s="365"/>
      <c r="U113" s="365"/>
      <c r="V113" s="365"/>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65"/>
      <c r="O114" s="365"/>
      <c r="P114" s="365"/>
      <c r="Q114" s="365"/>
      <c r="R114" s="365"/>
      <c r="S114" s="365"/>
      <c r="T114" s="365"/>
      <c r="U114" s="365"/>
      <c r="V114" s="365"/>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100"/>
      <c r="O115" s="100"/>
      <c r="P115" s="100"/>
      <c r="Q115" s="100"/>
      <c r="R115" s="100"/>
      <c r="S115" s="100"/>
      <c r="T115" s="100"/>
      <c r="U115" s="100"/>
      <c r="V115" s="100"/>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65"/>
      <c r="O116" s="365"/>
      <c r="P116" s="365"/>
      <c r="Q116" s="365"/>
      <c r="R116" s="365"/>
      <c r="S116" s="365"/>
      <c r="T116" s="365"/>
      <c r="U116" s="365"/>
      <c r="V116" s="365"/>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65"/>
      <c r="O117" s="365"/>
      <c r="P117" s="365"/>
      <c r="Q117" s="365"/>
      <c r="R117" s="365"/>
      <c r="S117" s="365"/>
      <c r="T117" s="365"/>
      <c r="U117" s="365"/>
      <c r="V117" s="365"/>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42" operator="equal" id="{FA81CE0E-2E53-4D35-98F4-F97F69842056}">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66" operator="equal" id="{0CDCA3BD-BAF2-45A9-99B2-3A79D2A1779A}">
            <xm:f>"na"</xm:f>
            <x14:dxf>
              <fill>
                <patternFill patternType="solid">
                  <fgColor rgb="FFFCE8B2"/>
                  <bgColor rgb="FFFCE8B2"/>
                </patternFill>
              </fill>
            </x14:dxf>
          </x14:cfRule>
          <xm:sqref>F1:F2 C2 F4:F11</xm:sqref>
        </x14:conditionalFormatting>
        <x14:conditionalFormatting xmlns:xm="http://schemas.microsoft.com/office/excel/2006/main">
          <x14:cfRule type="cellIs" priority="41" operator="equal" id="{571AFBA6-E481-40CF-9D4D-86FAEC589B7B}">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63" operator="equal" id="{6ADCE80B-AAF6-4062-B31A-F6C7BBFBD95F}">
            <xm:f>"c"</xm:f>
            <x14:dxf>
              <fill>
                <patternFill patternType="solid">
                  <fgColor rgb="FFB7E1CD"/>
                  <bgColor rgb="FFB7E1CD"/>
                </patternFill>
              </fill>
            </x14:dxf>
          </x14:cfRule>
          <xm:sqref>F11</xm:sqref>
        </x14:conditionalFormatting>
        <x14:conditionalFormatting xmlns:xm="http://schemas.microsoft.com/office/excel/2006/main">
          <x14:cfRule type="cellIs" priority="64" operator="equal" id="{3728A2CB-001F-41F6-A79D-F95611DDE464}">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1A047DA9-F7EC-4CA6-9AC2-75B7010EDBC5}">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67285E22-13E0-4F1B-A553-E7AB35BE5DA1}">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EE67DD3E-75A1-416E-B30D-7965A7CAFAED}">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CF6CE62F-07AC-4E7E-BF1F-2ACE337C664A}">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042896AB-0F84-46A0-909E-DCEF566C8885}">
            <xm:f>"d"</xm:f>
            <x14:dxf>
              <fill>
                <patternFill patternType="solid">
                  <fgColor rgb="FFFFD966"/>
                  <bgColor rgb="FFFFD966"/>
                </patternFill>
              </fill>
            </x14:dxf>
          </x14:cfRule>
          <xm:sqref>G12:G117</xm:sqref>
        </x14:conditionalFormatting>
        <x14:conditionalFormatting xmlns:xm="http://schemas.microsoft.com/office/excel/2006/main">
          <x14:cfRule type="cellIs" priority="43" operator="equal" id="{150DC59C-80C4-4364-87ED-7E7D7D4FDAC5}">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59" operator="equal" id="{E9691C65-3D8F-4ED1-8D0F-FC9F2C5B24E7}">
            <xm:f>"C"</xm:f>
            <x14:dxf>
              <fill>
                <patternFill patternType="solid">
                  <fgColor rgb="FFB7E1CD"/>
                  <bgColor rgb="FFB7E1CD"/>
                </patternFill>
              </fill>
            </x14:dxf>
          </x14:cfRule>
          <xm:sqref>P4:S4</xm:sqref>
        </x14:conditionalFormatting>
        <x14:conditionalFormatting xmlns:xm="http://schemas.microsoft.com/office/excel/2006/main">
          <x14:cfRule type="cellIs" priority="60" operator="equal" id="{684A8D64-6BFE-4116-98AF-C1FD677E5033}">
            <xm:f>"NC"</xm:f>
            <x14:dxf>
              <fill>
                <patternFill patternType="solid">
                  <fgColor rgb="FFF4C7C3"/>
                  <bgColor rgb="FFF4C7C3"/>
                </patternFill>
              </fill>
            </x14:dxf>
          </x14:cfRule>
          <xm:sqref>P4:S4</xm:sqref>
        </x14:conditionalFormatting>
        <x14:conditionalFormatting xmlns:xm="http://schemas.microsoft.com/office/excel/2006/main">
          <x14:cfRule type="cellIs" priority="61" operator="equal" id="{A5F3AB11-0043-4EB2-8EB8-2397132AA205}">
            <xm:f>"NA"</xm:f>
            <x14:dxf>
              <fill>
                <patternFill patternType="solid">
                  <fgColor rgb="FFFCE8B2"/>
                  <bgColor rgb="FFFCE8B2"/>
                </patternFill>
              </fill>
            </x14:dxf>
          </x14:cfRule>
          <xm:sqref>P4:S4</xm:sqref>
        </x14:conditionalFormatting>
        <x14:conditionalFormatting xmlns:xm="http://schemas.microsoft.com/office/excel/2006/main">
          <x14:cfRule type="cellIs" priority="62" operator="equal" id="{26D85898-0015-4D38-8CB4-EF1BB4FBE5E3}">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7E8DE859-4998-4CDD-AF87-5799155DD16D}" type="list" allowBlank="1" errorStyle="stop" imeMode="noControl" operator="between" showDropDown="0" showErrorMessage="1" showInputMessage="0">
          <x14:formula1>
            <xm:f>"nt,na,c,nc"</xm:f>
          </x14:formula1>
          <xm:sqref>F12:F117</xm:sqref>
        </x14:dataValidation>
        <x14:dataValidation xr:uid="{76189C7A-B8E7-45B0-A15C-1D963C4A2037}" type="list" allowBlank="1" errorStyle="stop" imeMode="noControl" operator="between" showDropDown="0" showErrorMessage="0" showInputMessage="0">
          <x14:formula1>
            <xm:f>"d"</xm:f>
          </x14:formula1>
          <xm:sqref>G12:G117</xm:sqref>
        </x14:dataValidation>
        <x14:dataValidation xr:uid="{777FE2DD-AE2C-44EC-9BE6-13584E699744}"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1">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L24" activeCellId="0" sqref="L24"/>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42578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P13</v>
      </c>
      <c r="C2" s="317" t="str">
        <f>Echantillon!C25</f>
        <v xml:space="preserve">1 actualité</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HYPERLINK(Echantillon!D25)</f>
        <v>https://prre.agglo-larochelle.fr/-/1ere-fiche-chantier-de-renovation-performante</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Echantillon!B25</f>
        <v>P13</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35</v>
      </c>
      <c r="G5" s="225"/>
      <c r="H5" s="225"/>
      <c r="I5" s="225"/>
      <c r="J5" s="225"/>
      <c r="K5" s="225"/>
      <c r="L5" s="225"/>
      <c r="M5" s="336"/>
      <c r="N5" s="313"/>
      <c r="O5" s="337" t="s">
        <v>141</v>
      </c>
      <c r="P5" s="20">
        <f>COUNTIFS($C$12:$C$117,"A",$F$12:$F$117,"c")</f>
        <v>25</v>
      </c>
      <c r="Q5" s="20">
        <f>COUNTIFS($C$12:$C$117,"A",$F$12:$F$117,"nc")</f>
        <v>1</v>
      </c>
      <c r="R5" s="20">
        <f>COUNTIFS($C$12:$C$117,"A",$F$12:$F$117,"na")</f>
        <v>57</v>
      </c>
      <c r="S5" s="20">
        <f>COUNTIFS($C$12:$C$117,"A",$F$12:$F$117,"nt")</f>
        <v>0</v>
      </c>
      <c r="T5" s="338">
        <f t="shared" ref="T5:T7" si="310">P5+Q5</f>
        <v>26</v>
      </c>
      <c r="U5" s="339">
        <f t="shared" ref="U5:U7" si="311">IF(T5&gt;0,P5/T5,"-")</f>
        <v>0.96153846153846156</v>
      </c>
      <c r="V5" s="340">
        <f>U5</f>
        <v>0.96153846153846156</v>
      </c>
    </row>
    <row r="6" ht="16.5" customHeight="1">
      <c r="A6" s="312"/>
      <c r="B6" s="225"/>
      <c r="C6" s="225"/>
      <c r="D6" s="225"/>
      <c r="E6" s="326" t="s">
        <v>132</v>
      </c>
      <c r="F6" s="326">
        <f>COUNTIF(F12:F117,"nc")</f>
        <v>2</v>
      </c>
      <c r="G6" s="225"/>
      <c r="H6" s="225"/>
      <c r="I6" s="225"/>
      <c r="J6" s="225"/>
      <c r="K6" s="225"/>
      <c r="L6" s="225"/>
      <c r="M6" s="336"/>
      <c r="N6" s="313"/>
      <c r="O6" s="337" t="s">
        <v>159</v>
      </c>
      <c r="P6" s="20">
        <f>COUNTIFS($C$12:$C$117,"AA",$F$12:$F$117,"c")</f>
        <v>10</v>
      </c>
      <c r="Q6" s="20">
        <f>COUNTIFS($C$12:$C$117,"AA",$F$12:$F$117,"nc")</f>
        <v>1</v>
      </c>
      <c r="R6" s="20">
        <f>COUNTIFS($C$12:$C$117,"AA",$F$12:$F$117,"na")</f>
        <v>12</v>
      </c>
      <c r="S6" s="20">
        <f>COUNTIFS($C$12:$C$117,"AA",$F$12:$F$117,"nt")</f>
        <v>0</v>
      </c>
      <c r="T6" s="338">
        <f t="shared" si="310"/>
        <v>11</v>
      </c>
      <c r="U6" s="339">
        <f t="shared" si="311"/>
        <v>0.90909090909090906</v>
      </c>
      <c r="V6" s="285">
        <f>IF(T6&gt;0,SUM(P5:P6)/SUM(T5:T6),"-")</f>
        <v>0.94594594594594594</v>
      </c>
    </row>
    <row r="7" ht="16.5" customHeight="1">
      <c r="A7" s="312"/>
      <c r="B7" s="225"/>
      <c r="C7" s="225"/>
      <c r="D7" s="225"/>
      <c r="E7" s="326" t="s">
        <v>516</v>
      </c>
      <c r="F7" s="326">
        <f>COUNTIF(F12:F117,"na")</f>
        <v>69</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10"/>
        <v>0</v>
      </c>
      <c r="U7" s="339" t="str">
        <f t="shared" si="311"/>
        <v>-</v>
      </c>
      <c r="V7" s="340" t="str">
        <f>IF(T7&gt;0,SUM(P5:P7)/SUM(T5:T7),"-")</f>
        <v>-</v>
      </c>
    </row>
    <row r="8" ht="16.5" customHeight="1">
      <c r="A8" s="312"/>
      <c r="B8" s="225"/>
      <c r="C8" s="225"/>
      <c r="D8" s="225"/>
      <c r="E8" s="326" t="s">
        <v>134</v>
      </c>
      <c r="F8" s="326">
        <f>COUNTIF(F12:F117,"nt")</f>
        <v>0</v>
      </c>
      <c r="G8" s="225"/>
      <c r="H8" s="225"/>
      <c r="I8" s="225"/>
      <c r="J8" s="225"/>
      <c r="K8" s="225"/>
      <c r="L8" s="225"/>
      <c r="M8" s="336"/>
      <c r="N8" s="313"/>
      <c r="O8" s="341" t="s">
        <v>517</v>
      </c>
      <c r="P8" s="342">
        <f t="shared" ref="P8:T8" si="312">SUM(P5:P7)</f>
        <v>35</v>
      </c>
      <c r="Q8" s="342">
        <f t="shared" si="312"/>
        <v>2</v>
      </c>
      <c r="R8" s="342">
        <f t="shared" si="312"/>
        <v>69</v>
      </c>
      <c r="S8" s="342">
        <f t="shared" si="312"/>
        <v>0</v>
      </c>
      <c r="T8" s="343">
        <f t="shared" si="312"/>
        <v>37</v>
      </c>
      <c r="U8" s="339"/>
      <c r="V8" s="337"/>
    </row>
    <row r="9" ht="16.5" customHeight="1">
      <c r="A9" s="312"/>
      <c r="B9" s="225"/>
      <c r="C9" s="225"/>
      <c r="D9" s="225"/>
      <c r="E9" s="326" t="s">
        <v>462</v>
      </c>
      <c r="F9" s="344">
        <f>F5/SUM(F5:F6)</f>
        <v>0.94594594594594594</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f>F6/SUM(F5:F6)</f>
        <v>0.054054054054054057</v>
      </c>
      <c r="G10" s="227"/>
      <c r="H10" s="227"/>
      <c r="I10" s="227"/>
      <c r="J10" s="227"/>
      <c r="K10" s="227"/>
      <c r="L10" s="227"/>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494</v>
      </c>
      <c r="G12" s="337"/>
      <c r="H12" s="31"/>
      <c r="I12" s="31"/>
      <c r="J12" s="31"/>
      <c r="K12" s="31"/>
      <c r="L12" s="354"/>
      <c r="M12" s="355"/>
      <c r="N12" s="313"/>
      <c r="O12" s="313"/>
      <c r="P12" s="313"/>
      <c r="Q12" s="313"/>
      <c r="R12" s="313"/>
      <c r="S12" s="313"/>
      <c r="T12" s="313"/>
      <c r="U12" s="313"/>
      <c r="V12" s="313"/>
    </row>
    <row r="13" ht="62.25" hidden="1"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496</v>
      </c>
      <c r="G13" s="337"/>
      <c r="H13" s="31"/>
      <c r="I13" s="31"/>
      <c r="J13" s="31"/>
      <c r="K13" s="31"/>
      <c r="L13" s="354"/>
      <c r="M13" s="355"/>
      <c r="N13" s="313"/>
      <c r="O13" s="313"/>
      <c r="P13" s="313"/>
      <c r="Q13" s="313"/>
      <c r="R13" s="313"/>
      <c r="S13" s="313"/>
      <c r="T13" s="313"/>
      <c r="U13" s="313"/>
      <c r="V13" s="313"/>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494</v>
      </c>
      <c r="G14" s="337"/>
      <c r="H14" s="31"/>
      <c r="I14" s="31"/>
      <c r="J14" s="31"/>
      <c r="K14" s="31"/>
      <c r="L14" s="354"/>
      <c r="M14" s="355"/>
      <c r="N14" s="313"/>
      <c r="O14" s="313"/>
      <c r="P14" s="313"/>
      <c r="Q14" s="313"/>
      <c r="R14" s="313"/>
      <c r="S14" s="313"/>
      <c r="T14" s="313"/>
      <c r="U14" s="313"/>
      <c r="V14" s="313"/>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313"/>
      <c r="O15" s="313"/>
      <c r="P15" s="313"/>
      <c r="Q15" s="313"/>
      <c r="R15" s="313"/>
      <c r="S15" s="313"/>
      <c r="T15" s="313"/>
      <c r="U15" s="313"/>
      <c r="V15" s="313"/>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495</v>
      </c>
      <c r="G17" s="337"/>
      <c r="H17" s="31" t="s">
        <v>465</v>
      </c>
      <c r="I17" s="31" t="s">
        <v>476</v>
      </c>
      <c r="J17" s="31" t="s">
        <v>559</v>
      </c>
      <c r="K17" s="31"/>
      <c r="L17" s="354"/>
      <c r="M17" s="355"/>
      <c r="N17" s="313"/>
      <c r="O17" s="313"/>
      <c r="P17" s="313"/>
      <c r="Q17" s="313"/>
      <c r="R17" s="313"/>
      <c r="S17" s="313"/>
      <c r="T17" s="313"/>
      <c r="U17" s="313"/>
      <c r="V17" s="313"/>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63"/>
      <c r="O18" s="363"/>
      <c r="P18" s="363"/>
      <c r="Q18" s="363"/>
      <c r="R18" s="363"/>
      <c r="S18" s="363"/>
      <c r="T18" s="363"/>
      <c r="U18" s="363"/>
      <c r="V18" s="363"/>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312"/>
      <c r="O19" s="312"/>
      <c r="P19" s="312"/>
      <c r="Q19" s="312"/>
      <c r="R19" s="312"/>
      <c r="S19" s="312"/>
      <c r="T19" s="364"/>
      <c r="U19" s="313"/>
      <c r="V19" s="313"/>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313"/>
      <c r="O20" s="313"/>
      <c r="P20" s="313"/>
      <c r="Q20" s="313"/>
      <c r="R20" s="313"/>
      <c r="S20" s="313"/>
      <c r="T20" s="313"/>
      <c r="U20" s="313"/>
      <c r="V20" s="313"/>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313"/>
      <c r="O21" s="313"/>
      <c r="P21" s="313"/>
      <c r="Q21" s="313"/>
      <c r="R21" s="313"/>
      <c r="S21" s="313"/>
      <c r="T21" s="313"/>
      <c r="U21" s="313"/>
      <c r="V21" s="313"/>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313"/>
      <c r="O22" s="313"/>
      <c r="P22" s="313"/>
      <c r="Q22" s="313"/>
      <c r="R22" s="313"/>
      <c r="S22" s="313"/>
      <c r="T22" s="313"/>
      <c r="U22" s="313"/>
      <c r="V22" s="313"/>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t="s">
        <v>560</v>
      </c>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495</v>
      </c>
      <c r="G24" s="337"/>
      <c r="H24" s="31" t="s">
        <v>465</v>
      </c>
      <c r="I24" s="31" t="s">
        <v>473</v>
      </c>
      <c r="J24" s="31" t="s">
        <v>561</v>
      </c>
      <c r="K24" s="31"/>
      <c r="L24" s="354"/>
      <c r="M24" s="355"/>
      <c r="N24" s="313"/>
      <c r="O24" s="313"/>
      <c r="P24" s="313"/>
      <c r="Q24" s="313"/>
      <c r="R24" s="313"/>
      <c r="S24" s="313"/>
      <c r="T24" s="313"/>
      <c r="U24" s="313"/>
      <c r="V24" s="313"/>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313"/>
      <c r="O25" s="313"/>
      <c r="P25" s="313"/>
      <c r="Q25" s="313"/>
      <c r="R25" s="313"/>
      <c r="S25" s="313"/>
      <c r="T25" s="313"/>
      <c r="U25" s="313"/>
      <c r="V25" s="313"/>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496</v>
      </c>
      <c r="G26" s="337"/>
      <c r="H26" s="31"/>
      <c r="I26" s="31"/>
      <c r="J26" s="31"/>
      <c r="K26" s="31"/>
      <c r="L26" s="354"/>
      <c r="M26" s="355"/>
      <c r="N26" s="313"/>
      <c r="O26" s="313"/>
      <c r="P26" s="313"/>
      <c r="Q26" s="313"/>
      <c r="R26" s="313"/>
      <c r="S26" s="313"/>
      <c r="T26" s="313"/>
      <c r="U26" s="313"/>
      <c r="V26" s="313"/>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496</v>
      </c>
      <c r="G27" s="337"/>
      <c r="H27" s="31"/>
      <c r="I27" s="31"/>
      <c r="J27" s="31"/>
      <c r="K27" s="31"/>
      <c r="L27" s="354"/>
      <c r="M27" s="355"/>
      <c r="N27" s="313"/>
      <c r="O27" s="313"/>
      <c r="P27" s="313"/>
      <c r="Q27" s="313"/>
      <c r="R27" s="313"/>
      <c r="S27" s="313"/>
      <c r="T27" s="313"/>
      <c r="U27" s="313"/>
      <c r="V27" s="313"/>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313"/>
      <c r="O28" s="313"/>
      <c r="P28" s="313"/>
      <c r="Q28" s="313"/>
      <c r="R28" s="313"/>
      <c r="S28" s="313"/>
      <c r="T28" s="313"/>
      <c r="U28" s="313"/>
      <c r="V28" s="313"/>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313"/>
      <c r="O29" s="313"/>
      <c r="P29" s="313"/>
      <c r="Q29" s="313"/>
      <c r="R29" s="313"/>
      <c r="S29" s="313"/>
      <c r="T29" s="313"/>
      <c r="U29" s="313"/>
      <c r="V29" s="313"/>
    </row>
    <row r="30" ht="62.25" hidden="1"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496</v>
      </c>
      <c r="G30" s="337"/>
      <c r="H30" s="31"/>
      <c r="I30" s="31"/>
      <c r="J30" s="31"/>
      <c r="K30" s="31"/>
      <c r="L30" s="354"/>
      <c r="M30" s="355"/>
      <c r="N30" s="313"/>
      <c r="O30" s="313"/>
      <c r="P30" s="313"/>
      <c r="Q30" s="313"/>
      <c r="R30" s="313"/>
      <c r="S30" s="313"/>
      <c r="T30" s="313"/>
      <c r="U30" s="313"/>
      <c r="V30" s="313"/>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313"/>
      <c r="O31" s="313"/>
      <c r="P31" s="313"/>
      <c r="Q31" s="313"/>
      <c r="R31" s="313"/>
      <c r="S31" s="313"/>
      <c r="T31" s="313"/>
      <c r="U31" s="313"/>
      <c r="V31" s="313"/>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496</v>
      </c>
      <c r="G32" s="337"/>
      <c r="H32" s="31"/>
      <c r="I32" s="31"/>
      <c r="J32" s="31"/>
      <c r="K32" s="31"/>
      <c r="L32" s="354"/>
      <c r="M32" s="355"/>
      <c r="N32" s="313"/>
      <c r="O32" s="313"/>
      <c r="P32" s="313"/>
      <c r="Q32" s="313"/>
      <c r="R32" s="313"/>
      <c r="S32" s="313"/>
      <c r="T32" s="313"/>
      <c r="U32" s="313"/>
      <c r="V32" s="313"/>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313"/>
      <c r="O33" s="313"/>
      <c r="P33" s="313"/>
      <c r="Q33" s="313"/>
      <c r="R33" s="313"/>
      <c r="S33" s="313"/>
      <c r="T33" s="313"/>
      <c r="U33" s="313"/>
      <c r="V33" s="313"/>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313"/>
      <c r="O34" s="313"/>
      <c r="P34" s="313"/>
      <c r="Q34" s="313"/>
      <c r="R34" s="313"/>
      <c r="S34" s="313"/>
      <c r="T34" s="313"/>
      <c r="U34" s="313"/>
      <c r="V34" s="313"/>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313"/>
      <c r="O35" s="313"/>
      <c r="P35" s="313"/>
      <c r="Q35" s="313"/>
      <c r="R35" s="313"/>
      <c r="S35" s="313"/>
      <c r="T35" s="313"/>
      <c r="U35" s="313"/>
      <c r="V35" s="313"/>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496</v>
      </c>
      <c r="G36" s="337"/>
      <c r="H36" s="31"/>
      <c r="I36" s="31"/>
      <c r="J36" s="31"/>
      <c r="K36" s="31"/>
      <c r="L36" s="354"/>
      <c r="M36" s="355"/>
      <c r="N36" s="313"/>
      <c r="O36" s="313"/>
      <c r="P36" s="313"/>
      <c r="Q36" s="313"/>
      <c r="R36" s="313"/>
      <c r="S36" s="313"/>
      <c r="T36" s="313"/>
      <c r="U36" s="313"/>
      <c r="V36" s="313"/>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313"/>
      <c r="O37" s="313"/>
      <c r="P37" s="313"/>
      <c r="Q37" s="313"/>
      <c r="R37" s="313"/>
      <c r="S37" s="313"/>
      <c r="T37" s="313"/>
      <c r="U37" s="313"/>
      <c r="V37" s="313"/>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496</v>
      </c>
      <c r="G38" s="337"/>
      <c r="H38" s="31"/>
      <c r="I38" s="31"/>
      <c r="J38" s="31"/>
      <c r="K38" s="31"/>
      <c r="L38" s="354"/>
      <c r="M38" s="355"/>
      <c r="N38" s="313"/>
      <c r="O38" s="313"/>
      <c r="P38" s="313"/>
      <c r="Q38" s="313"/>
      <c r="R38" s="313"/>
      <c r="S38" s="313"/>
      <c r="T38" s="313"/>
      <c r="U38" s="313"/>
      <c r="V38" s="313"/>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313"/>
      <c r="O39" s="313"/>
      <c r="P39" s="313"/>
      <c r="Q39" s="313"/>
      <c r="R39" s="313"/>
      <c r="S39" s="313"/>
      <c r="T39" s="313"/>
      <c r="U39" s="313"/>
      <c r="V39" s="313"/>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313"/>
      <c r="O40" s="313"/>
      <c r="P40" s="313"/>
      <c r="Q40" s="313"/>
      <c r="R40" s="313"/>
      <c r="S40" s="313"/>
      <c r="T40" s="313"/>
      <c r="U40" s="313"/>
      <c r="V40" s="313"/>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313"/>
      <c r="O41" s="313"/>
      <c r="P41" s="313"/>
      <c r="Q41" s="313"/>
      <c r="R41" s="313"/>
      <c r="S41" s="313"/>
      <c r="T41" s="313"/>
      <c r="U41" s="313"/>
      <c r="V41" s="313"/>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313"/>
      <c r="O42" s="313"/>
      <c r="P42" s="313"/>
      <c r="Q42" s="313"/>
      <c r="R42" s="313"/>
      <c r="S42" s="313"/>
      <c r="T42" s="313"/>
      <c r="U42" s="313"/>
      <c r="V42" s="313"/>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313"/>
      <c r="O43" s="313"/>
      <c r="P43" s="313"/>
      <c r="Q43" s="313"/>
      <c r="R43" s="313"/>
      <c r="S43" s="313"/>
      <c r="T43" s="313"/>
      <c r="U43" s="313"/>
      <c r="V43" s="313"/>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313"/>
      <c r="O44" s="313"/>
      <c r="P44" s="313"/>
      <c r="Q44" s="313"/>
      <c r="R44" s="313"/>
      <c r="S44" s="313"/>
      <c r="T44" s="313"/>
      <c r="U44" s="313"/>
      <c r="V44" s="313"/>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313"/>
      <c r="O45" s="313"/>
      <c r="P45" s="313"/>
      <c r="Q45" s="313"/>
      <c r="R45" s="313"/>
      <c r="S45" s="313"/>
      <c r="T45" s="313"/>
      <c r="U45" s="313"/>
      <c r="V45" s="313"/>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313"/>
      <c r="O46" s="313"/>
      <c r="P46" s="313"/>
      <c r="Q46" s="313"/>
      <c r="R46" s="313"/>
      <c r="S46" s="313"/>
      <c r="T46" s="313"/>
      <c r="U46" s="313"/>
      <c r="V46" s="313"/>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313"/>
      <c r="O47" s="313"/>
      <c r="P47" s="313"/>
      <c r="Q47" s="313"/>
      <c r="R47" s="313"/>
      <c r="S47" s="313"/>
      <c r="T47" s="313"/>
      <c r="U47" s="313"/>
      <c r="V47" s="313"/>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313"/>
      <c r="O48" s="313"/>
      <c r="P48" s="313"/>
      <c r="Q48" s="313"/>
      <c r="R48" s="313"/>
      <c r="S48" s="313"/>
      <c r="T48" s="313"/>
      <c r="U48" s="313"/>
      <c r="V48" s="313"/>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313"/>
      <c r="O49" s="313"/>
      <c r="P49" s="313"/>
      <c r="Q49" s="313"/>
      <c r="R49" s="313"/>
      <c r="S49" s="313"/>
      <c r="T49" s="313"/>
      <c r="U49" s="313"/>
      <c r="V49" s="313"/>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313"/>
      <c r="O50" s="313"/>
      <c r="P50" s="313"/>
      <c r="Q50" s="313"/>
      <c r="R50" s="313"/>
      <c r="S50" s="313"/>
      <c r="T50" s="313"/>
      <c r="U50" s="313"/>
      <c r="V50" s="313"/>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313"/>
      <c r="O51" s="313"/>
      <c r="P51" s="313"/>
      <c r="Q51" s="313"/>
      <c r="R51" s="313"/>
      <c r="S51" s="313"/>
      <c r="T51" s="313"/>
      <c r="U51" s="313"/>
      <c r="V51" s="313"/>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313"/>
      <c r="O52" s="313"/>
      <c r="P52" s="313"/>
      <c r="Q52" s="313"/>
      <c r="R52" s="313"/>
      <c r="S52" s="313"/>
      <c r="T52" s="313"/>
      <c r="U52" s="313"/>
      <c r="V52" s="313"/>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313"/>
      <c r="O53" s="313"/>
      <c r="P53" s="313"/>
      <c r="Q53" s="313"/>
      <c r="R53" s="313"/>
      <c r="S53" s="313"/>
      <c r="T53" s="313"/>
      <c r="U53" s="313"/>
      <c r="V53" s="313"/>
    </row>
    <row r="54" ht="62.25" hidden="1"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313"/>
      <c r="O54" s="313"/>
      <c r="P54" s="313"/>
      <c r="Q54" s="313"/>
      <c r="R54" s="313"/>
      <c r="S54" s="313"/>
      <c r="T54" s="313"/>
      <c r="U54" s="313"/>
      <c r="V54" s="313"/>
    </row>
    <row r="55" ht="62.25" hidden="1"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313"/>
      <c r="O55" s="313"/>
      <c r="P55" s="313"/>
      <c r="Q55" s="313"/>
      <c r="R55" s="313"/>
      <c r="S55" s="313"/>
      <c r="T55" s="313"/>
      <c r="U55" s="313"/>
      <c r="V55" s="313"/>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313"/>
      <c r="O56" s="313"/>
      <c r="P56" s="313"/>
      <c r="Q56" s="313"/>
      <c r="R56" s="313"/>
      <c r="S56" s="313"/>
      <c r="T56" s="313"/>
      <c r="U56" s="313"/>
      <c r="V56" s="313"/>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313"/>
      <c r="O57" s="313"/>
      <c r="P57" s="313"/>
      <c r="Q57" s="313"/>
      <c r="R57" s="313"/>
      <c r="S57" s="313"/>
      <c r="T57" s="313"/>
      <c r="U57" s="313"/>
      <c r="V57" s="313"/>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313"/>
      <c r="O58" s="313"/>
      <c r="P58" s="313"/>
      <c r="Q58" s="313"/>
      <c r="R58" s="313"/>
      <c r="S58" s="313"/>
      <c r="T58" s="313"/>
      <c r="U58" s="313"/>
      <c r="V58" s="313"/>
    </row>
    <row r="59" ht="62.2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313"/>
      <c r="O59" s="313"/>
      <c r="P59" s="313"/>
      <c r="Q59" s="313"/>
      <c r="R59" s="313"/>
      <c r="S59" s="313"/>
      <c r="T59" s="313"/>
      <c r="U59" s="313"/>
      <c r="V59" s="313"/>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313"/>
      <c r="O60" s="313"/>
      <c r="P60" s="313"/>
      <c r="Q60" s="313"/>
      <c r="R60" s="313"/>
      <c r="S60" s="313"/>
      <c r="T60" s="313"/>
      <c r="U60" s="313"/>
      <c r="V60" s="313"/>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313"/>
      <c r="O61" s="313"/>
      <c r="P61" s="313"/>
      <c r="Q61" s="313"/>
      <c r="R61" s="313"/>
      <c r="S61" s="313"/>
      <c r="T61" s="313"/>
      <c r="U61" s="313"/>
      <c r="V61" s="313"/>
    </row>
    <row r="62" ht="62.25" hidden="1"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c r="I62" s="31"/>
      <c r="J62" s="31"/>
      <c r="K62" s="31"/>
      <c r="L62" s="354"/>
      <c r="M62" s="355"/>
      <c r="N62" s="313"/>
      <c r="O62" s="313"/>
      <c r="P62" s="313"/>
      <c r="Q62" s="313"/>
      <c r="R62" s="313"/>
      <c r="S62" s="313"/>
      <c r="T62" s="313"/>
      <c r="U62" s="313"/>
      <c r="V62" s="313"/>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313"/>
      <c r="O63" s="313"/>
      <c r="P63" s="313"/>
      <c r="Q63" s="313"/>
      <c r="R63" s="313"/>
      <c r="S63" s="313"/>
      <c r="T63" s="313"/>
      <c r="U63" s="313"/>
      <c r="V63" s="313"/>
    </row>
    <row r="64" ht="62.25" hidden="1"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496</v>
      </c>
      <c r="G64" s="337"/>
      <c r="H64" s="31"/>
      <c r="I64" s="31"/>
      <c r="J64" s="31"/>
      <c r="K64" s="31"/>
      <c r="L64" s="354" t="s">
        <v>562</v>
      </c>
      <c r="M64" s="355"/>
      <c r="N64" s="313"/>
      <c r="O64" s="313"/>
      <c r="P64" s="313"/>
      <c r="Q64" s="313"/>
      <c r="R64" s="313"/>
      <c r="S64" s="313"/>
      <c r="T64" s="313"/>
      <c r="U64" s="313"/>
      <c r="V64" s="313"/>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313"/>
      <c r="O65" s="313"/>
      <c r="P65" s="313"/>
      <c r="Q65" s="313"/>
      <c r="R65" s="313"/>
      <c r="S65" s="313"/>
      <c r="T65" s="313"/>
      <c r="U65" s="313"/>
      <c r="V65" s="313"/>
    </row>
    <row r="66" ht="62.25" hidden="1"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313"/>
      <c r="O66" s="313"/>
      <c r="P66" s="313"/>
      <c r="Q66" s="313"/>
      <c r="R66" s="313"/>
      <c r="S66" s="313"/>
      <c r="T66" s="313"/>
      <c r="U66" s="313"/>
      <c r="V66" s="313"/>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313"/>
      <c r="O67" s="313"/>
      <c r="P67" s="313"/>
      <c r="Q67" s="313"/>
      <c r="R67" s="313"/>
      <c r="S67" s="313"/>
      <c r="T67" s="313"/>
      <c r="U67" s="313"/>
      <c r="V67" s="313"/>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313"/>
      <c r="O68" s="313"/>
      <c r="P68" s="313"/>
      <c r="Q68" s="313"/>
      <c r="R68" s="313"/>
      <c r="S68" s="313"/>
      <c r="T68" s="313"/>
      <c r="U68" s="313"/>
      <c r="V68" s="313"/>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313"/>
      <c r="O69" s="313"/>
      <c r="P69" s="313"/>
      <c r="Q69" s="313"/>
      <c r="R69" s="313"/>
      <c r="S69" s="313"/>
      <c r="T69" s="313"/>
      <c r="U69" s="313"/>
      <c r="V69" s="313"/>
    </row>
    <row r="70" ht="62.25" hidden="1"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313"/>
      <c r="O70" s="313"/>
      <c r="P70" s="313"/>
      <c r="Q70" s="313"/>
      <c r="R70" s="313"/>
      <c r="S70" s="313"/>
      <c r="T70" s="313"/>
      <c r="U70" s="313"/>
      <c r="V70" s="313"/>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313"/>
      <c r="O71" s="313"/>
      <c r="P71" s="313"/>
      <c r="Q71" s="313"/>
      <c r="R71" s="313"/>
      <c r="S71" s="313"/>
      <c r="T71" s="313"/>
      <c r="U71" s="313"/>
      <c r="V71" s="313"/>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313"/>
      <c r="O72" s="313"/>
      <c r="P72" s="313"/>
      <c r="Q72" s="313"/>
      <c r="R72" s="313"/>
      <c r="S72" s="313"/>
      <c r="T72" s="313"/>
      <c r="U72" s="313"/>
      <c r="V72" s="313"/>
    </row>
    <row r="73" ht="62.25" hidden="1"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496</v>
      </c>
      <c r="G73" s="337"/>
      <c r="H73" s="31"/>
      <c r="I73" s="31"/>
      <c r="J73" s="31"/>
      <c r="K73" s="31"/>
      <c r="L73" s="354"/>
      <c r="M73" s="355"/>
      <c r="N73" s="313"/>
      <c r="O73" s="313"/>
      <c r="P73" s="313"/>
      <c r="Q73" s="313"/>
      <c r="R73" s="313"/>
      <c r="S73" s="313"/>
      <c r="T73" s="313"/>
      <c r="U73" s="313"/>
      <c r="V73" s="313"/>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313"/>
      <c r="O74" s="313"/>
      <c r="P74" s="313"/>
      <c r="Q74" s="313"/>
      <c r="R74" s="313"/>
      <c r="S74" s="313"/>
      <c r="T74" s="313"/>
      <c r="U74" s="313"/>
      <c r="V74" s="313"/>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313"/>
      <c r="O75" s="313"/>
      <c r="P75" s="313"/>
      <c r="Q75" s="313"/>
      <c r="R75" s="313"/>
      <c r="S75" s="313"/>
      <c r="T75" s="313"/>
      <c r="U75" s="313"/>
      <c r="V75" s="313"/>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313"/>
      <c r="O76" s="313"/>
      <c r="P76" s="313"/>
      <c r="Q76" s="313"/>
      <c r="R76" s="313"/>
      <c r="S76" s="313"/>
      <c r="T76" s="313"/>
      <c r="U76" s="313"/>
      <c r="V76" s="313"/>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313"/>
      <c r="O77" s="313"/>
      <c r="P77" s="313"/>
      <c r="Q77" s="313"/>
      <c r="R77" s="313"/>
      <c r="S77" s="313"/>
      <c r="T77" s="313"/>
      <c r="U77" s="313"/>
      <c r="V77" s="313"/>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313"/>
      <c r="O78" s="313"/>
      <c r="P78" s="313"/>
      <c r="Q78" s="313"/>
      <c r="R78" s="313"/>
      <c r="S78" s="313"/>
      <c r="T78" s="313"/>
      <c r="U78" s="313"/>
      <c r="V78" s="313"/>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313"/>
      <c r="O79" s="313"/>
      <c r="P79" s="313"/>
      <c r="Q79" s="313"/>
      <c r="R79" s="313"/>
      <c r="S79" s="313"/>
      <c r="T79" s="313"/>
      <c r="U79" s="313"/>
      <c r="V79" s="313"/>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313"/>
      <c r="O80" s="313"/>
      <c r="P80" s="313"/>
      <c r="Q80" s="313"/>
      <c r="R80" s="313"/>
      <c r="S80" s="313"/>
      <c r="T80" s="313"/>
      <c r="U80" s="313"/>
      <c r="V80" s="313"/>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313"/>
      <c r="O81" s="313"/>
      <c r="P81" s="313"/>
      <c r="Q81" s="313"/>
      <c r="R81" s="313"/>
      <c r="S81" s="313"/>
      <c r="T81" s="313"/>
      <c r="U81" s="313"/>
      <c r="V81" s="313"/>
    </row>
    <row r="82" ht="62.25"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313"/>
      <c r="O82" s="313"/>
      <c r="P82" s="313"/>
      <c r="Q82" s="313"/>
      <c r="R82" s="313"/>
      <c r="S82" s="313"/>
      <c r="T82" s="313"/>
      <c r="U82" s="313"/>
      <c r="V82" s="313"/>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313"/>
      <c r="O83" s="313"/>
      <c r="P83" s="313"/>
      <c r="Q83" s="313"/>
      <c r="R83" s="313"/>
      <c r="S83" s="313"/>
      <c r="T83" s="313"/>
      <c r="U83" s="313"/>
      <c r="V83" s="313"/>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313"/>
      <c r="O84" s="313"/>
      <c r="P84" s="313"/>
      <c r="Q84" s="313"/>
      <c r="R84" s="313"/>
      <c r="S84" s="313"/>
      <c r="T84" s="313"/>
      <c r="U84" s="313"/>
      <c r="V84" s="313"/>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313"/>
      <c r="O85" s="313"/>
      <c r="P85" s="313"/>
      <c r="Q85" s="313"/>
      <c r="R85" s="313"/>
      <c r="S85" s="313"/>
      <c r="T85" s="313"/>
      <c r="U85" s="313"/>
      <c r="V85" s="313"/>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313"/>
      <c r="O86" s="313"/>
      <c r="P86" s="313"/>
      <c r="Q86" s="313"/>
      <c r="R86" s="313"/>
      <c r="S86" s="313"/>
      <c r="T86" s="313"/>
      <c r="U86" s="313"/>
      <c r="V86" s="313"/>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313"/>
      <c r="O87" s="313"/>
      <c r="P87" s="313"/>
      <c r="Q87" s="313"/>
      <c r="R87" s="313"/>
      <c r="S87" s="313"/>
      <c r="T87" s="313"/>
      <c r="U87" s="313"/>
      <c r="V87" s="313"/>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313"/>
      <c r="O88" s="313"/>
      <c r="P88" s="313"/>
      <c r="Q88" s="313"/>
      <c r="R88" s="313"/>
      <c r="S88" s="313"/>
      <c r="T88" s="313"/>
      <c r="U88" s="313"/>
      <c r="V88" s="313"/>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313"/>
      <c r="O89" s="313"/>
      <c r="P89" s="313"/>
      <c r="Q89" s="313"/>
      <c r="R89" s="313"/>
      <c r="S89" s="313"/>
      <c r="T89" s="313"/>
      <c r="U89" s="313"/>
      <c r="V89" s="313"/>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313"/>
      <c r="O90" s="313"/>
      <c r="P90" s="313"/>
      <c r="Q90" s="313"/>
      <c r="R90" s="313"/>
      <c r="S90" s="313"/>
      <c r="T90" s="313"/>
      <c r="U90" s="313"/>
      <c r="V90" s="313"/>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313"/>
      <c r="O91" s="313"/>
      <c r="P91" s="313"/>
      <c r="Q91" s="313"/>
      <c r="R91" s="313"/>
      <c r="S91" s="313"/>
      <c r="T91" s="313"/>
      <c r="U91" s="313"/>
      <c r="V91" s="313"/>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313"/>
      <c r="O92" s="313"/>
      <c r="P92" s="313"/>
      <c r="Q92" s="313"/>
      <c r="R92" s="313"/>
      <c r="S92" s="313"/>
      <c r="T92" s="313"/>
      <c r="U92" s="313"/>
      <c r="V92" s="313"/>
    </row>
    <row r="93" ht="62.25" hidden="1"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313"/>
      <c r="O93" s="313"/>
      <c r="P93" s="313"/>
      <c r="Q93" s="313"/>
      <c r="R93" s="313"/>
      <c r="S93" s="313"/>
      <c r="T93" s="313"/>
      <c r="U93" s="313"/>
      <c r="V93" s="313"/>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313"/>
      <c r="O94" s="313"/>
      <c r="P94" s="313"/>
      <c r="Q94" s="313"/>
      <c r="R94" s="313"/>
      <c r="S94" s="313"/>
      <c r="T94" s="313"/>
      <c r="U94" s="313"/>
      <c r="V94" s="313"/>
    </row>
    <row r="95" ht="62.25"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313"/>
      <c r="O95" s="313"/>
      <c r="P95" s="313"/>
      <c r="Q95" s="313"/>
      <c r="R95" s="313"/>
      <c r="S95" s="313"/>
      <c r="T95" s="313"/>
      <c r="U95" s="313"/>
      <c r="V95" s="313"/>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313"/>
      <c r="O96" s="313"/>
      <c r="P96" s="313"/>
      <c r="Q96" s="313"/>
      <c r="R96" s="313"/>
      <c r="S96" s="313"/>
      <c r="T96" s="313"/>
      <c r="U96" s="313"/>
      <c r="V96" s="313"/>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313"/>
      <c r="O97" s="313"/>
      <c r="P97" s="313"/>
      <c r="Q97" s="313"/>
      <c r="R97" s="313"/>
      <c r="S97" s="313"/>
      <c r="T97" s="313"/>
      <c r="U97" s="313"/>
      <c r="V97" s="313"/>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313"/>
      <c r="O98" s="313"/>
      <c r="P98" s="313"/>
      <c r="Q98" s="313"/>
      <c r="R98" s="313"/>
      <c r="S98" s="313"/>
      <c r="T98" s="313"/>
      <c r="U98" s="313"/>
      <c r="V98" s="313"/>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313"/>
      <c r="O99" s="313"/>
      <c r="P99" s="313"/>
      <c r="Q99" s="313"/>
      <c r="R99" s="313"/>
      <c r="S99" s="313"/>
      <c r="T99" s="313"/>
      <c r="U99" s="313"/>
      <c r="V99" s="313"/>
    </row>
    <row r="100" ht="62.25" hidden="1"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313"/>
      <c r="O100" s="313"/>
      <c r="P100" s="313"/>
      <c r="Q100" s="313"/>
      <c r="R100" s="313"/>
      <c r="S100" s="313"/>
      <c r="T100" s="313"/>
      <c r="U100" s="313"/>
      <c r="V100" s="313"/>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313"/>
      <c r="O101" s="313"/>
      <c r="P101" s="313"/>
      <c r="Q101" s="313"/>
      <c r="R101" s="313"/>
      <c r="S101" s="313"/>
      <c r="T101" s="313"/>
      <c r="U101" s="313"/>
      <c r="V101" s="313"/>
    </row>
    <row r="102" ht="62.25" hidden="1"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313"/>
      <c r="O102" s="313"/>
      <c r="P102" s="313"/>
      <c r="Q102" s="313"/>
      <c r="R102" s="313"/>
      <c r="S102" s="313"/>
      <c r="T102" s="313"/>
      <c r="U102" s="313"/>
      <c r="V102" s="313"/>
    </row>
    <row r="103" ht="62.25" hidden="1"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313"/>
      <c r="O103" s="313"/>
      <c r="P103" s="313"/>
      <c r="Q103" s="313"/>
      <c r="R103" s="313"/>
      <c r="S103" s="313"/>
      <c r="T103" s="313"/>
      <c r="U103" s="313"/>
      <c r="V103" s="313"/>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313"/>
      <c r="O104" s="313"/>
      <c r="P104" s="313"/>
      <c r="Q104" s="313"/>
      <c r="R104" s="313"/>
      <c r="S104" s="313"/>
      <c r="T104" s="313"/>
      <c r="U104" s="313"/>
      <c r="V104" s="313"/>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313"/>
      <c r="O105" s="313"/>
      <c r="P105" s="313"/>
      <c r="Q105" s="313"/>
      <c r="R105" s="313"/>
      <c r="S105" s="313"/>
      <c r="T105" s="313"/>
      <c r="U105" s="313"/>
      <c r="V105" s="313"/>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313"/>
      <c r="O106" s="313"/>
      <c r="P106" s="313"/>
      <c r="Q106" s="313"/>
      <c r="R106" s="313"/>
      <c r="S106" s="313"/>
      <c r="T106" s="313"/>
      <c r="U106" s="313"/>
      <c r="V106" s="313"/>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313"/>
      <c r="O107" s="313"/>
      <c r="P107" s="313"/>
      <c r="Q107" s="313"/>
      <c r="R107" s="313"/>
      <c r="S107" s="313"/>
      <c r="T107" s="313"/>
      <c r="U107" s="313"/>
      <c r="V107" s="313"/>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313"/>
      <c r="O108" s="313"/>
      <c r="P108" s="313"/>
      <c r="Q108" s="313"/>
      <c r="R108" s="313"/>
      <c r="S108" s="313"/>
      <c r="T108" s="313"/>
      <c r="U108" s="313"/>
      <c r="V108" s="313"/>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313"/>
      <c r="O109" s="313"/>
      <c r="P109" s="313"/>
      <c r="Q109" s="313"/>
      <c r="R109" s="313"/>
      <c r="S109" s="313"/>
      <c r="T109" s="313"/>
      <c r="U109" s="313"/>
      <c r="V109" s="313"/>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313"/>
      <c r="O110" s="313"/>
      <c r="P110" s="313"/>
      <c r="Q110" s="313"/>
      <c r="R110" s="313"/>
      <c r="S110" s="313"/>
      <c r="T110" s="313"/>
      <c r="U110" s="313"/>
      <c r="V110" s="313"/>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313"/>
      <c r="O111" s="313"/>
      <c r="P111" s="313"/>
      <c r="Q111" s="313"/>
      <c r="R111" s="313"/>
      <c r="S111" s="313"/>
      <c r="T111" s="313"/>
      <c r="U111" s="313"/>
      <c r="V111" s="313"/>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313"/>
      <c r="O112" s="313"/>
      <c r="P112" s="313"/>
      <c r="Q112" s="313"/>
      <c r="R112" s="313"/>
      <c r="S112" s="313"/>
      <c r="T112" s="313"/>
      <c r="U112" s="313"/>
      <c r="V112" s="313"/>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313"/>
      <c r="O113" s="313"/>
      <c r="P113" s="313"/>
      <c r="Q113" s="313"/>
      <c r="R113" s="313"/>
      <c r="S113" s="313"/>
      <c r="T113" s="313"/>
      <c r="U113" s="313"/>
      <c r="V113" s="313"/>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313"/>
      <c r="O114" s="313"/>
      <c r="P114" s="313"/>
      <c r="Q114" s="313"/>
      <c r="R114" s="313"/>
      <c r="S114" s="313"/>
      <c r="T114" s="313"/>
      <c r="U114" s="313"/>
      <c r="V114" s="313"/>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313"/>
      <c r="O116" s="313"/>
      <c r="P116" s="313"/>
      <c r="Q116" s="313"/>
      <c r="R116" s="313"/>
      <c r="S116" s="313"/>
      <c r="T116" s="313"/>
      <c r="U116" s="313"/>
      <c r="V116" s="313"/>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313"/>
      <c r="O117" s="313"/>
      <c r="P117" s="313"/>
      <c r="Q117" s="313"/>
      <c r="R117" s="313"/>
      <c r="S117" s="313"/>
      <c r="T117" s="313"/>
      <c r="U117" s="313"/>
      <c r="V117" s="313"/>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58" operator="equal" id="{72651BDB-9E5B-4130-A507-658F0B80C214}">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82" operator="equal" id="{6E902197-5A51-42F3-8164-D42C323B95E5}">
            <xm:f>"na"</xm:f>
            <x14:dxf>
              <fill>
                <patternFill patternType="solid">
                  <fgColor rgb="FFFCE8B2"/>
                  <bgColor rgb="FFFCE8B2"/>
                </patternFill>
              </fill>
            </x14:dxf>
          </x14:cfRule>
          <xm:sqref>F1:F2 C2</xm:sqref>
        </x14:conditionalFormatting>
        <x14:conditionalFormatting xmlns:xm="http://schemas.microsoft.com/office/excel/2006/main">
          <x14:cfRule type="cellIs" priority="57" operator="equal" id="{572A7FA4-DA7F-45BD-97A1-C196C075FA99}">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36" operator="equal" id="{962A3CE9-CEEA-40AF-A735-9DFB5B9D9311}">
            <xm:f>"na"</xm:f>
            <x14:dxf>
              <fill>
                <patternFill patternType="solid">
                  <fgColor rgb="FFFCE8B2"/>
                  <bgColor rgb="FFFCE8B2"/>
                </patternFill>
              </fill>
            </x14:dxf>
          </x14:cfRule>
          <xm:sqref>F4:F11</xm:sqref>
        </x14:conditionalFormatting>
        <x14:conditionalFormatting xmlns:xm="http://schemas.microsoft.com/office/excel/2006/main">
          <x14:cfRule type="cellIs" priority="33" operator="equal" id="{ADC4DF0B-F8D0-42DA-B181-FC63E60A4EF4}">
            <xm:f>"c"</xm:f>
            <x14:dxf>
              <fill>
                <patternFill patternType="solid">
                  <fgColor rgb="FFB7E1CD"/>
                  <bgColor rgb="FFB7E1CD"/>
                </patternFill>
              </fill>
            </x14:dxf>
          </x14:cfRule>
          <xm:sqref>F11</xm:sqref>
        </x14:conditionalFormatting>
        <x14:conditionalFormatting xmlns:xm="http://schemas.microsoft.com/office/excel/2006/main">
          <x14:cfRule type="cellIs" priority="34" operator="equal" id="{5002113C-377C-4E0F-BF13-A0E5F036FDCF}">
            <xm:f>"nc"</xm:f>
            <x14:dxf>
              <fill>
                <patternFill patternType="solid">
                  <fgColor rgb="FFF4C7C3"/>
                  <bgColor rgb="FFF4C7C3"/>
                </patternFill>
              </fill>
            </x14:dxf>
          </x14:cfRule>
          <xm:sqref>F11</xm:sqref>
        </x14:conditionalFormatting>
        <x14:conditionalFormatting xmlns:xm="http://schemas.microsoft.com/office/excel/2006/main">
          <x14:cfRule type="cellIs" priority="4" operator="equal" id="{118D843D-0550-4C2D-BDA3-995E153051FA}">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2" operator="equal" id="{591BBC1D-F67F-4C3E-9F97-0E364E8BE57E}">
            <xm:f>"c"</xm:f>
            <x14:dxf>
              <font>
                <color indexed="64"/>
              </font>
              <fill>
                <patternFill patternType="solid">
                  <fgColor rgb="FFB7E1CD"/>
                  <bgColor rgb="FFB7E1CD"/>
                </patternFill>
              </fill>
            </x14:dxf>
          </x14:cfRule>
          <xm:sqref>F12:F117</xm:sqref>
        </x14:conditionalFormatting>
        <x14:conditionalFormatting xmlns:xm="http://schemas.microsoft.com/office/excel/2006/main">
          <x14:cfRule type="cellIs" priority="3" operator="equal" id="{1752D52B-3694-4DB0-B300-474EDA3F9AAD}">
            <xm:f>"nc"</xm:f>
            <x14:dxf>
              <font>
                <color indexed="64"/>
              </font>
              <fill>
                <patternFill patternType="solid">
                  <fgColor rgb="FFF4C7C3"/>
                  <bgColor rgb="FFF4C7C3"/>
                </patternFill>
              </fill>
            </x14:dxf>
          </x14:cfRule>
          <xm:sqref>F12:F117</xm:sqref>
        </x14:conditionalFormatting>
        <x14:conditionalFormatting xmlns:xm="http://schemas.microsoft.com/office/excel/2006/main">
          <x14:cfRule type="cellIs" priority="5" operator="equal" id="{6C819455-D0BE-405C-A504-463E0479674C}">
            <xm:f>"na"</xm:f>
            <x14:dxf>
              <font>
                <color indexed="64"/>
              </font>
              <fill>
                <patternFill patternType="solid">
                  <fgColor rgb="FFFCE8B2"/>
                  <bgColor rgb="FFFCE8B2"/>
                </patternFill>
              </fill>
            </x14:dxf>
          </x14:cfRule>
          <xm:sqref>F12:F117</xm:sqref>
        </x14:conditionalFormatting>
        <x14:conditionalFormatting xmlns:xm="http://schemas.microsoft.com/office/excel/2006/main">
          <x14:cfRule type="cellIs" priority="1" operator="equal" id="{0A6CF80C-2932-4EFA-951D-CE7EFE71EB93}">
            <xm:f>"d"</xm:f>
            <x14:dxf>
              <fill>
                <patternFill patternType="solid">
                  <fgColor rgb="FFFFD966"/>
                  <bgColor rgb="FFFFD966"/>
                </patternFill>
              </fill>
            </x14:dxf>
          </x14:cfRule>
          <xm:sqref>G12:G117</xm:sqref>
        </x14:conditionalFormatting>
        <x14:conditionalFormatting xmlns:xm="http://schemas.microsoft.com/office/excel/2006/main">
          <x14:cfRule type="cellIs" priority="59" operator="equal" id="{B4692B6C-7BFB-4F4D-BDD8-0F40F3324CD7}">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75" operator="equal" id="{647440A4-1EA0-4CD1-9806-12FCFF4BCF8A}">
            <xm:f>"C"</xm:f>
            <x14:dxf>
              <fill>
                <patternFill patternType="solid">
                  <fgColor rgb="FFB7E1CD"/>
                  <bgColor rgb="FFB7E1CD"/>
                </patternFill>
              </fill>
            </x14:dxf>
          </x14:cfRule>
          <xm:sqref>P4:S4</xm:sqref>
        </x14:conditionalFormatting>
        <x14:conditionalFormatting xmlns:xm="http://schemas.microsoft.com/office/excel/2006/main">
          <x14:cfRule type="cellIs" priority="76" operator="equal" id="{078F7779-AADB-482C-9952-4B5A9D2C46E0}">
            <xm:f>"NC"</xm:f>
            <x14:dxf>
              <fill>
                <patternFill patternType="solid">
                  <fgColor rgb="FFF4C7C3"/>
                  <bgColor rgb="FFF4C7C3"/>
                </patternFill>
              </fill>
            </x14:dxf>
          </x14:cfRule>
          <xm:sqref>P4:S4</xm:sqref>
        </x14:conditionalFormatting>
        <x14:conditionalFormatting xmlns:xm="http://schemas.microsoft.com/office/excel/2006/main">
          <x14:cfRule type="cellIs" priority="77" operator="equal" id="{3B088D4C-7DDB-459F-B8B7-CC46EF6D7871}">
            <xm:f>"NA"</xm:f>
            <x14:dxf>
              <fill>
                <patternFill patternType="solid">
                  <fgColor rgb="FFFCE8B2"/>
                  <bgColor rgb="FFFCE8B2"/>
                </patternFill>
              </fill>
            </x14:dxf>
          </x14:cfRule>
          <xm:sqref>P4:S4</xm:sqref>
        </x14:conditionalFormatting>
        <x14:conditionalFormatting xmlns:xm="http://schemas.microsoft.com/office/excel/2006/main">
          <x14:cfRule type="cellIs" priority="78" operator="equal" id="{0DBE1BC8-79E3-4DE1-B170-5E47B71AB4B9}">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E2709111-0178-4295-BD6F-93785BB0F3CF}" type="list" allowBlank="1" errorStyle="stop" imeMode="noControl" operator="between" showDropDown="0" showErrorMessage="1" showInputMessage="0">
          <x14:formula1>
            <xm:f>"nt,na,c,nc"</xm:f>
          </x14:formula1>
          <xm:sqref>F12:F117</xm:sqref>
        </x14:dataValidation>
        <x14:dataValidation xr:uid="{9DB8109A-B8D3-4727-9F0B-F550372AC4A1}" type="list" allowBlank="1" errorStyle="stop" imeMode="noControl" operator="between" showDropDown="0" showErrorMessage="0" showInputMessage="0">
          <x14:formula1>
            <xm:f>"d"</xm:f>
          </x14:formula1>
          <xm:sqref>G12:G117</xm:sqref>
        </x14:dataValidation>
        <x14:dataValidation xr:uid="{E1C1740F-7683-4011-94CB-59A012EF7EB1}"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2">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710937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6.140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P14</v>
      </c>
      <c r="C2" s="317">
        <f>Echantillon!C26</f>
        <v>0</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HYPERLINK(Echantillon!D26)</f>
        <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Echantillon!B26</f>
        <v>P14</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13">P5+Q5</f>
        <v>0</v>
      </c>
      <c r="U5" s="339" t="str">
        <f t="shared" ref="U5:U7" si="314">IF(T5&gt;0,P5/T5,"-")</f>
        <v>-</v>
      </c>
      <c r="V5" s="340" t="str">
        <f>U5</f>
        <v>-</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13"/>
        <v>0</v>
      </c>
      <c r="U6" s="339" t="str">
        <f t="shared" si="314"/>
        <v>-</v>
      </c>
      <c r="V6" s="285" t="str">
        <f>IF(T6&gt;0,SUM(P5:P6)/SUM(T5:T6),"-")</f>
        <v>-</v>
      </c>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13"/>
        <v>0</v>
      </c>
      <c r="U7" s="339" t="str">
        <f t="shared" si="314"/>
        <v>-</v>
      </c>
      <c r="V7" s="340" t="str">
        <f>IF(T7&gt;0,SUM(P5:P7)/SUM(T5:T7),"-")</f>
        <v>-</v>
      </c>
    </row>
    <row r="8" ht="16.5" customHeight="1">
      <c r="A8" s="312"/>
      <c r="B8" s="225"/>
      <c r="C8" s="225"/>
      <c r="D8" s="225"/>
      <c r="E8" s="326" t="s">
        <v>134</v>
      </c>
      <c r="F8" s="326">
        <f>COUNTIF(F12:F117,"nt")</f>
        <v>106</v>
      </c>
      <c r="G8" s="225"/>
      <c r="H8" s="225"/>
      <c r="I8" s="225"/>
      <c r="J8" s="225"/>
      <c r="K8" s="225"/>
      <c r="L8" s="225"/>
      <c r="M8" s="336"/>
      <c r="N8" s="313"/>
      <c r="O8" s="341" t="s">
        <v>517</v>
      </c>
      <c r="P8" s="342">
        <f t="shared" ref="P8:T8" si="315">SUM(P5:P7)</f>
        <v>0</v>
      </c>
      <c r="Q8" s="342">
        <f t="shared" si="315"/>
        <v>0</v>
      </c>
      <c r="R8" s="342">
        <f t="shared" si="315"/>
        <v>0</v>
      </c>
      <c r="S8" s="342">
        <f t="shared" si="315"/>
        <v>106</v>
      </c>
      <c r="T8" s="343">
        <f t="shared" si="315"/>
        <v>0</v>
      </c>
      <c r="U8" s="339"/>
      <c r="V8" s="337"/>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30BFFA32-60F1-401A-A23A-6529011F7BF3}">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27" operator="equal" id="{244E0347-5BED-45BC-A52F-2D5BFBAED256}">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E893E55C-E5C3-47DB-BF98-50BC4F28137B}">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4" operator="equal" id="{C857C904-F8C7-4F07-9A0A-7F6DC164513D}">
            <xm:f>"c"</xm:f>
            <x14:dxf>
              <fill>
                <patternFill patternType="solid">
                  <fgColor rgb="FFB7E1CD"/>
                  <bgColor rgb="FFB7E1CD"/>
                </patternFill>
              </fill>
            </x14:dxf>
          </x14:cfRule>
          <xm:sqref>F11:F117</xm:sqref>
        </x14:conditionalFormatting>
        <x14:conditionalFormatting xmlns:xm="http://schemas.microsoft.com/office/excel/2006/main">
          <x14:cfRule type="cellIs" priority="25" operator="equal" id="{6B449016-C554-48FA-AED0-7D5412DB882E}">
            <xm:f>"nc"</xm:f>
            <x14:dxf>
              <fill>
                <patternFill patternType="solid">
                  <fgColor rgb="FFF4C7C3"/>
                  <bgColor rgb="FFF4C7C3"/>
                </patternFill>
              </fill>
            </x14:dxf>
          </x14:cfRule>
          <xm:sqref>F11:F117</xm:sqref>
        </x14:conditionalFormatting>
        <x14:conditionalFormatting xmlns:xm="http://schemas.microsoft.com/office/excel/2006/main">
          <x14:cfRule type="cellIs" priority="26" operator="equal" id="{33316D0D-1B42-438E-B089-008EC0FE117B}">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72116140-584B-42FE-B7A3-E7047B951C7B}">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36D143BB-44F2-42DA-9F0D-0076344C267A}">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20" operator="equal" id="{2F29C6A6-9F19-45C4-AE35-C1804302AE54}">
            <xm:f>"C"</xm:f>
            <x14:dxf>
              <fill>
                <patternFill patternType="solid">
                  <fgColor rgb="FFB7E1CD"/>
                  <bgColor rgb="FFB7E1CD"/>
                </patternFill>
              </fill>
            </x14:dxf>
          </x14:cfRule>
          <xm:sqref>P4:S4</xm:sqref>
        </x14:conditionalFormatting>
        <x14:conditionalFormatting xmlns:xm="http://schemas.microsoft.com/office/excel/2006/main">
          <x14:cfRule type="cellIs" priority="21" operator="equal" id="{F139A17B-93DE-4655-B0E0-FECA4847C67C}">
            <xm:f>"NC"</xm:f>
            <x14:dxf>
              <fill>
                <patternFill patternType="solid">
                  <fgColor rgb="FFF4C7C3"/>
                  <bgColor rgb="FFF4C7C3"/>
                </patternFill>
              </fill>
            </x14:dxf>
          </x14:cfRule>
          <xm:sqref>P4:S4</xm:sqref>
        </x14:conditionalFormatting>
        <x14:conditionalFormatting xmlns:xm="http://schemas.microsoft.com/office/excel/2006/main">
          <x14:cfRule type="cellIs" priority="22" operator="equal" id="{B9836E90-E1DA-4091-B1D9-209E62AF4091}">
            <xm:f>"NA"</xm:f>
            <x14:dxf>
              <fill>
                <patternFill patternType="solid">
                  <fgColor rgb="FFFCE8B2"/>
                  <bgColor rgb="FFFCE8B2"/>
                </patternFill>
              </fill>
            </x14:dxf>
          </x14:cfRule>
          <xm:sqref>P4:S4</xm:sqref>
        </x14:conditionalFormatting>
        <x14:conditionalFormatting xmlns:xm="http://schemas.microsoft.com/office/excel/2006/main">
          <x14:cfRule type="cellIs" priority="23" operator="equal" id="{E6CDE38C-72CE-4D95-8996-5E988A9831EC}">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4" disablePrompts="0">
        <x14:dataValidation xr:uid="{1422A4BD-B168-4339-8BAD-C61D6B0AB6A6}" type="list" allowBlank="1" errorStyle="stop" imeMode="noControl" operator="between" showDropDown="0" showErrorMessage="1" showInputMessage="0">
          <x14:formula1>
            <xm:f>"nt,na,c"</xm:f>
          </x14:formula1>
          <xm:sqref>F54:F55</xm:sqref>
        </x14:dataValidation>
        <x14:dataValidation xr:uid="{E3EB591A-C6CA-4EDB-AAEB-37C15F45FACB}" type="list" allowBlank="1" errorStyle="stop" imeMode="noControl" operator="between" showDropDown="0" showErrorMessage="1" showInputMessage="0">
          <x14:formula1>
            <xm:f>"nt,na,c,nc"</xm:f>
          </x14:formula1>
          <xm:sqref>F12:F53 F56:F117</xm:sqref>
        </x14:dataValidation>
        <x14:dataValidation xr:uid="{8820965A-68C0-4544-BAF1-D8CAC1E311AA}" type="list" allowBlank="1" errorStyle="stop" imeMode="noControl" operator="between" showDropDown="0" showErrorMessage="0" showInputMessage="0">
          <x14:formula1>
            <xm:f>"d"</xm:f>
          </x14:formula1>
          <xm:sqref>G12:G117</xm:sqref>
        </x14:dataValidation>
        <x14:dataValidation xr:uid="{D08BC0EF-47C5-44C8-8D15-9574D335D9FF}"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3">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1406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9.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row>
    <row r="2" ht="16.5" customHeight="1">
      <c r="A2" s="315"/>
      <c r="B2" s="316" t="str">
        <f>F4</f>
        <v>P15</v>
      </c>
      <c r="C2" s="317">
        <f>Echantillon!C27</f>
        <v>0</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HYPERLINK(Echantillon!D27)</f>
        <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Echantillon!B27</f>
        <v>P15</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16">P5+Q5</f>
        <v>0</v>
      </c>
      <c r="U5" s="339" t="str">
        <f t="shared" ref="U5:U7" si="317">IF(T5&gt;0,P5/T5,"-")</f>
        <v>-</v>
      </c>
      <c r="V5" s="340" t="str">
        <f>U5</f>
        <v>-</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16"/>
        <v>0</v>
      </c>
      <c r="U6" s="339" t="str">
        <f t="shared" si="317"/>
        <v>-</v>
      </c>
      <c r="V6" s="285" t="str">
        <f>IF(T6&gt;0,SUM(P5:P6)/SUM(T5:T6),"-")</f>
        <v>-</v>
      </c>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16"/>
        <v>0</v>
      </c>
      <c r="U7" s="339" t="str">
        <f t="shared" si="317"/>
        <v>-</v>
      </c>
      <c r="V7" s="340" t="str">
        <f>IF(T7&gt;0,SUM(P5:P7)/SUM(T5:T7),"-")</f>
        <v>-</v>
      </c>
    </row>
    <row r="8" ht="16.5" customHeight="1">
      <c r="A8" s="312"/>
      <c r="B8" s="225"/>
      <c r="C8" s="225"/>
      <c r="D8" s="225"/>
      <c r="E8" s="326" t="s">
        <v>134</v>
      </c>
      <c r="F8" s="326">
        <f>COUNTIF(F12:F117,"nt")</f>
        <v>106</v>
      </c>
      <c r="G8" s="225"/>
      <c r="H8" s="225"/>
      <c r="I8" s="225"/>
      <c r="J8" s="225"/>
      <c r="K8" s="225"/>
      <c r="L8" s="225"/>
      <c r="M8" s="336"/>
      <c r="N8" s="313"/>
      <c r="O8" s="341" t="s">
        <v>517</v>
      </c>
      <c r="P8" s="342">
        <f t="shared" ref="P8:T8" si="318">SUM(P5:P7)</f>
        <v>0</v>
      </c>
      <c r="Q8" s="342">
        <f t="shared" si="318"/>
        <v>0</v>
      </c>
      <c r="R8" s="342">
        <f t="shared" si="318"/>
        <v>0</v>
      </c>
      <c r="S8" s="342">
        <f t="shared" si="318"/>
        <v>106</v>
      </c>
      <c r="T8" s="343">
        <f t="shared" si="318"/>
        <v>0</v>
      </c>
      <c r="U8" s="339"/>
      <c r="V8" s="337"/>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0205013A-86D7-41C0-994B-E7077E10BFB7}">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27" operator="equal" id="{4D0B9FB9-EA8C-477D-93DB-A03EB98C742D}">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CF81EB46-5390-4E42-A32A-EBB07156BD0D}">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4" operator="equal" id="{82BDB97B-0F88-4BEA-94B9-BC3D94128A88}">
            <xm:f>"c"</xm:f>
            <x14:dxf>
              <fill>
                <patternFill patternType="solid">
                  <fgColor rgb="FFB7E1CD"/>
                  <bgColor rgb="FFB7E1CD"/>
                </patternFill>
              </fill>
            </x14:dxf>
          </x14:cfRule>
          <xm:sqref>F11:F117</xm:sqref>
        </x14:conditionalFormatting>
        <x14:conditionalFormatting xmlns:xm="http://schemas.microsoft.com/office/excel/2006/main">
          <x14:cfRule type="cellIs" priority="25" operator="equal" id="{29F7B395-48F8-4E0E-AA3E-C2434B7A6A66}">
            <xm:f>"nc"</xm:f>
            <x14:dxf>
              <fill>
                <patternFill patternType="solid">
                  <fgColor rgb="FFF4C7C3"/>
                  <bgColor rgb="FFF4C7C3"/>
                </patternFill>
              </fill>
            </x14:dxf>
          </x14:cfRule>
          <xm:sqref>F11:F117</xm:sqref>
        </x14:conditionalFormatting>
        <x14:conditionalFormatting xmlns:xm="http://schemas.microsoft.com/office/excel/2006/main">
          <x14:cfRule type="cellIs" priority="26" operator="equal" id="{6FDB2199-8413-496F-ADF5-2BD820CE80ED}">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70AAA36A-91F5-4894-A987-79E0DB416B88}">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7690AF3B-6FD1-4C7F-917A-0A7D8DEBE5DD}">
            <xm:f>"NT"</xm:f>
            <x14:dxf>
              <font>
                <color indexed="65"/>
              </font>
              <fill>
                <patternFill patternType="solid">
                  <fgColor rgb="FF757575"/>
                  <bgColor rgb="FF757575"/>
                </patternFill>
              </fill>
            </x14:dxf>
          </x14:cfRule>
          <xm:sqref>P4:S4</xm:sqref>
        </x14:conditionalFormatting>
        <x14:conditionalFormatting xmlns:xm="http://schemas.microsoft.com/office/excel/2006/main">
          <x14:cfRule type="cellIs" priority="20" operator="equal" id="{4E28AC01-18E9-474A-8ECA-03F2820B3FE1}">
            <xm:f>"C"</xm:f>
            <x14:dxf>
              <fill>
                <patternFill patternType="solid">
                  <fgColor rgb="FFB7E1CD"/>
                  <bgColor rgb="FFB7E1CD"/>
                </patternFill>
              </fill>
            </x14:dxf>
          </x14:cfRule>
          <xm:sqref>P4:S4</xm:sqref>
        </x14:conditionalFormatting>
        <x14:conditionalFormatting xmlns:xm="http://schemas.microsoft.com/office/excel/2006/main">
          <x14:cfRule type="cellIs" priority="21" operator="equal" id="{1E05938C-CFF5-46EC-96EB-D32F9D42BB8B}">
            <xm:f>"NC"</xm:f>
            <x14:dxf>
              <fill>
                <patternFill patternType="solid">
                  <fgColor rgb="FFF4C7C3"/>
                  <bgColor rgb="FFF4C7C3"/>
                </patternFill>
              </fill>
            </x14:dxf>
          </x14:cfRule>
          <xm:sqref>P4:S4</xm:sqref>
        </x14:conditionalFormatting>
        <x14:conditionalFormatting xmlns:xm="http://schemas.microsoft.com/office/excel/2006/main">
          <x14:cfRule type="cellIs" priority="22" operator="equal" id="{011362CA-9AAF-455F-A950-2B01963EDFE5}">
            <xm:f>"NA"</xm:f>
            <x14:dxf>
              <fill>
                <patternFill patternType="solid">
                  <fgColor rgb="FFFCE8B2"/>
                  <bgColor rgb="FFFCE8B2"/>
                </patternFill>
              </fill>
            </x14:dxf>
          </x14:cfRule>
          <xm:sqref>P4:S4</xm:sqref>
        </x14:conditionalFormatting>
        <x14:conditionalFormatting xmlns:xm="http://schemas.microsoft.com/office/excel/2006/main">
          <x14:cfRule type="cellIs" priority="23" operator="equal" id="{A6579FF8-8F41-4AEF-96E9-D865D3165DFA}">
            <xm:f>"NT"</xm:f>
            <x14:dxf>
              <font>
                <color indexed="64"/>
              </font>
              <fill>
                <patternFill patternType="solid">
                  <fgColor indexed="65"/>
                  <bgColor indexed="6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4" disablePrompts="0">
        <x14:dataValidation xr:uid="{3178F1E9-7AC0-494F-AEAC-20BD7F9F4B7D}" type="list" allowBlank="1" errorStyle="stop" imeMode="noControl" operator="between" showDropDown="0" showErrorMessage="1" showInputMessage="0">
          <x14:formula1>
            <xm:f>"nt,na,c"</xm:f>
          </x14:formula1>
          <xm:sqref>F54:F55</xm:sqref>
        </x14:dataValidation>
        <x14:dataValidation xr:uid="{70250361-3F07-4858-8BAE-E23EC10FB890}" type="list" allowBlank="1" errorStyle="stop" imeMode="noControl" operator="between" showDropDown="0" showErrorMessage="1" showInputMessage="0">
          <x14:formula1>
            <xm:f>"nt,na,c,nc"</xm:f>
          </x14:formula1>
          <xm:sqref>F12:F53 F56:F117</xm:sqref>
        </x14:dataValidation>
        <x14:dataValidation xr:uid="{AC54DBE6-4B0B-4A77-A6D4-BBEE1CDB4F3C}" type="list" allowBlank="1" errorStyle="stop" imeMode="noControl" operator="between" showDropDown="0" showErrorMessage="0" showInputMessage="0">
          <x14:formula1>
            <xm:f>"d"</xm:f>
          </x14:formula1>
          <xm:sqref>G12:G117</xm:sqref>
        </x14:dataValidation>
        <x14:dataValidation xr:uid="{305C70BE-E292-4EFD-9168-0E9AD18F3C1D}"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4">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42578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9.28515625"/>
    <col customWidth="1" min="23" max="23" width="16.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row>
    <row r="2" ht="16.5" customHeight="1">
      <c r="A2" s="315"/>
      <c r="B2" s="316" t="str">
        <f>F4</f>
        <v>P16</v>
      </c>
      <c r="C2" s="317">
        <f>Echantillon!C28</f>
        <v>0</v>
      </c>
      <c r="D2" s="318"/>
      <c r="E2" s="318"/>
      <c r="F2" s="319"/>
      <c r="G2" s="320"/>
      <c r="H2" s="320"/>
      <c r="I2" s="320"/>
      <c r="J2" s="320"/>
      <c r="K2" s="321"/>
      <c r="L2" s="321"/>
      <c r="M2" s="321"/>
      <c r="N2" s="322"/>
      <c r="O2" s="322"/>
      <c r="P2" s="313"/>
      <c r="Q2" s="313"/>
      <c r="R2" s="313"/>
      <c r="S2" s="313"/>
      <c r="T2" s="313"/>
      <c r="U2" s="313"/>
      <c r="V2" s="313"/>
      <c r="W2" s="313"/>
    </row>
    <row r="3" ht="18.75" customHeight="1">
      <c r="A3" s="315"/>
      <c r="B3" s="316" t="s">
        <v>508</v>
      </c>
      <c r="C3" s="323" t="str">
        <f>HYPERLINK(Echantillon!D28)</f>
        <v/>
      </c>
      <c r="D3" s="12"/>
      <c r="E3" s="12"/>
      <c r="F3" s="12"/>
      <c r="G3" s="320"/>
      <c r="H3" s="320"/>
      <c r="I3" s="320"/>
      <c r="J3" s="320"/>
      <c r="K3" s="320"/>
      <c r="L3" s="320"/>
      <c r="M3" s="320"/>
      <c r="N3" s="313"/>
      <c r="O3" s="313"/>
      <c r="P3" s="313"/>
      <c r="Q3" s="313"/>
      <c r="R3" s="313"/>
      <c r="S3" s="313"/>
      <c r="T3" s="313"/>
      <c r="U3" s="313"/>
      <c r="V3" s="313"/>
      <c r="W3" s="313"/>
    </row>
    <row r="4" ht="16.5" customHeight="1">
      <c r="A4" s="312"/>
      <c r="B4" s="324" t="s">
        <v>125</v>
      </c>
      <c r="C4" s="325" t="s">
        <v>509</v>
      </c>
      <c r="D4" s="325" t="s">
        <v>128</v>
      </c>
      <c r="E4" s="326" t="s">
        <v>129</v>
      </c>
      <c r="F4" s="326" t="str">
        <f>Echantillon!B28</f>
        <v>P16</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19">P5+Q5</f>
        <v>0</v>
      </c>
      <c r="U5" s="339" t="str">
        <f t="shared" ref="U5:U7" si="320">IF(T5&gt;0,P5/T5,"-")</f>
        <v>-</v>
      </c>
      <c r="V5" s="340" t="str">
        <f t="shared" ref="V5:W5" si="321">U5</f>
        <v>-</v>
      </c>
      <c r="W5" s="340" t="str">
        <f t="shared" si="321"/>
        <v>-</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19"/>
        <v>0</v>
      </c>
      <c r="U6" s="339" t="str">
        <f t="shared" si="320"/>
        <v>-</v>
      </c>
      <c r="V6" s="285" t="str">
        <f t="shared" ref="V6:W6" si="322">IF(T6&gt;0,SUM(P5:P6)/SUM(T5:T6),"-")</f>
        <v>-</v>
      </c>
      <c r="W6" s="285" t="e">
        <f t="shared" si="322"/>
        <v>#DIV/0!</v>
      </c>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19"/>
        <v>0</v>
      </c>
      <c r="U7" s="339" t="str">
        <f t="shared" si="320"/>
        <v>-</v>
      </c>
      <c r="V7" s="340" t="str">
        <f t="shared" ref="V7:W7" si="323">IF(T7&gt;0,SUM(P5:P7)/SUM(T5:T7),"-")</f>
        <v>-</v>
      </c>
      <c r="W7" s="340" t="e">
        <f t="shared" si="323"/>
        <v>#DIV/0!</v>
      </c>
    </row>
    <row r="8" ht="16.5" customHeight="1">
      <c r="A8" s="312"/>
      <c r="B8" s="225"/>
      <c r="C8" s="225"/>
      <c r="D8" s="225"/>
      <c r="E8" s="326" t="s">
        <v>134</v>
      </c>
      <c r="F8" s="326">
        <f>COUNTIF(F12:F117,"nt")</f>
        <v>106</v>
      </c>
      <c r="G8" s="225"/>
      <c r="H8" s="225"/>
      <c r="I8" s="225"/>
      <c r="J8" s="225"/>
      <c r="K8" s="225"/>
      <c r="L8" s="225"/>
      <c r="M8" s="336"/>
      <c r="N8" s="313"/>
      <c r="O8" s="341" t="s">
        <v>517</v>
      </c>
      <c r="P8" s="342">
        <f t="shared" ref="P8:T8" si="324">SUM(P5:P7)</f>
        <v>0</v>
      </c>
      <c r="Q8" s="342">
        <f t="shared" si="324"/>
        <v>0</v>
      </c>
      <c r="R8" s="342">
        <f t="shared" si="324"/>
        <v>0</v>
      </c>
      <c r="S8" s="342">
        <f t="shared" si="324"/>
        <v>106</v>
      </c>
      <c r="T8" s="343">
        <f t="shared" si="324"/>
        <v>0</v>
      </c>
      <c r="U8" s="339"/>
      <c r="V8" s="337"/>
      <c r="W8" s="337"/>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row>
    <row r="12" ht="62.25" customHeight="1">
      <c r="A12" s="351" t="s">
        <v>39</v>
      </c>
      <c r="B12" s="372" t="str">
        <f>Résultats!B13</f>
        <v>1.1</v>
      </c>
      <c r="C12" s="183" t="str">
        <f>Résultats!C13</f>
        <v>A</v>
      </c>
      <c r="D12" s="183" t="str">
        <f>Résultats!E13</f>
        <v>x</v>
      </c>
      <c r="E12" s="347"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row>
    <row r="13" ht="62.25" customHeight="1">
      <c r="A13" s="225"/>
      <c r="B13" s="372" t="str">
        <f>Résultats!B14</f>
        <v>1.2</v>
      </c>
      <c r="C13" s="183" t="str">
        <f>Résultats!C14</f>
        <v>A</v>
      </c>
      <c r="D13" s="183">
        <f>Résultats!E14</f>
        <v>0</v>
      </c>
      <c r="E13" s="347"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row>
    <row r="14" ht="62.25" customHeight="1">
      <c r="A14" s="225"/>
      <c r="B14" s="372" t="str">
        <f>Résultats!B15</f>
        <v>1.3</v>
      </c>
      <c r="C14" s="183" t="str">
        <f>Résultats!C15</f>
        <v>A</v>
      </c>
      <c r="D14" s="183">
        <f>Résultats!E15</f>
        <v>0</v>
      </c>
      <c r="E14" s="347"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row>
    <row r="15" ht="62.25" customHeight="1">
      <c r="A15" s="225"/>
      <c r="B15" s="372" t="str">
        <f>Résultats!B16</f>
        <v>1.4</v>
      </c>
      <c r="C15" s="183" t="str">
        <f>Résultats!C16</f>
        <v>A</v>
      </c>
      <c r="D15" s="183">
        <f>Résultats!E16</f>
        <v>0</v>
      </c>
      <c r="E15" s="347"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row>
    <row r="16" ht="62.25" customHeight="1">
      <c r="A16" s="225"/>
      <c r="B16" s="372" t="str">
        <f>Résultats!B17</f>
        <v>1.5</v>
      </c>
      <c r="C16" s="183" t="str">
        <f>Résultats!C17</f>
        <v>A</v>
      </c>
      <c r="D16" s="183">
        <f>Résultats!E17</f>
        <v>0</v>
      </c>
      <c r="E16" s="347"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row>
    <row r="17" ht="62.25" customHeight="1">
      <c r="A17" s="225"/>
      <c r="B17" s="372" t="str">
        <f>Résultats!B18</f>
        <v>1.6</v>
      </c>
      <c r="C17" s="183" t="str">
        <f>Résultats!C18</f>
        <v>A</v>
      </c>
      <c r="D17" s="183">
        <f>Résultats!E18</f>
        <v>0</v>
      </c>
      <c r="E17" s="347"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row>
    <row r="18" ht="62.25" customHeight="1">
      <c r="A18" s="225"/>
      <c r="B18" s="372" t="str">
        <f>Résultats!B19</f>
        <v>1.7</v>
      </c>
      <c r="C18" s="183" t="str">
        <f>Résultats!C19</f>
        <v>A</v>
      </c>
      <c r="D18" s="183">
        <f>Résultats!E19</f>
        <v>0</v>
      </c>
      <c r="E18" s="347"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row>
    <row r="19" ht="62.25" customHeight="1">
      <c r="A19" s="225"/>
      <c r="B19" s="372" t="str">
        <f>Résultats!B20</f>
        <v>1.8</v>
      </c>
      <c r="C19" s="183" t="str">
        <f>Résultats!C20</f>
        <v>AA</v>
      </c>
      <c r="D19" s="183">
        <f>Résultats!E20</f>
        <v>0</v>
      </c>
      <c r="E19" s="373"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row>
    <row r="20" ht="62.25" customHeight="1">
      <c r="A20" s="227"/>
      <c r="B20" s="372" t="str">
        <f>Résultats!B21</f>
        <v>1.9</v>
      </c>
      <c r="C20" s="183" t="str">
        <f>Résultats!C21</f>
        <v>A</v>
      </c>
      <c r="D20" s="183">
        <f>Résultats!E21</f>
        <v>0</v>
      </c>
      <c r="E20" s="347"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row>
    <row r="21" ht="62.25" customHeight="1">
      <c r="A21" s="351" t="s">
        <v>86</v>
      </c>
      <c r="B21" s="372" t="str">
        <f>Résultats!B22</f>
        <v>2.1</v>
      </c>
      <c r="C21" s="183" t="str">
        <f>Résultats!C22</f>
        <v>A</v>
      </c>
      <c r="D21" s="183">
        <f>Résultats!E22</f>
        <v>0</v>
      </c>
      <c r="E21" s="347"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row>
    <row r="22" ht="62.25" customHeight="1">
      <c r="A22" s="227"/>
      <c r="B22" s="372" t="str">
        <f>Résultats!B23</f>
        <v>2.2</v>
      </c>
      <c r="C22" s="183" t="str">
        <f>Résultats!C23</f>
        <v>A</v>
      </c>
      <c r="D22" s="183">
        <f>Résultats!E23</f>
        <v>0</v>
      </c>
      <c r="E22" s="347"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row>
    <row r="23" ht="62.25" customHeight="1">
      <c r="A23" s="351" t="s">
        <v>87</v>
      </c>
      <c r="B23" s="372" t="str">
        <f>Résultats!B24</f>
        <v>3.1</v>
      </c>
      <c r="C23" s="183" t="str">
        <f>Résultats!C24</f>
        <v>A</v>
      </c>
      <c r="D23" s="183" t="str">
        <f>Résultats!E24</f>
        <v>x</v>
      </c>
      <c r="E23" s="347"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row>
    <row r="24" ht="62.25" customHeight="1">
      <c r="A24" s="225"/>
      <c r="B24" s="372" t="str">
        <f>Résultats!B25</f>
        <v>3.2</v>
      </c>
      <c r="C24" s="183" t="str">
        <f>Résultats!C25</f>
        <v>AA</v>
      </c>
      <c r="D24" s="183">
        <f>Résultats!E25</f>
        <v>0</v>
      </c>
      <c r="E24" s="347"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row>
    <row r="25" ht="62.25" customHeight="1">
      <c r="A25" s="227"/>
      <c r="B25" s="372" t="str">
        <f>Résultats!B26</f>
        <v>3.3</v>
      </c>
      <c r="C25" s="183" t="str">
        <f>Résultats!C26</f>
        <v>AA</v>
      </c>
      <c r="D25" s="183">
        <f>Résultats!E26</f>
        <v>0</v>
      </c>
      <c r="E25" s="347"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row>
    <row r="26" ht="62.25" customHeight="1">
      <c r="A26" s="351" t="s">
        <v>88</v>
      </c>
      <c r="B26" s="372" t="str">
        <f>Résultats!B27</f>
        <v>4.1</v>
      </c>
      <c r="C26" s="183" t="str">
        <f>Résultats!C27</f>
        <v>A</v>
      </c>
      <c r="D26" s="183" t="str">
        <f>Résultats!E27</f>
        <v>x</v>
      </c>
      <c r="E26" s="347"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row>
    <row r="27" ht="62.25" customHeight="1">
      <c r="A27" s="225"/>
      <c r="B27" s="372" t="str">
        <f>Résultats!B28</f>
        <v>4.2</v>
      </c>
      <c r="C27" s="183" t="str">
        <f>Résultats!C28</f>
        <v>A</v>
      </c>
      <c r="D27" s="183">
        <f>Résultats!E28</f>
        <v>0</v>
      </c>
      <c r="E27" s="347"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row>
    <row r="28" ht="62.25" customHeight="1">
      <c r="A28" s="225"/>
      <c r="B28" s="372" t="str">
        <f>Résultats!B29</f>
        <v>4.3</v>
      </c>
      <c r="C28" s="183" t="str">
        <f>Résultats!C29</f>
        <v>A</v>
      </c>
      <c r="D28" s="183">
        <f>Résultats!E29</f>
        <v>0</v>
      </c>
      <c r="E28" s="347"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row>
    <row r="29" ht="62.25" customHeight="1">
      <c r="A29" s="225"/>
      <c r="B29" s="372" t="str">
        <f>Résultats!B30</f>
        <v>4.4</v>
      </c>
      <c r="C29" s="183" t="str">
        <f>Résultats!C30</f>
        <v>A</v>
      </c>
      <c r="D29" s="183">
        <f>Résultats!E30</f>
        <v>0</v>
      </c>
      <c r="E29" s="347"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row>
    <row r="30" ht="62.25" customHeight="1">
      <c r="A30" s="225"/>
      <c r="B30" s="372" t="str">
        <f>Résultats!B31</f>
        <v>4.5</v>
      </c>
      <c r="C30" s="183" t="str">
        <f>Résultats!C31</f>
        <v>AA</v>
      </c>
      <c r="D30" s="183">
        <f>Résultats!E31</f>
        <v>0</v>
      </c>
      <c r="E30" s="347"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row>
    <row r="31" ht="62.25" customHeight="1">
      <c r="A31" s="225"/>
      <c r="B31" s="372" t="str">
        <f>Résultats!B32</f>
        <v>4.6</v>
      </c>
      <c r="C31" s="183" t="str">
        <f>Résultats!C32</f>
        <v>AA</v>
      </c>
      <c r="D31" s="183">
        <f>Résultats!E32</f>
        <v>0</v>
      </c>
      <c r="E31" s="347"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row>
    <row r="32" ht="62.25" customHeight="1">
      <c r="A32" s="225"/>
      <c r="B32" s="372" t="str">
        <f>Résultats!B33</f>
        <v>4.7</v>
      </c>
      <c r="C32" s="183" t="str">
        <f>Résultats!C33</f>
        <v>A</v>
      </c>
      <c r="D32" s="183">
        <f>Résultats!E33</f>
        <v>0</v>
      </c>
      <c r="E32" s="347"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row>
    <row r="33" ht="62.25" customHeight="1">
      <c r="A33" s="225"/>
      <c r="B33" s="372" t="str">
        <f>Résultats!B34</f>
        <v>4.8</v>
      </c>
      <c r="C33" s="183" t="str">
        <f>Résultats!C34</f>
        <v>A</v>
      </c>
      <c r="D33" s="183">
        <f>Résultats!E34</f>
        <v>0</v>
      </c>
      <c r="E33" s="347"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row>
    <row r="34" ht="62.25" customHeight="1">
      <c r="A34" s="225"/>
      <c r="B34" s="372" t="str">
        <f>Résultats!B35</f>
        <v>4.9</v>
      </c>
      <c r="C34" s="183" t="str">
        <f>Résultats!C35</f>
        <v>A</v>
      </c>
      <c r="D34" s="183">
        <f>Résultats!E35</f>
        <v>0</v>
      </c>
      <c r="E34" s="347"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row>
    <row r="35" ht="62.25" customHeight="1">
      <c r="A35" s="225"/>
      <c r="B35" s="372" t="str">
        <f>Résultats!B36</f>
        <v>4.10</v>
      </c>
      <c r="C35" s="183" t="str">
        <f>Résultats!C36</f>
        <v>A</v>
      </c>
      <c r="D35" s="183" t="str">
        <f>Résultats!E36</f>
        <v>x</v>
      </c>
      <c r="E35" s="347"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row>
    <row r="36" ht="62.25" customHeight="1">
      <c r="A36" s="225"/>
      <c r="B36" s="372" t="str">
        <f>Résultats!B37</f>
        <v>4.11</v>
      </c>
      <c r="C36" s="183" t="str">
        <f>Résultats!C37</f>
        <v>A</v>
      </c>
      <c r="D36" s="183">
        <f>Résultats!E37</f>
        <v>0</v>
      </c>
      <c r="E36" s="347"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row>
    <row r="37" ht="62.25" customHeight="1">
      <c r="A37" s="225"/>
      <c r="B37" s="372" t="str">
        <f>Résultats!B38</f>
        <v>4.12</v>
      </c>
      <c r="C37" s="183" t="str">
        <f>Résultats!C38</f>
        <v>A</v>
      </c>
      <c r="D37" s="183">
        <f>Résultats!E38</f>
        <v>0</v>
      </c>
      <c r="E37" s="347"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row>
    <row r="38" ht="62.25" customHeight="1">
      <c r="A38" s="227"/>
      <c r="B38" s="372" t="str">
        <f>Résultats!B39</f>
        <v>4.13</v>
      </c>
      <c r="C38" s="183" t="str">
        <f>Résultats!C39</f>
        <v>A</v>
      </c>
      <c r="D38" s="183">
        <f>Résultats!E39</f>
        <v>0</v>
      </c>
      <c r="E38" s="347"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row>
    <row r="39" ht="62.25" customHeight="1">
      <c r="A39" s="351" t="s">
        <v>89</v>
      </c>
      <c r="B39" s="372" t="str">
        <f>Résultats!B40</f>
        <v>5.1</v>
      </c>
      <c r="C39" s="183" t="str">
        <f>Résultats!C40</f>
        <v>A</v>
      </c>
      <c r="D39" s="183">
        <f>Résultats!E40</f>
        <v>0</v>
      </c>
      <c r="E39" s="347"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row>
    <row r="40" ht="62.25" customHeight="1">
      <c r="A40" s="225"/>
      <c r="B40" s="372" t="str">
        <f>Résultats!B41</f>
        <v>5.2</v>
      </c>
      <c r="C40" s="183" t="str">
        <f>Résultats!C41</f>
        <v>A</v>
      </c>
      <c r="D40" s="183">
        <f>Résultats!E41</f>
        <v>0</v>
      </c>
      <c r="E40" s="347"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row>
    <row r="41" ht="62.25" customHeight="1">
      <c r="A41" s="225"/>
      <c r="B41" s="372" t="str">
        <f>Résultats!B42</f>
        <v>5.3</v>
      </c>
      <c r="C41" s="183" t="str">
        <f>Résultats!C42</f>
        <v>A</v>
      </c>
      <c r="D41" s="183" t="str">
        <f>Résultats!E42</f>
        <v>x</v>
      </c>
      <c r="E41" s="347"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row>
    <row r="42" ht="62.25" customHeight="1">
      <c r="A42" s="225"/>
      <c r="B42" s="372" t="str">
        <f>Résultats!B43</f>
        <v>5.4</v>
      </c>
      <c r="C42" s="183" t="str">
        <f>Résultats!C43</f>
        <v>A</v>
      </c>
      <c r="D42" s="183">
        <f>Résultats!E43</f>
        <v>0</v>
      </c>
      <c r="E42" s="347"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row>
    <row r="43" ht="62.25" customHeight="1">
      <c r="A43" s="225"/>
      <c r="B43" s="372" t="str">
        <f>Résultats!B44</f>
        <v>5.5</v>
      </c>
      <c r="C43" s="183" t="str">
        <f>Résultats!C44</f>
        <v>A</v>
      </c>
      <c r="D43" s="183">
        <f>Résultats!E44</f>
        <v>0</v>
      </c>
      <c r="E43" s="347"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row>
    <row r="44" ht="62.25" customHeight="1">
      <c r="A44" s="225"/>
      <c r="B44" s="372" t="str">
        <f>Résultats!B45</f>
        <v>5.6</v>
      </c>
      <c r="C44" s="183" t="str">
        <f>Résultats!C45</f>
        <v>A</v>
      </c>
      <c r="D44" s="183">
        <f>Résultats!E45</f>
        <v>0</v>
      </c>
      <c r="E44" s="347"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row>
    <row r="45" ht="62.25" customHeight="1">
      <c r="A45" s="225"/>
      <c r="B45" s="372" t="str">
        <f>Résultats!B46</f>
        <v>5.7</v>
      </c>
      <c r="C45" s="183" t="str">
        <f>Résultats!C46</f>
        <v>A</v>
      </c>
      <c r="D45" s="183" t="str">
        <f>Résultats!E46</f>
        <v>x</v>
      </c>
      <c r="E45" s="347"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row>
    <row r="46" ht="62.25" customHeight="1">
      <c r="A46" s="227"/>
      <c r="B46" s="372" t="str">
        <f>Résultats!B47</f>
        <v>5.8</v>
      </c>
      <c r="C46" s="183" t="str">
        <f>Résultats!C47</f>
        <v>A</v>
      </c>
      <c r="D46" s="183">
        <f>Résultats!E47</f>
        <v>0</v>
      </c>
      <c r="E46" s="347"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row>
    <row r="47" ht="62.25" customHeight="1">
      <c r="A47" s="351" t="s">
        <v>90</v>
      </c>
      <c r="B47" s="372" t="str">
        <f>Résultats!B48</f>
        <v>6.1</v>
      </c>
      <c r="C47" s="183" t="str">
        <f>Résultats!C48</f>
        <v>A</v>
      </c>
      <c r="D47" s="183" t="str">
        <f>Résultats!E48</f>
        <v>x</v>
      </c>
      <c r="E47" s="347"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row>
    <row r="48" ht="62.25" customHeight="1">
      <c r="A48" s="227"/>
      <c r="B48" s="372" t="str">
        <f>Résultats!B49</f>
        <v>6.2</v>
      </c>
      <c r="C48" s="183" t="str">
        <f>Résultats!C49</f>
        <v>A</v>
      </c>
      <c r="D48" s="183" t="str">
        <f>Résultats!E49</f>
        <v>x</v>
      </c>
      <c r="E48" s="347"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row>
    <row r="49" ht="62.25" customHeight="1">
      <c r="A49" s="351" t="s">
        <v>447</v>
      </c>
      <c r="B49" s="372" t="str">
        <f>Résultats!B50</f>
        <v>7.1</v>
      </c>
      <c r="C49" s="183" t="str">
        <f>Résultats!C50</f>
        <v>A</v>
      </c>
      <c r="D49" s="183" t="str">
        <f>Résultats!E50</f>
        <v>x</v>
      </c>
      <c r="E49" s="347"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row>
    <row r="50" ht="62.25" customHeight="1">
      <c r="A50" s="225"/>
      <c r="B50" s="372" t="str">
        <f>Résultats!B51</f>
        <v>7.2</v>
      </c>
      <c r="C50" s="183" t="str">
        <f>Résultats!C51</f>
        <v>A</v>
      </c>
      <c r="D50" s="183">
        <f>Résultats!E51</f>
        <v>0</v>
      </c>
      <c r="E50" s="347"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row>
    <row r="51" ht="62.25" customHeight="1">
      <c r="A51" s="225"/>
      <c r="B51" s="372" t="str">
        <f>Résultats!B52</f>
        <v>7.3</v>
      </c>
      <c r="C51" s="183" t="str">
        <f>Résultats!C52</f>
        <v>A</v>
      </c>
      <c r="D51" s="183" t="str">
        <f>Résultats!E52</f>
        <v>x</v>
      </c>
      <c r="E51" s="347"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row>
    <row r="52" ht="62.25" customHeight="1">
      <c r="A52" s="225"/>
      <c r="B52" s="372" t="str">
        <f>Résultats!B53</f>
        <v>7.4</v>
      </c>
      <c r="C52" s="183" t="str">
        <f>Résultats!C53</f>
        <v>A</v>
      </c>
      <c r="D52" s="183">
        <f>Résultats!E53</f>
        <v>0</v>
      </c>
      <c r="E52" s="347"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row>
    <row r="53" ht="62.25" customHeight="1">
      <c r="A53" s="227"/>
      <c r="B53" s="372" t="str">
        <f>Résultats!B54</f>
        <v>7.5</v>
      </c>
      <c r="C53" s="183" t="str">
        <f>Résultats!C54</f>
        <v>AA</v>
      </c>
      <c r="D53" s="183">
        <f>Résultats!E54</f>
        <v>0</v>
      </c>
      <c r="E53" s="347"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row>
    <row r="54" ht="62.25" customHeight="1">
      <c r="A54" s="351" t="s">
        <v>448</v>
      </c>
      <c r="B54" s="372" t="str">
        <f>Résultats!B55</f>
        <v>8.1</v>
      </c>
      <c r="C54" s="183" t="str">
        <f>Résultats!C55</f>
        <v>A</v>
      </c>
      <c r="D54" s="183">
        <f>Résultats!E55</f>
        <v>0</v>
      </c>
      <c r="E54" s="347"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row>
    <row r="55" ht="62.25" customHeight="1">
      <c r="A55" s="225"/>
      <c r="B55" s="372" t="str">
        <f>Résultats!B56</f>
        <v>8.2</v>
      </c>
      <c r="C55" s="183" t="str">
        <f>Résultats!C56</f>
        <v>A</v>
      </c>
      <c r="D55" s="183">
        <f>Résultats!E56</f>
        <v>0</v>
      </c>
      <c r="E55" s="347"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row>
    <row r="56" ht="62.25" customHeight="1">
      <c r="A56" s="225"/>
      <c r="B56" s="372" t="str">
        <f>Résultats!B57</f>
        <v>8.3</v>
      </c>
      <c r="C56" s="183" t="str">
        <f>Résultats!C57</f>
        <v>A</v>
      </c>
      <c r="D56" s="183" t="str">
        <f>Résultats!E57</f>
        <v>x</v>
      </c>
      <c r="E56" s="347"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row>
    <row r="57" ht="62.25" customHeight="1">
      <c r="A57" s="225"/>
      <c r="B57" s="372" t="str">
        <f>Résultats!B58</f>
        <v>8.4</v>
      </c>
      <c r="C57" s="183" t="str">
        <f>Résultats!C58</f>
        <v>A</v>
      </c>
      <c r="D57" s="183" t="str">
        <f>Résultats!E58</f>
        <v>x</v>
      </c>
      <c r="E57" s="347"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row>
    <row r="58" ht="62.25" customHeight="1">
      <c r="A58" s="225"/>
      <c r="B58" s="182" t="str">
        <f>Résultats!B59</f>
        <v>8.5</v>
      </c>
      <c r="C58" s="183" t="str">
        <f>Résultats!C59</f>
        <v>A</v>
      </c>
      <c r="D58" s="183" t="str">
        <f>Résultats!E59</f>
        <v>x</v>
      </c>
      <c r="E58" s="347"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row>
    <row r="59" ht="62.25" customHeight="1">
      <c r="A59" s="225"/>
      <c r="B59" s="182" t="str">
        <f>Résultats!B60</f>
        <v>8.6</v>
      </c>
      <c r="C59" s="183" t="str">
        <f>Résultats!C60</f>
        <v>A</v>
      </c>
      <c r="D59" s="183">
        <f>Résultats!E60</f>
        <v>0</v>
      </c>
      <c r="E59" s="347"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row>
    <row r="60" ht="62.25" customHeight="1">
      <c r="A60" s="225"/>
      <c r="B60" s="182" t="str">
        <f>Résultats!B61</f>
        <v>8.7</v>
      </c>
      <c r="C60" s="183" t="str">
        <f>Résultats!C61</f>
        <v>AA</v>
      </c>
      <c r="D60" s="183">
        <f>Résultats!E61</f>
        <v>0</v>
      </c>
      <c r="E60" s="347"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row>
    <row r="61" ht="62.25" customHeight="1">
      <c r="A61" s="225"/>
      <c r="B61" s="182" t="str">
        <f>Résultats!B62</f>
        <v>8.8</v>
      </c>
      <c r="C61" s="183" t="str">
        <f>Résultats!C62</f>
        <v>AA</v>
      </c>
      <c r="D61" s="183">
        <f>Résultats!E62</f>
        <v>0</v>
      </c>
      <c r="E61" s="347"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row>
    <row r="62" ht="62.25" customHeight="1">
      <c r="A62" s="225"/>
      <c r="B62" s="182" t="str">
        <f>Résultats!B63</f>
        <v>8.9</v>
      </c>
      <c r="C62" s="183" t="str">
        <f>Résultats!C63</f>
        <v>A</v>
      </c>
      <c r="D62" s="183">
        <f>Résultats!E63</f>
        <v>0</v>
      </c>
      <c r="E62" s="347"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row>
    <row r="63" ht="62.25" customHeight="1">
      <c r="A63" s="227"/>
      <c r="B63" s="372" t="str">
        <f>Résultats!B64</f>
        <v>8.10</v>
      </c>
      <c r="C63" s="183" t="str">
        <f>Résultats!C64</f>
        <v>A</v>
      </c>
      <c r="D63" s="183">
        <f>Résultats!E64</f>
        <v>0</v>
      </c>
      <c r="E63" s="347"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row>
    <row r="64" ht="62.25" customHeight="1">
      <c r="A64" s="351" t="s">
        <v>449</v>
      </c>
      <c r="B64" s="372" t="str">
        <f>Résultats!B65</f>
        <v>9.1</v>
      </c>
      <c r="C64" s="183" t="str">
        <f>Résultats!C65</f>
        <v>A</v>
      </c>
      <c r="D64" s="183" t="str">
        <f>Résultats!E65</f>
        <v>x</v>
      </c>
      <c r="E64" s="347"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row>
    <row r="65" ht="62.25" customHeight="1">
      <c r="A65" s="225"/>
      <c r="B65" s="372" t="str">
        <f>Résultats!B66</f>
        <v>9.2</v>
      </c>
      <c r="C65" s="183" t="str">
        <f>Résultats!C66</f>
        <v>A</v>
      </c>
      <c r="D65" s="183">
        <f>Résultats!E66</f>
        <v>0</v>
      </c>
      <c r="E65" s="347"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row>
    <row r="66" ht="62.25" customHeight="1">
      <c r="A66" s="225"/>
      <c r="B66" s="372" t="str">
        <f>Résultats!B67</f>
        <v>9.3</v>
      </c>
      <c r="C66" s="183" t="str">
        <f>Résultats!C67</f>
        <v>A</v>
      </c>
      <c r="D66" s="183">
        <f>Résultats!E67</f>
        <v>0</v>
      </c>
      <c r="E66" s="347"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row>
    <row r="67" ht="62.25" customHeight="1">
      <c r="A67" s="227"/>
      <c r="B67" s="372" t="str">
        <f>Résultats!B68</f>
        <v>9.4</v>
      </c>
      <c r="C67" s="183" t="str">
        <f>Résultats!C68</f>
        <v>A</v>
      </c>
      <c r="D67" s="183">
        <f>Résultats!E68</f>
        <v>0</v>
      </c>
      <c r="E67" s="347"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row>
    <row r="68" ht="62.25" customHeight="1">
      <c r="A68" s="351" t="s">
        <v>450</v>
      </c>
      <c r="B68" s="372" t="str">
        <f>Résultats!B69</f>
        <v>10.1</v>
      </c>
      <c r="C68" s="183" t="str">
        <f>Résultats!C69</f>
        <v>A</v>
      </c>
      <c r="D68" s="183">
        <f>Résultats!E69</f>
        <v>0</v>
      </c>
      <c r="E68" s="347"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row>
    <row r="69" ht="62.25" customHeight="1">
      <c r="A69" s="225"/>
      <c r="B69" s="372" t="str">
        <f>Résultats!B70</f>
        <v>10.2</v>
      </c>
      <c r="C69" s="183" t="str">
        <f>Résultats!C70</f>
        <v>A</v>
      </c>
      <c r="D69" s="183">
        <f>Résultats!E70</f>
        <v>0</v>
      </c>
      <c r="E69" s="347"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row>
    <row r="70" ht="62.25" customHeight="1">
      <c r="A70" s="225"/>
      <c r="B70" s="372" t="str">
        <f>Résultats!B71</f>
        <v>10.3</v>
      </c>
      <c r="C70" s="183" t="str">
        <f>Résultats!C71</f>
        <v>A</v>
      </c>
      <c r="D70" s="183" t="str">
        <f>Résultats!E71</f>
        <v>x</v>
      </c>
      <c r="E70" s="347"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row>
    <row r="71" ht="62.25" customHeight="1">
      <c r="A71" s="225"/>
      <c r="B71" s="372" t="str">
        <f>Résultats!B72</f>
        <v>10.4</v>
      </c>
      <c r="C71" s="183" t="str">
        <f>Résultats!C72</f>
        <v>AA</v>
      </c>
      <c r="D71" s="183">
        <f>Résultats!E72</f>
        <v>0</v>
      </c>
      <c r="E71" s="347"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row>
    <row r="72" ht="62.25" customHeight="1">
      <c r="A72" s="225"/>
      <c r="B72" s="372" t="str">
        <f>Résultats!B73</f>
        <v>10.5</v>
      </c>
      <c r="C72" s="183" t="str">
        <f>Résultats!C73</f>
        <v>AA</v>
      </c>
      <c r="D72" s="183">
        <f>Résultats!E73</f>
        <v>0</v>
      </c>
      <c r="E72" s="347"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row>
    <row r="73" ht="62.25" customHeight="1">
      <c r="A73" s="225"/>
      <c r="B73" s="372" t="str">
        <f>Résultats!B74</f>
        <v>10.6</v>
      </c>
      <c r="C73" s="183" t="str">
        <f>Résultats!C74</f>
        <v>A</v>
      </c>
      <c r="D73" s="183" t="str">
        <f>Résultats!E74</f>
        <v>x</v>
      </c>
      <c r="E73" s="347"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row>
    <row r="74" ht="62.25" customHeight="1">
      <c r="A74" s="225"/>
      <c r="B74" s="372" t="str">
        <f>Résultats!B75</f>
        <v>10.7</v>
      </c>
      <c r="C74" s="183" t="str">
        <f>Résultats!C75</f>
        <v>A</v>
      </c>
      <c r="D74" s="183" t="str">
        <f>Résultats!E75</f>
        <v>x</v>
      </c>
      <c r="E74" s="347"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row>
    <row r="75" ht="62.25" customHeight="1">
      <c r="A75" s="225"/>
      <c r="B75" s="372" t="str">
        <f>Résultats!B76</f>
        <v>10.8</v>
      </c>
      <c r="C75" s="183" t="str">
        <f>Résultats!C76</f>
        <v>A</v>
      </c>
      <c r="D75" s="183">
        <f>Résultats!E76</f>
        <v>0</v>
      </c>
      <c r="E75" s="347"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row>
    <row r="76" ht="62.25" customHeight="1">
      <c r="A76" s="225"/>
      <c r="B76" s="372" t="str">
        <f>Résultats!B77</f>
        <v>10.9</v>
      </c>
      <c r="C76" s="183" t="str">
        <f>Résultats!C77</f>
        <v>A</v>
      </c>
      <c r="D76" s="183">
        <f>Résultats!E77</f>
        <v>0</v>
      </c>
      <c r="E76" s="347"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row>
    <row r="77" ht="62.25" customHeight="1">
      <c r="A77" s="225"/>
      <c r="B77" s="372" t="str">
        <f>Résultats!B78</f>
        <v>10.10</v>
      </c>
      <c r="C77" s="183" t="str">
        <f>Résultats!C78</f>
        <v>A</v>
      </c>
      <c r="D77" s="183">
        <f>Résultats!E78</f>
        <v>0</v>
      </c>
      <c r="E77" s="347"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row>
    <row r="78" ht="62.25" customHeight="1">
      <c r="A78" s="225"/>
      <c r="B78" s="372" t="str">
        <f>Résultats!B79</f>
        <v>10.11</v>
      </c>
      <c r="C78" s="183" t="str">
        <f>Résultats!C79</f>
        <v>AA</v>
      </c>
      <c r="D78" s="183">
        <f>Résultats!E79</f>
        <v>0</v>
      </c>
      <c r="E78" s="347"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row>
    <row r="79" ht="62.25" customHeight="1">
      <c r="A79" s="225"/>
      <c r="B79" s="372" t="str">
        <f>Résultats!B80</f>
        <v>10.12</v>
      </c>
      <c r="C79" s="183" t="str">
        <f>Résultats!C80</f>
        <v>AA</v>
      </c>
      <c r="D79" s="183">
        <f>Résultats!E80</f>
        <v>0</v>
      </c>
      <c r="E79" s="347"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row>
    <row r="80" ht="62.25" customHeight="1">
      <c r="A80" s="225"/>
      <c r="B80" s="372" t="str">
        <f>Résultats!B81</f>
        <v>10.13</v>
      </c>
      <c r="C80" s="183" t="str">
        <f>Résultats!C81</f>
        <v>AA</v>
      </c>
      <c r="D80" s="183">
        <f>Résultats!E81</f>
        <v>0</v>
      </c>
      <c r="E80" s="347"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row>
    <row r="81" ht="62.25" customHeight="1">
      <c r="A81" s="227"/>
      <c r="B81" s="372" t="str">
        <f>Résultats!B82</f>
        <v>10.14</v>
      </c>
      <c r="C81" s="183" t="str">
        <f>Résultats!C82</f>
        <v>A</v>
      </c>
      <c r="D81" s="183">
        <f>Résultats!E82</f>
        <v>0</v>
      </c>
      <c r="E81" s="347"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row>
    <row r="82" ht="62.25" customHeight="1">
      <c r="A82" s="351" t="s">
        <v>95</v>
      </c>
      <c r="B82" s="372" t="str">
        <f>Résultats!B83</f>
        <v>11.1</v>
      </c>
      <c r="C82" s="183" t="str">
        <f>Résultats!C83</f>
        <v>A</v>
      </c>
      <c r="D82" s="183" t="str">
        <f>Résultats!E83</f>
        <v>x</v>
      </c>
      <c r="E82" s="347"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row>
    <row r="83" ht="62.25" customHeight="1">
      <c r="A83" s="225"/>
      <c r="B83" s="372" t="str">
        <f>Résultats!B84</f>
        <v>11.2</v>
      </c>
      <c r="C83" s="183" t="str">
        <f>Résultats!C84</f>
        <v>A</v>
      </c>
      <c r="D83" s="183" t="str">
        <f>Résultats!E84</f>
        <v>x</v>
      </c>
      <c r="E83" s="347"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row>
    <row r="84" ht="62.25" customHeight="1">
      <c r="A84" s="225"/>
      <c r="B84" s="182" t="str">
        <f>Résultats!B85</f>
        <v>11.3</v>
      </c>
      <c r="C84" s="183" t="str">
        <f>Résultats!C85</f>
        <v>AA</v>
      </c>
      <c r="D84" s="183">
        <f>Résultats!E85</f>
        <v>0</v>
      </c>
      <c r="E84" s="347"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row>
    <row r="85" ht="62.25" customHeight="1">
      <c r="A85" s="225"/>
      <c r="B85" s="182" t="str">
        <f>Résultats!B86</f>
        <v>11.4</v>
      </c>
      <c r="C85" s="183" t="str">
        <f>Résultats!C86</f>
        <v>A</v>
      </c>
      <c r="D85" s="183">
        <f>Résultats!E86</f>
        <v>0</v>
      </c>
      <c r="E85" s="347"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row>
    <row r="86" ht="62.25" customHeight="1">
      <c r="A86" s="225"/>
      <c r="B86" s="182" t="str">
        <f>Résultats!B87</f>
        <v>11.5</v>
      </c>
      <c r="C86" s="183" t="str">
        <f>Résultats!C87</f>
        <v>A</v>
      </c>
      <c r="D86" s="183" t="str">
        <f>Résultats!E87</f>
        <v>x</v>
      </c>
      <c r="E86" s="347"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row>
    <row r="87" ht="62.25" customHeight="1">
      <c r="A87" s="225"/>
      <c r="B87" s="182" t="str">
        <f>Résultats!B88</f>
        <v>11.6</v>
      </c>
      <c r="C87" s="183" t="str">
        <f>Résultats!C88</f>
        <v>A</v>
      </c>
      <c r="D87" s="183" t="str">
        <f>Résultats!E88</f>
        <v>x</v>
      </c>
      <c r="E87" s="347"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row>
    <row r="88" ht="62.25" customHeight="1">
      <c r="A88" s="225"/>
      <c r="B88" s="182" t="str">
        <f>Résultats!B89</f>
        <v>11.7</v>
      </c>
      <c r="C88" s="183" t="str">
        <f>Résultats!C89</f>
        <v>A</v>
      </c>
      <c r="D88" s="183">
        <f>Résultats!E89</f>
        <v>0</v>
      </c>
      <c r="E88" s="347"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row>
    <row r="89" ht="62.25" customHeight="1">
      <c r="A89" s="225"/>
      <c r="B89" s="182" t="str">
        <f>Résultats!B90</f>
        <v>11.8</v>
      </c>
      <c r="C89" s="183" t="str">
        <f>Résultats!C90</f>
        <v>A</v>
      </c>
      <c r="D89" s="183">
        <f>Résultats!E90</f>
        <v>0</v>
      </c>
      <c r="E89" s="347"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row>
    <row r="90" ht="62.25" customHeight="1">
      <c r="A90" s="225"/>
      <c r="B90" s="182" t="str">
        <f>Résultats!B91</f>
        <v>11.9</v>
      </c>
      <c r="C90" s="183" t="str">
        <f>Résultats!C91</f>
        <v>A</v>
      </c>
      <c r="D90" s="183" t="str">
        <f>Résultats!E91</f>
        <v>x</v>
      </c>
      <c r="E90" s="347"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row>
    <row r="91" ht="62.25" customHeight="1">
      <c r="A91" s="225"/>
      <c r="B91" s="182" t="str">
        <f>Résultats!B92</f>
        <v>11.10</v>
      </c>
      <c r="C91" s="183" t="str">
        <f>Résultats!C92</f>
        <v>A</v>
      </c>
      <c r="D91" s="183" t="str">
        <f>Résultats!E92</f>
        <v>x</v>
      </c>
      <c r="E91" s="347"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row>
    <row r="92" ht="62.25" customHeight="1">
      <c r="A92" s="225"/>
      <c r="B92" s="182" t="str">
        <f>Résultats!B93</f>
        <v>11.11</v>
      </c>
      <c r="C92" s="183" t="str">
        <f>Résultats!C93</f>
        <v>AA</v>
      </c>
      <c r="D92" s="183">
        <f>Résultats!E93</f>
        <v>0</v>
      </c>
      <c r="E92" s="347"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row>
    <row r="93" ht="62.25" customHeight="1">
      <c r="A93" s="225"/>
      <c r="B93" s="182" t="str">
        <f>Résultats!B94</f>
        <v>11.12</v>
      </c>
      <c r="C93" s="183" t="str">
        <f>Résultats!C94</f>
        <v>AA</v>
      </c>
      <c r="D93" s="183">
        <f>Résultats!E94</f>
        <v>0</v>
      </c>
      <c r="E93" s="347"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row>
    <row r="94" ht="62.25" customHeight="1">
      <c r="A94" s="227"/>
      <c r="B94" s="182" t="str">
        <f>Résultats!B95</f>
        <v>11.13</v>
      </c>
      <c r="C94" s="183" t="str">
        <f>Résultats!C95</f>
        <v>AA</v>
      </c>
      <c r="D94" s="183">
        <f>Résultats!E95</f>
        <v>0</v>
      </c>
      <c r="E94" s="347"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row>
    <row r="95" ht="62.25" customHeight="1">
      <c r="A95" s="351" t="s">
        <v>96</v>
      </c>
      <c r="B95" s="182" t="str">
        <f>Résultats!B96</f>
        <v>12.1</v>
      </c>
      <c r="C95" s="183" t="str">
        <f>Résultats!C96</f>
        <v>AA</v>
      </c>
      <c r="D95" s="183">
        <f>Résultats!E96</f>
        <v>0</v>
      </c>
      <c r="E95" s="347"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row>
    <row r="96" ht="62.25" customHeight="1">
      <c r="A96" s="225"/>
      <c r="B96" s="182" t="str">
        <f>Résultats!B97</f>
        <v>12.2</v>
      </c>
      <c r="C96" s="183" t="str">
        <f>Résultats!C97</f>
        <v>AA</v>
      </c>
      <c r="D96" s="183">
        <f>Résultats!E97</f>
        <v>0</v>
      </c>
      <c r="E96" s="347"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row>
    <row r="97" ht="62.25" customHeight="1">
      <c r="A97" s="225"/>
      <c r="B97" s="182" t="str">
        <f>Résultats!B98</f>
        <v>12.3</v>
      </c>
      <c r="C97" s="183" t="str">
        <f>Résultats!C98</f>
        <v>AA</v>
      </c>
      <c r="D97" s="183">
        <f>Résultats!E98</f>
        <v>0</v>
      </c>
      <c r="E97" s="347"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row>
    <row r="98" ht="62.25" customHeight="1">
      <c r="A98" s="225"/>
      <c r="B98" s="182" t="str">
        <f>Résultats!B99</f>
        <v>12.4</v>
      </c>
      <c r="C98" s="183" t="str">
        <f>Résultats!C99</f>
        <v>AA</v>
      </c>
      <c r="D98" s="183">
        <f>Résultats!E99</f>
        <v>0</v>
      </c>
      <c r="E98" s="347"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row>
    <row r="99" ht="62.25" customHeight="1">
      <c r="A99" s="225"/>
      <c r="B99" s="372" t="str">
        <f>Résultats!B100</f>
        <v>12.5</v>
      </c>
      <c r="C99" s="183" t="str">
        <f>Résultats!C100</f>
        <v>AA</v>
      </c>
      <c r="D99" s="183">
        <f>Résultats!E100</f>
        <v>0</v>
      </c>
      <c r="E99" s="347"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row>
    <row r="100" ht="62.25" customHeight="1">
      <c r="A100" s="225"/>
      <c r="B100" s="372" t="str">
        <f>Résultats!B101</f>
        <v>12.6</v>
      </c>
      <c r="C100" s="183" t="str">
        <f>Résultats!C101</f>
        <v>A</v>
      </c>
      <c r="D100" s="183">
        <f>Résultats!E101</f>
        <v>0</v>
      </c>
      <c r="E100" s="347"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row>
    <row r="101" ht="62.25" customHeight="1">
      <c r="A101" s="225"/>
      <c r="B101" s="372" t="str">
        <f>Résultats!B102</f>
        <v>12.7</v>
      </c>
      <c r="C101" s="183" t="str">
        <f>Résultats!C102</f>
        <v>A</v>
      </c>
      <c r="D101" s="183">
        <f>Résultats!E102</f>
        <v>0</v>
      </c>
      <c r="E101" s="347"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row>
    <row r="102" ht="62.25" customHeight="1">
      <c r="A102" s="225"/>
      <c r="B102" s="372" t="str">
        <f>Résultats!B103</f>
        <v>12.8</v>
      </c>
      <c r="C102" s="183" t="str">
        <f>Résultats!C103</f>
        <v>A</v>
      </c>
      <c r="D102" s="183" t="str">
        <f>Résultats!E103</f>
        <v>x</v>
      </c>
      <c r="E102" s="347"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row>
    <row r="103" ht="62.25" customHeight="1">
      <c r="A103" s="225"/>
      <c r="B103" s="372" t="str">
        <f>Résultats!B104</f>
        <v>12.9</v>
      </c>
      <c r="C103" s="183" t="str">
        <f>Résultats!C104</f>
        <v>A</v>
      </c>
      <c r="D103" s="183" t="str">
        <f>Résultats!E104</f>
        <v>x</v>
      </c>
      <c r="E103" s="347"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row>
    <row r="104" ht="62.25" customHeight="1">
      <c r="A104" s="225"/>
      <c r="B104" s="372" t="str">
        <f>Résultats!B105</f>
        <v>12.10</v>
      </c>
      <c r="C104" s="183" t="str">
        <f>Résultats!C105</f>
        <v>A</v>
      </c>
      <c r="D104" s="183">
        <f>Résultats!E105</f>
        <v>0</v>
      </c>
      <c r="E104" s="347"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row>
    <row r="105" ht="62.25" customHeight="1">
      <c r="A105" s="227"/>
      <c r="B105" s="372" t="str">
        <f>Résultats!B106</f>
        <v>12.11</v>
      </c>
      <c r="C105" s="183" t="str">
        <f>Résultats!C106</f>
        <v>A</v>
      </c>
      <c r="D105" s="183">
        <f>Résultats!E106</f>
        <v>0</v>
      </c>
      <c r="E105" s="347"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row>
    <row r="106" ht="62.25" customHeight="1">
      <c r="A106" s="351" t="s">
        <v>97</v>
      </c>
      <c r="B106" s="372" t="str">
        <f>Résultats!B107</f>
        <v>13.1</v>
      </c>
      <c r="C106" s="183" t="str">
        <f>Résultats!C107</f>
        <v>A</v>
      </c>
      <c r="D106" s="183">
        <f>Résultats!E107</f>
        <v>0</v>
      </c>
      <c r="E106" s="347"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row>
    <row r="107" ht="62.25" customHeight="1">
      <c r="A107" s="225"/>
      <c r="B107" s="372" t="str">
        <f>Résultats!B108</f>
        <v>13.2</v>
      </c>
      <c r="C107" s="183" t="str">
        <f>Résultats!C108</f>
        <v>A</v>
      </c>
      <c r="D107" s="183">
        <f>Résultats!E108</f>
        <v>0</v>
      </c>
      <c r="E107" s="347"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row>
    <row r="108" ht="62.25" customHeight="1">
      <c r="A108" s="225"/>
      <c r="B108" s="372" t="str">
        <f>Résultats!B109</f>
        <v>13.3</v>
      </c>
      <c r="C108" s="183" t="str">
        <f>Résultats!C109</f>
        <v>A</v>
      </c>
      <c r="D108" s="183">
        <f>Résultats!E109</f>
        <v>0</v>
      </c>
      <c r="E108" s="347"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row>
    <row r="109" ht="62.25" customHeight="1">
      <c r="A109" s="225"/>
      <c r="B109" s="372" t="str">
        <f>Résultats!B110</f>
        <v>13.4</v>
      </c>
      <c r="C109" s="183" t="str">
        <f>Résultats!C110</f>
        <v>A</v>
      </c>
      <c r="D109" s="183">
        <f>Résultats!E110</f>
        <v>0</v>
      </c>
      <c r="E109" s="347"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row>
    <row r="110" ht="62.25" customHeight="1">
      <c r="A110" s="225"/>
      <c r="B110" s="372" t="str">
        <f>Résultats!B111</f>
        <v>13.5</v>
      </c>
      <c r="C110" s="183" t="str">
        <f>Résultats!C111</f>
        <v>A</v>
      </c>
      <c r="D110" s="183">
        <f>Résultats!E111</f>
        <v>0</v>
      </c>
      <c r="E110" s="347"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row>
    <row r="111" ht="62.25" customHeight="1">
      <c r="A111" s="225"/>
      <c r="B111" s="372" t="str">
        <f>Résultats!B112</f>
        <v>13.6</v>
      </c>
      <c r="C111" s="183" t="str">
        <f>Résultats!C112</f>
        <v>A</v>
      </c>
      <c r="D111" s="183">
        <f>Résultats!E112</f>
        <v>0</v>
      </c>
      <c r="E111" s="347"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row>
    <row r="112" ht="62.25" customHeight="1">
      <c r="A112" s="225"/>
      <c r="B112" s="372" t="str">
        <f>Résultats!B113</f>
        <v>13.7</v>
      </c>
      <c r="C112" s="183" t="str">
        <f>Résultats!C113</f>
        <v>A</v>
      </c>
      <c r="D112" s="183">
        <f>Résultats!E113</f>
        <v>0</v>
      </c>
      <c r="E112" s="347"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row>
    <row r="113" ht="62.25" customHeight="1">
      <c r="A113" s="225"/>
      <c r="B113" s="372" t="str">
        <f>Résultats!B114</f>
        <v>13.8</v>
      </c>
      <c r="C113" s="183" t="str">
        <f>Résultats!C114</f>
        <v>A</v>
      </c>
      <c r="D113" s="183">
        <f>Résultats!E114</f>
        <v>0</v>
      </c>
      <c r="E113" s="347"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row>
    <row r="114" ht="62.25" customHeight="1">
      <c r="A114" s="225"/>
      <c r="B114" s="372" t="str">
        <f>Résultats!B115</f>
        <v>13.9</v>
      </c>
      <c r="C114" s="183" t="str">
        <f>Résultats!C115</f>
        <v>AA</v>
      </c>
      <c r="D114" s="183">
        <f>Résultats!E115</f>
        <v>0</v>
      </c>
      <c r="E114" s="347"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row>
    <row r="115" ht="62.25" customHeight="1">
      <c r="A115" s="225"/>
      <c r="B115" s="372" t="str">
        <f>Résultats!B116</f>
        <v>13.10</v>
      </c>
      <c r="C115" s="183" t="str">
        <f>Résultats!C116</f>
        <v>A</v>
      </c>
      <c r="D115" s="183">
        <f>Résultats!E116</f>
        <v>0</v>
      </c>
      <c r="E115" s="347"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row>
    <row r="116" ht="59.25" customHeight="1">
      <c r="A116" s="225"/>
      <c r="B116" s="372" t="str">
        <f>Résultats!B117</f>
        <v>13.11</v>
      </c>
      <c r="C116" s="183" t="str">
        <f>Résultats!C117</f>
        <v>A</v>
      </c>
      <c r="D116" s="183">
        <f>Résultats!E117</f>
        <v>0</v>
      </c>
      <c r="E116" s="347"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row>
    <row r="117" ht="71.25">
      <c r="A117" s="227"/>
      <c r="B117" s="372" t="str">
        <f>Résultats!B118</f>
        <v>13.12</v>
      </c>
      <c r="C117" s="183" t="str">
        <f>Résultats!C118</f>
        <v>A</v>
      </c>
      <c r="D117" s="183">
        <f>Résultats!E118</f>
        <v>0</v>
      </c>
      <c r="E117" s="347"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505CFA3A-A1E3-4C64-B5CE-BB42D0F62217}">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0" operator="equal" id="{464A1139-A7BD-469A-8E0F-45A19F8170CF}">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C9D9FF60-D286-4C09-94C7-A0FE813954B8}">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7" operator="equal" id="{CCB0E09D-A8BC-43D5-9067-A49686449A5E}">
            <xm:f>"c"</xm:f>
            <x14:dxf>
              <fill>
                <patternFill patternType="solid">
                  <fgColor rgb="FFB7E1CD"/>
                  <bgColor rgb="FFB7E1CD"/>
                </patternFill>
              </fill>
            </x14:dxf>
          </x14:cfRule>
          <xm:sqref>F11:F117</xm:sqref>
        </x14:conditionalFormatting>
        <x14:conditionalFormatting xmlns:xm="http://schemas.microsoft.com/office/excel/2006/main">
          <x14:cfRule type="cellIs" priority="28" operator="equal" id="{8EA79613-9BE2-4CDA-A01D-98407BF6443E}">
            <xm:f>"nc"</xm:f>
            <x14:dxf>
              <fill>
                <patternFill patternType="solid">
                  <fgColor rgb="FFF4C7C3"/>
                  <bgColor rgb="FFF4C7C3"/>
                </patternFill>
              </fill>
            </x14:dxf>
          </x14:cfRule>
          <xm:sqref>F11:F117</xm:sqref>
        </x14:conditionalFormatting>
        <x14:conditionalFormatting xmlns:xm="http://schemas.microsoft.com/office/excel/2006/main">
          <x14:cfRule type="cellIs" priority="29" operator="equal" id="{7C714F43-E9C5-4CC7-8BCD-60C09AF45247}">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2C1FD249-83BE-4874-B0D6-C6B5C3307516}">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8EF8289E-0B71-4C0D-A402-6D18248FA8BF}">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3" operator="equal" id="{66EC54E7-ED57-40F6-8C4A-669B4F529CE8}">
            <xm:f>"C"</xm:f>
            <x14:dxf>
              <fill>
                <patternFill patternType="solid">
                  <fgColor rgb="FFB7E1CD"/>
                  <bgColor rgb="FFB7E1CD"/>
                </patternFill>
              </fill>
            </x14:dxf>
          </x14:cfRule>
          <xm:sqref>P4:T4</xm:sqref>
        </x14:conditionalFormatting>
        <x14:conditionalFormatting xmlns:xm="http://schemas.microsoft.com/office/excel/2006/main">
          <x14:cfRule type="cellIs" priority="24" operator="equal" id="{8DED6450-6F95-43F0-8310-C81C7C181A39}">
            <xm:f>"NC"</xm:f>
            <x14:dxf>
              <fill>
                <patternFill patternType="solid">
                  <fgColor rgb="FFF4C7C3"/>
                  <bgColor rgb="FFF4C7C3"/>
                </patternFill>
              </fill>
            </x14:dxf>
          </x14:cfRule>
          <xm:sqref>P4:T4</xm:sqref>
        </x14:conditionalFormatting>
        <x14:conditionalFormatting xmlns:xm="http://schemas.microsoft.com/office/excel/2006/main">
          <x14:cfRule type="cellIs" priority="25" operator="equal" id="{DFE7144A-745B-4FD8-A056-C81D84D18472}">
            <xm:f>"NA"</xm:f>
            <x14:dxf>
              <fill>
                <patternFill patternType="solid">
                  <fgColor rgb="FFFCE8B2"/>
                  <bgColor rgb="FFFCE8B2"/>
                </patternFill>
              </fill>
            </x14:dxf>
          </x14:cfRule>
          <xm:sqref>P4:T4</xm:sqref>
        </x14:conditionalFormatting>
        <x14:conditionalFormatting xmlns:xm="http://schemas.microsoft.com/office/excel/2006/main">
          <x14:cfRule type="cellIs" priority="26" operator="equal" id="{2309C86E-EE77-4015-A0F9-F1372C01CEC9}">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8BD167CC-85F1-4A76-A86D-DBF3F94BE440}" type="list" allowBlank="1" errorStyle="stop" imeMode="noControl" operator="between" showDropDown="0" showErrorMessage="1" showInputMessage="0">
          <x14:formula1>
            <xm:f>"nt,na,c"</xm:f>
          </x14:formula1>
          <xm:sqref>F54:F55</xm:sqref>
        </x14:dataValidation>
        <x14:dataValidation xr:uid="{5DDA5177-47C3-4C3A-9A9D-82B866D1D8FD}" type="list" allowBlank="1" errorStyle="stop" imeMode="noControl" operator="between" showDropDown="0" showErrorMessage="1" showInputMessage="0">
          <x14:formula1>
            <xm:f>"nt,na,c,nc"</xm:f>
          </x14:formula1>
          <xm:sqref>F12:F53 F56:F117</xm:sqref>
        </x14:dataValidation>
        <x14:dataValidation xr:uid="{036CBAA6-D36C-4DB0-AFFB-D8250015955E}" type="list" allowBlank="1" errorStyle="stop" imeMode="noControl" operator="between" showDropDown="0" showErrorMessage="0" showInputMessage="0">
          <x14:formula1>
            <xm:f>"d"</xm:f>
          </x14:formula1>
          <xm:sqref>G12:G117</xm:sqref>
        </x14:dataValidation>
        <x14:dataValidation xr:uid="{DAC743F3-38C1-454D-81C5-52441CAA7158}"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5">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1406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3" width="17.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row>
    <row r="2" ht="16.5" customHeight="1">
      <c r="A2" s="315"/>
      <c r="B2" s="316" t="str">
        <f>F4</f>
        <v>P17</v>
      </c>
      <c r="C2" s="317">
        <f>Echantillon!C29</f>
        <v>0</v>
      </c>
      <c r="D2" s="318"/>
      <c r="E2" s="318"/>
      <c r="F2" s="319"/>
      <c r="G2" s="320"/>
      <c r="H2" s="320"/>
      <c r="I2" s="320"/>
      <c r="J2" s="320"/>
      <c r="K2" s="321"/>
      <c r="L2" s="321"/>
      <c r="M2" s="321"/>
      <c r="N2" s="322"/>
      <c r="O2" s="322"/>
      <c r="P2" s="313"/>
      <c r="Q2" s="313"/>
      <c r="R2" s="313"/>
      <c r="S2" s="313"/>
      <c r="T2" s="313"/>
      <c r="U2" s="313"/>
      <c r="V2" s="313"/>
      <c r="W2" s="313"/>
    </row>
    <row r="3" ht="18.75" customHeight="1">
      <c r="A3" s="315"/>
      <c r="B3" s="316" t="s">
        <v>508</v>
      </c>
      <c r="C3" s="323" t="str">
        <f>HYPERLINK(Echantillon!D29)</f>
        <v/>
      </c>
      <c r="D3" s="12"/>
      <c r="E3" s="12"/>
      <c r="F3" s="12"/>
      <c r="G3" s="320"/>
      <c r="H3" s="320"/>
      <c r="I3" s="320"/>
      <c r="J3" s="320"/>
      <c r="K3" s="320"/>
      <c r="L3" s="320"/>
      <c r="M3" s="320"/>
      <c r="N3" s="313"/>
      <c r="O3" s="313"/>
      <c r="P3" s="313"/>
      <c r="Q3" s="313"/>
      <c r="R3" s="313"/>
      <c r="S3" s="313"/>
      <c r="T3" s="313"/>
      <c r="U3" s="313"/>
      <c r="V3" s="313"/>
      <c r="W3" s="313"/>
    </row>
    <row r="4" ht="16.5" customHeight="1">
      <c r="A4" s="312"/>
      <c r="B4" s="324" t="s">
        <v>125</v>
      </c>
      <c r="C4" s="325" t="s">
        <v>509</v>
      </c>
      <c r="D4" s="325" t="s">
        <v>128</v>
      </c>
      <c r="E4" s="326" t="s">
        <v>129</v>
      </c>
      <c r="F4" s="326" t="str">
        <f>Echantillon!B29</f>
        <v>P17</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25">P5+Q5</f>
        <v>0</v>
      </c>
      <c r="U5" s="339" t="str">
        <f t="shared" ref="U5:U7" si="326">IF(T5&gt;0,P5/T5,"-")</f>
        <v>-</v>
      </c>
      <c r="V5" s="340" t="str">
        <f t="shared" ref="V5:W5" si="327">U5</f>
        <v>-</v>
      </c>
      <c r="W5" s="340" t="str">
        <f t="shared" si="327"/>
        <v>-</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25"/>
        <v>0</v>
      </c>
      <c r="U6" s="339" t="str">
        <f t="shared" si="326"/>
        <v>-</v>
      </c>
      <c r="V6" s="285" t="str">
        <f t="shared" ref="V6:W6" si="328">IF(T6&gt;0,SUM(P5:P6)/SUM(T5:T6),"-")</f>
        <v>-</v>
      </c>
      <c r="W6" s="285" t="e">
        <f t="shared" si="328"/>
        <v>#DIV/0!</v>
      </c>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25"/>
        <v>0</v>
      </c>
      <c r="U7" s="339" t="str">
        <f t="shared" si="326"/>
        <v>-</v>
      </c>
      <c r="V7" s="340" t="str">
        <f t="shared" ref="V7:W7" si="329">IF(T7&gt;0,SUM(P5:P7)/SUM(T5:T7),"-")</f>
        <v>-</v>
      </c>
      <c r="W7" s="340" t="e">
        <f t="shared" si="329"/>
        <v>#DIV/0!</v>
      </c>
    </row>
    <row r="8" ht="16.5" customHeight="1">
      <c r="A8" s="312"/>
      <c r="B8" s="225"/>
      <c r="C8" s="225"/>
      <c r="D8" s="225"/>
      <c r="E8" s="326" t="s">
        <v>134</v>
      </c>
      <c r="F8" s="326">
        <f>COUNTIF(F12:F117,"nt")</f>
        <v>106</v>
      </c>
      <c r="G8" s="225"/>
      <c r="H8" s="225"/>
      <c r="I8" s="225"/>
      <c r="J8" s="225"/>
      <c r="K8" s="225"/>
      <c r="L8" s="225"/>
      <c r="M8" s="336"/>
      <c r="N8" s="313"/>
      <c r="O8" s="341" t="s">
        <v>517</v>
      </c>
      <c r="P8" s="342">
        <f t="shared" ref="P8:T8" si="330">SUM(P5:P7)</f>
        <v>0</v>
      </c>
      <c r="Q8" s="342">
        <f t="shared" si="330"/>
        <v>0</v>
      </c>
      <c r="R8" s="342">
        <f t="shared" si="330"/>
        <v>0</v>
      </c>
      <c r="S8" s="342">
        <f t="shared" si="330"/>
        <v>106</v>
      </c>
      <c r="T8" s="343">
        <f t="shared" si="330"/>
        <v>0</v>
      </c>
      <c r="U8" s="339"/>
      <c r="V8" s="337"/>
      <c r="W8" s="337"/>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row>
    <row r="117" ht="49.5" customHeight="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FDD6C2F6-EDD3-424F-ADD3-8D38B4AF6AEB}">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1" operator="equal" id="{AC219676-A6F5-4C66-ADAF-E2061E82C93D}">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B425AF2C-1203-4E83-8B1D-8E83876FC4E3}">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8" operator="equal" id="{70AD3393-3B03-4B7A-8BA8-433675CA5D95}">
            <xm:f>"c"</xm:f>
            <x14:dxf>
              <fill>
                <patternFill patternType="solid">
                  <fgColor rgb="FFB7E1CD"/>
                  <bgColor rgb="FFB7E1CD"/>
                </patternFill>
              </fill>
            </x14:dxf>
          </x14:cfRule>
          <xm:sqref>F11:F117</xm:sqref>
        </x14:conditionalFormatting>
        <x14:conditionalFormatting xmlns:xm="http://schemas.microsoft.com/office/excel/2006/main">
          <x14:cfRule type="cellIs" priority="29" operator="equal" id="{8616426C-7027-4B0D-923C-2ED376A96D15}">
            <xm:f>"nc"</xm:f>
            <x14:dxf>
              <fill>
                <patternFill patternType="solid">
                  <fgColor rgb="FFF4C7C3"/>
                  <bgColor rgb="FFF4C7C3"/>
                </patternFill>
              </fill>
            </x14:dxf>
          </x14:cfRule>
          <xm:sqref>F11:F117</xm:sqref>
        </x14:conditionalFormatting>
        <x14:conditionalFormatting xmlns:xm="http://schemas.microsoft.com/office/excel/2006/main">
          <x14:cfRule type="cellIs" priority="30" operator="equal" id="{85801BE6-BABF-4F39-A9F6-C39D021E334F}">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96FA983B-6C4A-47F1-8105-126B1FE14ADE}">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365E5B7D-DC72-4CDB-8983-3E06F5054F5C}">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4" operator="equal" id="{E99B5AAB-B4D4-4E44-B7B7-7A10DC7DC2CB}">
            <xm:f>"C"</xm:f>
            <x14:dxf>
              <fill>
                <patternFill patternType="solid">
                  <fgColor rgb="FFB7E1CD"/>
                  <bgColor rgb="FFB7E1CD"/>
                </patternFill>
              </fill>
            </x14:dxf>
          </x14:cfRule>
          <xm:sqref>P4:T4</xm:sqref>
        </x14:conditionalFormatting>
        <x14:conditionalFormatting xmlns:xm="http://schemas.microsoft.com/office/excel/2006/main">
          <x14:cfRule type="cellIs" priority="25" operator="equal" id="{8D750E15-A800-41DB-891D-C698AF2F5932}">
            <xm:f>"NC"</xm:f>
            <x14:dxf>
              <fill>
                <patternFill patternType="solid">
                  <fgColor rgb="FFF4C7C3"/>
                  <bgColor rgb="FFF4C7C3"/>
                </patternFill>
              </fill>
            </x14:dxf>
          </x14:cfRule>
          <xm:sqref>P4:T4</xm:sqref>
        </x14:conditionalFormatting>
        <x14:conditionalFormatting xmlns:xm="http://schemas.microsoft.com/office/excel/2006/main">
          <x14:cfRule type="cellIs" priority="26" operator="equal" id="{5EE7FCE5-6614-4684-85B0-8E6375DC6535}">
            <xm:f>"NA"</xm:f>
            <x14:dxf>
              <fill>
                <patternFill patternType="solid">
                  <fgColor rgb="FFFCE8B2"/>
                  <bgColor rgb="FFFCE8B2"/>
                </patternFill>
              </fill>
            </x14:dxf>
          </x14:cfRule>
          <xm:sqref>P4:T4</xm:sqref>
        </x14:conditionalFormatting>
        <x14:conditionalFormatting xmlns:xm="http://schemas.microsoft.com/office/excel/2006/main">
          <x14:cfRule type="cellIs" priority="27" operator="equal" id="{603331D4-3A72-466D-A316-57822A51EE30}">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13F5B627-3AF0-4D7F-9BFF-60D80059A34B}" type="list" allowBlank="1" errorStyle="stop" imeMode="noControl" operator="between" showDropDown="0" showErrorMessage="1" showInputMessage="0">
          <x14:formula1>
            <xm:f>"nt,na,c"</xm:f>
          </x14:formula1>
          <xm:sqref>F54:F55</xm:sqref>
        </x14:dataValidation>
        <x14:dataValidation xr:uid="{585CB5D9-E312-44DA-B8B8-71D3C8F26FCE}" type="list" allowBlank="1" errorStyle="stop" imeMode="noControl" operator="between" showDropDown="0" showErrorMessage="1" showInputMessage="0">
          <x14:formula1>
            <xm:f>"nt,na,c,nc"</xm:f>
          </x14:formula1>
          <xm:sqref>F12:F53 F56:F117</xm:sqref>
        </x14:dataValidation>
        <x14:dataValidation xr:uid="{DD34CCAC-F627-4389-822B-DA101E812053}" type="list" allowBlank="1" errorStyle="stop" imeMode="noControl" operator="between" showDropDown="0" showErrorMessage="0" showInputMessage="0">
          <x14:formula1>
            <xm:f>"d"</xm:f>
          </x14:formula1>
          <xm:sqref>G12:G117</xm:sqref>
        </x14:dataValidation>
        <x14:dataValidation xr:uid="{E75699B3-ECE7-44E8-B1D5-364B5FAFC20C}"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6">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57031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3" width="16"/>
  </cols>
  <sheetData>
    <row r="1" ht="0.75" customHeight="1">
      <c r="A1" s="312"/>
      <c r="B1" s="313"/>
      <c r="C1" s="313"/>
      <c r="D1" s="313"/>
      <c r="E1" s="313"/>
      <c r="F1" s="313"/>
      <c r="G1" s="313"/>
      <c r="H1" s="313"/>
      <c r="I1" s="313"/>
      <c r="J1" s="313"/>
      <c r="K1" s="313"/>
      <c r="L1" s="313"/>
      <c r="M1" s="313"/>
      <c r="N1" s="365"/>
      <c r="O1" s="365"/>
      <c r="P1" s="365"/>
      <c r="Q1" s="365"/>
      <c r="R1" s="365"/>
      <c r="S1" s="365"/>
      <c r="T1" s="365"/>
      <c r="U1" s="365"/>
      <c r="V1" s="365"/>
      <c r="W1" s="365"/>
    </row>
    <row r="2" ht="16.5" customHeight="1">
      <c r="A2" s="315"/>
      <c r="B2" s="316" t="str">
        <f>F4</f>
        <v>P18</v>
      </c>
      <c r="C2" s="317">
        <f>Echantillon!C30</f>
        <v>0</v>
      </c>
      <c r="D2" s="318"/>
      <c r="E2" s="318"/>
      <c r="F2" s="319"/>
      <c r="G2" s="320"/>
      <c r="H2" s="320"/>
      <c r="I2" s="320"/>
      <c r="J2" s="320"/>
      <c r="K2" s="321"/>
      <c r="L2" s="321"/>
      <c r="M2" s="321"/>
      <c r="N2" s="366"/>
      <c r="O2" s="366"/>
      <c r="P2" s="365"/>
      <c r="Q2" s="365"/>
      <c r="R2" s="365"/>
      <c r="S2" s="365"/>
      <c r="T2" s="365"/>
      <c r="U2" s="365"/>
      <c r="V2" s="365"/>
      <c r="W2" s="365"/>
    </row>
    <row r="3" ht="18.75" customHeight="1">
      <c r="A3" s="315"/>
      <c r="B3" s="316" t="s">
        <v>508</v>
      </c>
      <c r="C3" s="323" t="str">
        <f>HYPERLINK(Echantillon!D30)</f>
        <v/>
      </c>
      <c r="D3" s="12"/>
      <c r="E3" s="12"/>
      <c r="F3" s="12"/>
      <c r="G3" s="320"/>
      <c r="H3" s="320"/>
      <c r="I3" s="320"/>
      <c r="J3" s="320"/>
      <c r="K3" s="320"/>
      <c r="L3" s="320"/>
      <c r="M3" s="320"/>
      <c r="N3" s="365"/>
      <c r="O3" s="365"/>
      <c r="P3" s="365"/>
      <c r="Q3" s="365"/>
      <c r="R3" s="365"/>
      <c r="S3" s="365"/>
      <c r="T3" s="365"/>
      <c r="U3" s="365"/>
      <c r="V3" s="365"/>
      <c r="W3" s="365"/>
    </row>
    <row r="4" ht="16.5" customHeight="1">
      <c r="A4" s="312"/>
      <c r="B4" s="324" t="s">
        <v>125</v>
      </c>
      <c r="C4" s="325" t="s">
        <v>509</v>
      </c>
      <c r="D4" s="325" t="s">
        <v>128</v>
      </c>
      <c r="E4" s="326" t="s">
        <v>129</v>
      </c>
      <c r="F4" s="326" t="str">
        <f>Echantillon!B30</f>
        <v>P18</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31">P5+Q5</f>
        <v>0</v>
      </c>
      <c r="U5" s="339" t="str">
        <f t="shared" ref="U5:U7" si="332">IF(T5&gt;0,P5/T5,"-")</f>
        <v>-</v>
      </c>
      <c r="V5" s="340" t="str">
        <f t="shared" ref="V5:W5" si="333">U5</f>
        <v>-</v>
      </c>
      <c r="W5" s="340" t="str">
        <f t="shared" si="333"/>
        <v>-</v>
      </c>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31"/>
        <v>0</v>
      </c>
      <c r="U6" s="339" t="str">
        <f t="shared" si="332"/>
        <v>-</v>
      </c>
      <c r="V6" s="285" t="str">
        <f t="shared" ref="V6:W6" si="334">IF(T6&gt;0,SUM(P5:P6)/SUM(T5:T6),"-")</f>
        <v>-</v>
      </c>
      <c r="W6" s="285" t="e">
        <f t="shared" si="334"/>
        <v>#DIV/0!</v>
      </c>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31"/>
        <v>0</v>
      </c>
      <c r="U7" s="339" t="str">
        <f t="shared" si="332"/>
        <v>-</v>
      </c>
      <c r="V7" s="340" t="str">
        <f t="shared" ref="V7:W7" si="335">IF(T7&gt;0,SUM(P5:P7)/SUM(T5:T7),"-")</f>
        <v>-</v>
      </c>
      <c r="W7" s="340" t="e">
        <f t="shared" si="335"/>
        <v>#DIV/0!</v>
      </c>
    </row>
    <row r="8" ht="16.5" customHeight="1">
      <c r="A8" s="312"/>
      <c r="B8" s="225"/>
      <c r="C8" s="225"/>
      <c r="D8" s="225"/>
      <c r="E8" s="326" t="s">
        <v>134</v>
      </c>
      <c r="F8" s="326">
        <f>COUNTIF(F12:F117,"nt")</f>
        <v>106</v>
      </c>
      <c r="G8" s="225"/>
      <c r="H8" s="225"/>
      <c r="I8" s="225"/>
      <c r="J8" s="225"/>
      <c r="K8" s="225"/>
      <c r="L8" s="225"/>
      <c r="M8" s="336"/>
      <c r="N8" s="313"/>
      <c r="O8" s="341" t="s">
        <v>517</v>
      </c>
      <c r="P8" s="342">
        <f t="shared" ref="P8:T8" si="336">SUM(P5:P7)</f>
        <v>0</v>
      </c>
      <c r="Q8" s="342">
        <f t="shared" si="336"/>
        <v>0</v>
      </c>
      <c r="R8" s="342">
        <f t="shared" si="336"/>
        <v>0</v>
      </c>
      <c r="S8" s="342">
        <f t="shared" si="336"/>
        <v>106</v>
      </c>
      <c r="T8" s="343">
        <f t="shared" si="336"/>
        <v>0</v>
      </c>
      <c r="U8" s="339"/>
      <c r="V8" s="337"/>
      <c r="W8" s="337"/>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row>
    <row r="11" ht="14.25">
      <c r="A11" s="312"/>
      <c r="B11" s="183"/>
      <c r="C11" s="183"/>
      <c r="D11" s="183"/>
      <c r="E11" s="347"/>
      <c r="F11" s="183"/>
      <c r="G11" s="183"/>
      <c r="H11" s="348"/>
      <c r="I11" s="348"/>
      <c r="J11" s="348"/>
      <c r="K11" s="348"/>
      <c r="L11" s="348"/>
      <c r="M11" s="350"/>
      <c r="N11" s="365"/>
      <c r="O11" s="365"/>
      <c r="P11" s="365"/>
      <c r="Q11" s="365"/>
      <c r="R11" s="365"/>
      <c r="S11" s="365"/>
      <c r="T11" s="365"/>
      <c r="U11" s="365"/>
      <c r="V11" s="365"/>
      <c r="W11" s="365"/>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65"/>
      <c r="O12" s="365"/>
      <c r="P12" s="365"/>
      <c r="Q12" s="365"/>
      <c r="R12" s="365"/>
      <c r="S12" s="365"/>
      <c r="T12" s="365"/>
      <c r="U12" s="365"/>
      <c r="V12" s="365"/>
      <c r="W12" s="365"/>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65"/>
      <c r="O13" s="365"/>
      <c r="P13" s="365"/>
      <c r="Q13" s="365"/>
      <c r="R13" s="365"/>
      <c r="S13" s="365"/>
      <c r="T13" s="365"/>
      <c r="U13" s="365"/>
      <c r="V13" s="365"/>
      <c r="W13" s="365"/>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65"/>
      <c r="O14" s="365"/>
      <c r="P14" s="365"/>
      <c r="Q14" s="365"/>
      <c r="R14" s="365"/>
      <c r="S14" s="365"/>
      <c r="T14" s="365"/>
      <c r="U14" s="365"/>
      <c r="V14" s="365"/>
      <c r="W14" s="365"/>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65"/>
      <c r="O15" s="365"/>
      <c r="P15" s="365"/>
      <c r="Q15" s="365"/>
      <c r="R15" s="365"/>
      <c r="S15" s="365"/>
      <c r="T15" s="365"/>
      <c r="U15" s="365"/>
      <c r="V15" s="365"/>
      <c r="W15" s="365"/>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65"/>
      <c r="O16" s="365"/>
      <c r="P16" s="365"/>
      <c r="Q16" s="365"/>
      <c r="R16" s="365"/>
      <c r="S16" s="365"/>
      <c r="T16" s="365"/>
      <c r="U16" s="365"/>
      <c r="V16" s="365"/>
      <c r="W16" s="365"/>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65"/>
      <c r="O17" s="365"/>
      <c r="P17" s="365"/>
      <c r="Q17" s="365"/>
      <c r="R17" s="365"/>
      <c r="S17" s="365"/>
      <c r="T17" s="365"/>
      <c r="U17" s="365"/>
      <c r="V17" s="365"/>
      <c r="W17" s="365"/>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7"/>
      <c r="O18" s="367"/>
      <c r="P18" s="367"/>
      <c r="Q18" s="367"/>
      <c r="R18" s="367"/>
      <c r="S18" s="367"/>
      <c r="T18" s="367"/>
      <c r="U18" s="367"/>
      <c r="V18" s="367"/>
      <c r="W18" s="367"/>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68"/>
      <c r="O19" s="368"/>
      <c r="P19" s="368"/>
      <c r="Q19" s="368"/>
      <c r="R19" s="368"/>
      <c r="S19" s="368"/>
      <c r="T19" s="369"/>
      <c r="U19" s="365"/>
      <c r="V19" s="365"/>
      <c r="W19" s="365"/>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65"/>
      <c r="O20" s="365"/>
      <c r="P20" s="365"/>
      <c r="Q20" s="365"/>
      <c r="R20" s="365"/>
      <c r="S20" s="365"/>
      <c r="T20" s="365"/>
      <c r="U20" s="365"/>
      <c r="V20" s="365"/>
      <c r="W20" s="365"/>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65"/>
      <c r="O21" s="365"/>
      <c r="P21" s="365"/>
      <c r="Q21" s="365"/>
      <c r="R21" s="365"/>
      <c r="S21" s="365"/>
      <c r="T21" s="365"/>
      <c r="U21" s="365"/>
      <c r="V21" s="365"/>
      <c r="W21" s="365"/>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65"/>
      <c r="O22" s="365"/>
      <c r="P22" s="365"/>
      <c r="Q22" s="365"/>
      <c r="R22" s="365"/>
      <c r="S22" s="365"/>
      <c r="T22" s="365"/>
      <c r="U22" s="365"/>
      <c r="V22" s="365"/>
      <c r="W22" s="365"/>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65"/>
      <c r="O23" s="365"/>
      <c r="P23" s="365"/>
      <c r="Q23" s="365"/>
      <c r="R23" s="365"/>
      <c r="S23" s="365"/>
      <c r="T23" s="365"/>
      <c r="U23" s="365"/>
      <c r="V23" s="365"/>
      <c r="W23" s="365"/>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65"/>
      <c r="O24" s="365"/>
      <c r="P24" s="365"/>
      <c r="Q24" s="365"/>
      <c r="R24" s="365"/>
      <c r="S24" s="365"/>
      <c r="T24" s="365"/>
      <c r="U24" s="365"/>
      <c r="V24" s="365"/>
      <c r="W24" s="365"/>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65"/>
      <c r="O25" s="365"/>
      <c r="P25" s="365"/>
      <c r="Q25" s="365"/>
      <c r="R25" s="365"/>
      <c r="S25" s="365"/>
      <c r="T25" s="365"/>
      <c r="U25" s="365"/>
      <c r="V25" s="365"/>
      <c r="W25" s="365"/>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65"/>
      <c r="O26" s="365"/>
      <c r="P26" s="365"/>
      <c r="Q26" s="365"/>
      <c r="R26" s="365"/>
      <c r="S26" s="365"/>
      <c r="T26" s="365"/>
      <c r="U26" s="365"/>
      <c r="V26" s="365"/>
      <c r="W26" s="365"/>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65"/>
      <c r="O27" s="365"/>
      <c r="P27" s="365"/>
      <c r="Q27" s="365"/>
      <c r="R27" s="365"/>
      <c r="S27" s="365"/>
      <c r="T27" s="365"/>
      <c r="U27" s="365"/>
      <c r="V27" s="365"/>
      <c r="W27" s="365"/>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65"/>
      <c r="O28" s="365"/>
      <c r="P28" s="365"/>
      <c r="Q28" s="365"/>
      <c r="R28" s="365"/>
      <c r="S28" s="365"/>
      <c r="T28" s="365"/>
      <c r="U28" s="365"/>
      <c r="V28" s="365"/>
      <c r="W28" s="365"/>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65"/>
      <c r="O29" s="365"/>
      <c r="P29" s="365"/>
      <c r="Q29" s="365"/>
      <c r="R29" s="365"/>
      <c r="S29" s="365"/>
      <c r="T29" s="365"/>
      <c r="U29" s="365"/>
      <c r="V29" s="365"/>
      <c r="W29" s="365"/>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65"/>
      <c r="O30" s="365"/>
      <c r="P30" s="365"/>
      <c r="Q30" s="365"/>
      <c r="R30" s="365"/>
      <c r="S30" s="365"/>
      <c r="T30" s="365"/>
      <c r="U30" s="365"/>
      <c r="V30" s="365"/>
      <c r="W30" s="365"/>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65"/>
      <c r="O31" s="365"/>
      <c r="P31" s="365"/>
      <c r="Q31" s="365"/>
      <c r="R31" s="365"/>
      <c r="S31" s="365"/>
      <c r="T31" s="365"/>
      <c r="U31" s="365"/>
      <c r="V31" s="365"/>
      <c r="W31" s="365"/>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65"/>
      <c r="O32" s="365"/>
      <c r="P32" s="365"/>
      <c r="Q32" s="365"/>
      <c r="R32" s="365"/>
      <c r="S32" s="365"/>
      <c r="T32" s="365"/>
      <c r="U32" s="365"/>
      <c r="V32" s="365"/>
      <c r="W32" s="365"/>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65"/>
      <c r="O33" s="365"/>
      <c r="P33" s="365"/>
      <c r="Q33" s="365"/>
      <c r="R33" s="365"/>
      <c r="S33" s="365"/>
      <c r="T33" s="365"/>
      <c r="U33" s="365"/>
      <c r="V33" s="365"/>
      <c r="W33" s="365"/>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65"/>
      <c r="O34" s="365"/>
      <c r="P34" s="365"/>
      <c r="Q34" s="365"/>
      <c r="R34" s="365"/>
      <c r="S34" s="365"/>
      <c r="T34" s="365"/>
      <c r="U34" s="365"/>
      <c r="V34" s="365"/>
      <c r="W34" s="365"/>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65"/>
      <c r="O35" s="365"/>
      <c r="P35" s="365"/>
      <c r="Q35" s="365"/>
      <c r="R35" s="365"/>
      <c r="S35" s="365"/>
      <c r="T35" s="365"/>
      <c r="U35" s="365"/>
      <c r="V35" s="365"/>
      <c r="W35" s="365"/>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65"/>
      <c r="O36" s="365"/>
      <c r="P36" s="365"/>
      <c r="Q36" s="365"/>
      <c r="R36" s="365"/>
      <c r="S36" s="365"/>
      <c r="T36" s="365"/>
      <c r="U36" s="365"/>
      <c r="V36" s="365"/>
      <c r="W36" s="365"/>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65"/>
      <c r="O37" s="365"/>
      <c r="P37" s="365"/>
      <c r="Q37" s="365"/>
      <c r="R37" s="365"/>
      <c r="S37" s="365"/>
      <c r="T37" s="365"/>
      <c r="U37" s="365"/>
      <c r="V37" s="365"/>
      <c r="W37" s="365"/>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65"/>
      <c r="O38" s="365"/>
      <c r="P38" s="365"/>
      <c r="Q38" s="365"/>
      <c r="R38" s="365"/>
      <c r="S38" s="365"/>
      <c r="T38" s="365"/>
      <c r="U38" s="365"/>
      <c r="V38" s="365"/>
      <c r="W38" s="365"/>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65"/>
      <c r="O39" s="365"/>
      <c r="P39" s="365"/>
      <c r="Q39" s="365"/>
      <c r="R39" s="365"/>
      <c r="S39" s="365"/>
      <c r="T39" s="365"/>
      <c r="U39" s="365"/>
      <c r="V39" s="365"/>
      <c r="W39" s="365"/>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65"/>
      <c r="O40" s="365"/>
      <c r="P40" s="365"/>
      <c r="Q40" s="365"/>
      <c r="R40" s="365"/>
      <c r="S40" s="365"/>
      <c r="T40" s="365"/>
      <c r="U40" s="365"/>
      <c r="V40" s="365"/>
      <c r="W40" s="365"/>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65"/>
      <c r="O41" s="365"/>
      <c r="P41" s="365"/>
      <c r="Q41" s="365"/>
      <c r="R41" s="365"/>
      <c r="S41" s="365"/>
      <c r="T41" s="365"/>
      <c r="U41" s="365"/>
      <c r="V41" s="365"/>
      <c r="W41" s="365"/>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65"/>
      <c r="O42" s="365"/>
      <c r="P42" s="365"/>
      <c r="Q42" s="365"/>
      <c r="R42" s="365"/>
      <c r="S42" s="365"/>
      <c r="T42" s="365"/>
      <c r="U42" s="365"/>
      <c r="V42" s="365"/>
      <c r="W42" s="365"/>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65"/>
      <c r="O43" s="365"/>
      <c r="P43" s="365"/>
      <c r="Q43" s="365"/>
      <c r="R43" s="365"/>
      <c r="S43" s="365"/>
      <c r="T43" s="365"/>
      <c r="U43" s="365"/>
      <c r="V43" s="365"/>
      <c r="W43" s="365"/>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65"/>
      <c r="O44" s="365"/>
      <c r="P44" s="365"/>
      <c r="Q44" s="365"/>
      <c r="R44" s="365"/>
      <c r="S44" s="365"/>
      <c r="T44" s="365"/>
      <c r="U44" s="365"/>
      <c r="V44" s="365"/>
      <c r="W44" s="365"/>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65"/>
      <c r="O45" s="365"/>
      <c r="P45" s="365"/>
      <c r="Q45" s="365"/>
      <c r="R45" s="365"/>
      <c r="S45" s="365"/>
      <c r="T45" s="365"/>
      <c r="U45" s="365"/>
      <c r="V45" s="365"/>
      <c r="W45" s="365"/>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65"/>
      <c r="O46" s="365"/>
      <c r="P46" s="365"/>
      <c r="Q46" s="365"/>
      <c r="R46" s="365"/>
      <c r="S46" s="365"/>
      <c r="T46" s="365"/>
      <c r="U46" s="365"/>
      <c r="V46" s="365"/>
      <c r="W46" s="365"/>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65"/>
      <c r="O47" s="365"/>
      <c r="P47" s="365"/>
      <c r="Q47" s="365"/>
      <c r="R47" s="365"/>
      <c r="S47" s="365"/>
      <c r="T47" s="365"/>
      <c r="U47" s="365"/>
      <c r="V47" s="365"/>
      <c r="W47" s="365"/>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65"/>
      <c r="O48" s="365"/>
      <c r="P48" s="365"/>
      <c r="Q48" s="365"/>
      <c r="R48" s="365"/>
      <c r="S48" s="365"/>
      <c r="T48" s="365"/>
      <c r="U48" s="365"/>
      <c r="V48" s="365"/>
      <c r="W48" s="365"/>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65"/>
      <c r="O49" s="365"/>
      <c r="P49" s="365"/>
      <c r="Q49" s="365"/>
      <c r="R49" s="365"/>
      <c r="S49" s="365"/>
      <c r="T49" s="365"/>
      <c r="U49" s="365"/>
      <c r="V49" s="365"/>
      <c r="W49" s="365"/>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65"/>
      <c r="O50" s="365"/>
      <c r="P50" s="365"/>
      <c r="Q50" s="365"/>
      <c r="R50" s="365"/>
      <c r="S50" s="365"/>
      <c r="T50" s="365"/>
      <c r="U50" s="365"/>
      <c r="V50" s="365"/>
      <c r="W50" s="365"/>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65"/>
      <c r="O51" s="365"/>
      <c r="P51" s="365"/>
      <c r="Q51" s="365"/>
      <c r="R51" s="365"/>
      <c r="S51" s="365"/>
      <c r="T51" s="365"/>
      <c r="U51" s="365"/>
      <c r="V51" s="365"/>
      <c r="W51" s="365"/>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65"/>
      <c r="O52" s="365"/>
      <c r="P52" s="365"/>
      <c r="Q52" s="365"/>
      <c r="R52" s="365"/>
      <c r="S52" s="365"/>
      <c r="T52" s="365"/>
      <c r="U52" s="365"/>
      <c r="V52" s="365"/>
      <c r="W52" s="365"/>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65"/>
      <c r="O53" s="365"/>
      <c r="P53" s="365"/>
      <c r="Q53" s="365"/>
      <c r="R53" s="365"/>
      <c r="S53" s="365"/>
      <c r="T53" s="365"/>
      <c r="U53" s="365"/>
      <c r="V53" s="365"/>
      <c r="W53" s="365"/>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65"/>
      <c r="O54" s="365"/>
      <c r="P54" s="365"/>
      <c r="Q54" s="365"/>
      <c r="R54" s="365"/>
      <c r="S54" s="365"/>
      <c r="T54" s="365"/>
      <c r="U54" s="365"/>
      <c r="V54" s="365"/>
      <c r="W54" s="365"/>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65"/>
      <c r="O55" s="365"/>
      <c r="P55" s="365"/>
      <c r="Q55" s="365"/>
      <c r="R55" s="365"/>
      <c r="S55" s="365"/>
      <c r="T55" s="365"/>
      <c r="U55" s="365"/>
      <c r="V55" s="365"/>
      <c r="W55" s="365"/>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65"/>
      <c r="O56" s="365"/>
      <c r="P56" s="365"/>
      <c r="Q56" s="365"/>
      <c r="R56" s="365"/>
      <c r="S56" s="365"/>
      <c r="T56" s="365"/>
      <c r="U56" s="365"/>
      <c r="V56" s="365"/>
      <c r="W56" s="365"/>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65"/>
      <c r="O57" s="365"/>
      <c r="P57" s="365"/>
      <c r="Q57" s="365"/>
      <c r="R57" s="365"/>
      <c r="S57" s="365"/>
      <c r="T57" s="365"/>
      <c r="U57" s="365"/>
      <c r="V57" s="365"/>
      <c r="W57" s="365"/>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65"/>
      <c r="O58" s="365"/>
      <c r="P58" s="365"/>
      <c r="Q58" s="365"/>
      <c r="R58" s="365"/>
      <c r="S58" s="365"/>
      <c r="T58" s="365"/>
      <c r="U58" s="365"/>
      <c r="V58" s="365"/>
      <c r="W58" s="365"/>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65"/>
      <c r="O59" s="365"/>
      <c r="P59" s="365"/>
      <c r="Q59" s="365"/>
      <c r="R59" s="365"/>
      <c r="S59" s="365"/>
      <c r="T59" s="365"/>
      <c r="U59" s="365"/>
      <c r="V59" s="365"/>
      <c r="W59" s="365"/>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65"/>
      <c r="O60" s="365"/>
      <c r="P60" s="365"/>
      <c r="Q60" s="365"/>
      <c r="R60" s="365"/>
      <c r="S60" s="365"/>
      <c r="T60" s="365"/>
      <c r="U60" s="365"/>
      <c r="V60" s="365"/>
      <c r="W60" s="365"/>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65"/>
      <c r="O61" s="365"/>
      <c r="P61" s="365"/>
      <c r="Q61" s="365"/>
      <c r="R61" s="365"/>
      <c r="S61" s="365"/>
      <c r="T61" s="365"/>
      <c r="U61" s="365"/>
      <c r="V61" s="365"/>
      <c r="W61" s="365"/>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65"/>
      <c r="O62" s="365"/>
      <c r="P62" s="365"/>
      <c r="Q62" s="365"/>
      <c r="R62" s="365"/>
      <c r="S62" s="365"/>
      <c r="T62" s="365"/>
      <c r="U62" s="365"/>
      <c r="V62" s="365"/>
      <c r="W62" s="365"/>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65"/>
      <c r="O63" s="365"/>
      <c r="P63" s="365"/>
      <c r="Q63" s="365"/>
      <c r="R63" s="365"/>
      <c r="S63" s="365"/>
      <c r="T63" s="365"/>
      <c r="U63" s="365"/>
      <c r="V63" s="365"/>
      <c r="W63" s="365"/>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65"/>
      <c r="O64" s="365"/>
      <c r="P64" s="365"/>
      <c r="Q64" s="365"/>
      <c r="R64" s="365"/>
      <c r="S64" s="365"/>
      <c r="T64" s="365"/>
      <c r="U64" s="365"/>
      <c r="V64" s="365"/>
      <c r="W64" s="365"/>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65"/>
      <c r="O65" s="365"/>
      <c r="P65" s="365"/>
      <c r="Q65" s="365"/>
      <c r="R65" s="365"/>
      <c r="S65" s="365"/>
      <c r="T65" s="365"/>
      <c r="U65" s="365"/>
      <c r="V65" s="365"/>
      <c r="W65" s="365"/>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65"/>
      <c r="O66" s="365"/>
      <c r="P66" s="365"/>
      <c r="Q66" s="365"/>
      <c r="R66" s="365"/>
      <c r="S66" s="365"/>
      <c r="T66" s="365"/>
      <c r="U66" s="365"/>
      <c r="V66" s="365"/>
      <c r="W66" s="365"/>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65"/>
      <c r="O67" s="365"/>
      <c r="P67" s="365"/>
      <c r="Q67" s="365"/>
      <c r="R67" s="365"/>
      <c r="S67" s="365"/>
      <c r="T67" s="365"/>
      <c r="U67" s="365"/>
      <c r="V67" s="365"/>
      <c r="W67" s="365"/>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65"/>
      <c r="O68" s="365"/>
      <c r="P68" s="365"/>
      <c r="Q68" s="365"/>
      <c r="R68" s="365"/>
      <c r="S68" s="365"/>
      <c r="T68" s="365"/>
      <c r="U68" s="365"/>
      <c r="V68" s="365"/>
      <c r="W68" s="365"/>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65"/>
      <c r="O69" s="365"/>
      <c r="P69" s="365"/>
      <c r="Q69" s="365"/>
      <c r="R69" s="365"/>
      <c r="S69" s="365"/>
      <c r="T69" s="365"/>
      <c r="U69" s="365"/>
      <c r="V69" s="365"/>
      <c r="W69" s="365"/>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65"/>
      <c r="O70" s="365"/>
      <c r="P70" s="365"/>
      <c r="Q70" s="365"/>
      <c r="R70" s="365"/>
      <c r="S70" s="365"/>
      <c r="T70" s="365"/>
      <c r="U70" s="365"/>
      <c r="V70" s="365"/>
      <c r="W70" s="365"/>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65"/>
      <c r="O71" s="365"/>
      <c r="P71" s="365"/>
      <c r="Q71" s="365"/>
      <c r="R71" s="365"/>
      <c r="S71" s="365"/>
      <c r="T71" s="365"/>
      <c r="U71" s="365"/>
      <c r="V71" s="365"/>
      <c r="W71" s="365"/>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65"/>
      <c r="O72" s="365"/>
      <c r="P72" s="365"/>
      <c r="Q72" s="365"/>
      <c r="R72" s="365"/>
      <c r="S72" s="365"/>
      <c r="T72" s="365"/>
      <c r="U72" s="365"/>
      <c r="V72" s="365"/>
      <c r="W72" s="365"/>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65"/>
      <c r="O73" s="365"/>
      <c r="P73" s="365"/>
      <c r="Q73" s="365"/>
      <c r="R73" s="365"/>
      <c r="S73" s="365"/>
      <c r="T73" s="365"/>
      <c r="U73" s="365"/>
      <c r="V73" s="365"/>
      <c r="W73" s="365"/>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65"/>
      <c r="O74" s="365"/>
      <c r="P74" s="365"/>
      <c r="Q74" s="365"/>
      <c r="R74" s="365"/>
      <c r="S74" s="365"/>
      <c r="T74" s="365"/>
      <c r="U74" s="365"/>
      <c r="V74" s="365"/>
      <c r="W74" s="365"/>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65"/>
      <c r="O75" s="365"/>
      <c r="P75" s="365"/>
      <c r="Q75" s="365"/>
      <c r="R75" s="365"/>
      <c r="S75" s="365"/>
      <c r="T75" s="365"/>
      <c r="U75" s="365"/>
      <c r="V75" s="365"/>
      <c r="W75" s="365"/>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65"/>
      <c r="O76" s="365"/>
      <c r="P76" s="365"/>
      <c r="Q76" s="365"/>
      <c r="R76" s="365"/>
      <c r="S76" s="365"/>
      <c r="T76" s="365"/>
      <c r="U76" s="365"/>
      <c r="V76" s="365"/>
      <c r="W76" s="365"/>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65"/>
      <c r="O77" s="365"/>
      <c r="P77" s="365"/>
      <c r="Q77" s="365"/>
      <c r="R77" s="365"/>
      <c r="S77" s="365"/>
      <c r="T77" s="365"/>
      <c r="U77" s="365"/>
      <c r="V77" s="365"/>
      <c r="W77" s="365"/>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65"/>
      <c r="O78" s="365"/>
      <c r="P78" s="365"/>
      <c r="Q78" s="365"/>
      <c r="R78" s="365"/>
      <c r="S78" s="365"/>
      <c r="T78" s="365"/>
      <c r="U78" s="365"/>
      <c r="V78" s="365"/>
      <c r="W78" s="365"/>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65"/>
      <c r="O79" s="365"/>
      <c r="P79" s="365"/>
      <c r="Q79" s="365"/>
      <c r="R79" s="365"/>
      <c r="S79" s="365"/>
      <c r="T79" s="365"/>
      <c r="U79" s="365"/>
      <c r="V79" s="365"/>
      <c r="W79" s="365"/>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65"/>
      <c r="O80" s="365"/>
      <c r="P80" s="365"/>
      <c r="Q80" s="365"/>
      <c r="R80" s="365"/>
      <c r="S80" s="365"/>
      <c r="T80" s="365"/>
      <c r="U80" s="365"/>
      <c r="V80" s="365"/>
      <c r="W80" s="365"/>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65"/>
      <c r="O81" s="365"/>
      <c r="P81" s="365"/>
      <c r="Q81" s="365"/>
      <c r="R81" s="365"/>
      <c r="S81" s="365"/>
      <c r="T81" s="365"/>
      <c r="U81" s="365"/>
      <c r="V81" s="365"/>
      <c r="W81" s="365"/>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65"/>
      <c r="O82" s="365"/>
      <c r="P82" s="365"/>
      <c r="Q82" s="365"/>
      <c r="R82" s="365"/>
      <c r="S82" s="365"/>
      <c r="T82" s="365"/>
      <c r="U82" s="365"/>
      <c r="V82" s="365"/>
      <c r="W82" s="365"/>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65"/>
      <c r="O83" s="365"/>
      <c r="P83" s="365"/>
      <c r="Q83" s="365"/>
      <c r="R83" s="365"/>
      <c r="S83" s="365"/>
      <c r="T83" s="365"/>
      <c r="U83" s="365"/>
      <c r="V83" s="365"/>
      <c r="W83" s="365"/>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65"/>
      <c r="O84" s="365"/>
      <c r="P84" s="365"/>
      <c r="Q84" s="365"/>
      <c r="R84" s="365"/>
      <c r="S84" s="365"/>
      <c r="T84" s="365"/>
      <c r="U84" s="365"/>
      <c r="V84" s="365"/>
      <c r="W84" s="365"/>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65"/>
      <c r="O85" s="365"/>
      <c r="P85" s="365"/>
      <c r="Q85" s="365"/>
      <c r="R85" s="365"/>
      <c r="S85" s="365"/>
      <c r="T85" s="365"/>
      <c r="U85" s="365"/>
      <c r="V85" s="365"/>
      <c r="W85" s="365"/>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65"/>
      <c r="O86" s="365"/>
      <c r="P86" s="365"/>
      <c r="Q86" s="365"/>
      <c r="R86" s="365"/>
      <c r="S86" s="365"/>
      <c r="T86" s="365"/>
      <c r="U86" s="365"/>
      <c r="V86" s="365"/>
      <c r="W86" s="365"/>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65"/>
      <c r="O87" s="365"/>
      <c r="P87" s="365"/>
      <c r="Q87" s="365"/>
      <c r="R87" s="365"/>
      <c r="S87" s="365"/>
      <c r="T87" s="365"/>
      <c r="U87" s="365"/>
      <c r="V87" s="365"/>
      <c r="W87" s="365"/>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65"/>
      <c r="O88" s="365"/>
      <c r="P88" s="365"/>
      <c r="Q88" s="365"/>
      <c r="R88" s="365"/>
      <c r="S88" s="365"/>
      <c r="T88" s="365"/>
      <c r="U88" s="365"/>
      <c r="V88" s="365"/>
      <c r="W88" s="365"/>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65"/>
      <c r="O89" s="365"/>
      <c r="P89" s="365"/>
      <c r="Q89" s="365"/>
      <c r="R89" s="365"/>
      <c r="S89" s="365"/>
      <c r="T89" s="365"/>
      <c r="U89" s="365"/>
      <c r="V89" s="365"/>
      <c r="W89" s="365"/>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65"/>
      <c r="O90" s="365"/>
      <c r="P90" s="365"/>
      <c r="Q90" s="365"/>
      <c r="R90" s="365"/>
      <c r="S90" s="365"/>
      <c r="T90" s="365"/>
      <c r="U90" s="365"/>
      <c r="V90" s="365"/>
      <c r="W90" s="365"/>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65"/>
      <c r="O91" s="365"/>
      <c r="P91" s="365"/>
      <c r="Q91" s="365"/>
      <c r="R91" s="365"/>
      <c r="S91" s="365"/>
      <c r="T91" s="365"/>
      <c r="U91" s="365"/>
      <c r="V91" s="365"/>
      <c r="W91" s="365"/>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65"/>
      <c r="O92" s="365"/>
      <c r="P92" s="365"/>
      <c r="Q92" s="365"/>
      <c r="R92" s="365"/>
      <c r="S92" s="365"/>
      <c r="T92" s="365"/>
      <c r="U92" s="365"/>
      <c r="V92" s="365"/>
      <c r="W92" s="365"/>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65"/>
      <c r="O93" s="365"/>
      <c r="P93" s="365"/>
      <c r="Q93" s="365"/>
      <c r="R93" s="365"/>
      <c r="S93" s="365"/>
      <c r="T93" s="365"/>
      <c r="U93" s="365"/>
      <c r="V93" s="365"/>
      <c r="W93" s="365"/>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65"/>
      <c r="O94" s="365"/>
      <c r="P94" s="365"/>
      <c r="Q94" s="365"/>
      <c r="R94" s="365"/>
      <c r="S94" s="365"/>
      <c r="T94" s="365"/>
      <c r="U94" s="365"/>
      <c r="V94" s="365"/>
      <c r="W94" s="365"/>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65"/>
      <c r="O95" s="365"/>
      <c r="P95" s="365"/>
      <c r="Q95" s="365"/>
      <c r="R95" s="365"/>
      <c r="S95" s="365"/>
      <c r="T95" s="365"/>
      <c r="U95" s="365"/>
      <c r="V95" s="365"/>
      <c r="W95" s="365"/>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65"/>
      <c r="O96" s="365"/>
      <c r="P96" s="365"/>
      <c r="Q96" s="365"/>
      <c r="R96" s="365"/>
      <c r="S96" s="365"/>
      <c r="T96" s="365"/>
      <c r="U96" s="365"/>
      <c r="V96" s="365"/>
      <c r="W96" s="365"/>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65"/>
      <c r="O97" s="365"/>
      <c r="P97" s="365"/>
      <c r="Q97" s="365"/>
      <c r="R97" s="365"/>
      <c r="S97" s="365"/>
      <c r="T97" s="365"/>
      <c r="U97" s="365"/>
      <c r="V97" s="365"/>
      <c r="W97" s="365"/>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65"/>
      <c r="O98" s="365"/>
      <c r="P98" s="365"/>
      <c r="Q98" s="365"/>
      <c r="R98" s="365"/>
      <c r="S98" s="365"/>
      <c r="T98" s="365"/>
      <c r="U98" s="365"/>
      <c r="V98" s="365"/>
      <c r="W98" s="365"/>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65"/>
      <c r="O99" s="365"/>
      <c r="P99" s="365"/>
      <c r="Q99" s="365"/>
      <c r="R99" s="365"/>
      <c r="S99" s="365"/>
      <c r="T99" s="365"/>
      <c r="U99" s="365"/>
      <c r="V99" s="365"/>
      <c r="W99" s="365"/>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65"/>
      <c r="O100" s="365"/>
      <c r="P100" s="365"/>
      <c r="Q100" s="365"/>
      <c r="R100" s="365"/>
      <c r="S100" s="365"/>
      <c r="T100" s="365"/>
      <c r="U100" s="365"/>
      <c r="V100" s="365"/>
      <c r="W100" s="365"/>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65"/>
      <c r="O101" s="365"/>
      <c r="P101" s="365"/>
      <c r="Q101" s="365"/>
      <c r="R101" s="365"/>
      <c r="S101" s="365"/>
      <c r="T101" s="365"/>
      <c r="U101" s="365"/>
      <c r="V101" s="365"/>
      <c r="W101" s="365"/>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65"/>
      <c r="O102" s="365"/>
      <c r="P102" s="365"/>
      <c r="Q102" s="365"/>
      <c r="R102" s="365"/>
      <c r="S102" s="365"/>
      <c r="T102" s="365"/>
      <c r="U102" s="365"/>
      <c r="V102" s="365"/>
      <c r="W102" s="365"/>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65"/>
      <c r="O103" s="365"/>
      <c r="P103" s="365"/>
      <c r="Q103" s="365"/>
      <c r="R103" s="365"/>
      <c r="S103" s="365"/>
      <c r="T103" s="365"/>
      <c r="U103" s="365"/>
      <c r="V103" s="365"/>
      <c r="W103" s="365"/>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65"/>
      <c r="O104" s="365"/>
      <c r="P104" s="365"/>
      <c r="Q104" s="365"/>
      <c r="R104" s="365"/>
      <c r="S104" s="365"/>
      <c r="T104" s="365"/>
      <c r="U104" s="365"/>
      <c r="V104" s="365"/>
      <c r="W104" s="365"/>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65"/>
      <c r="O105" s="365"/>
      <c r="P105" s="365"/>
      <c r="Q105" s="365"/>
      <c r="R105" s="365"/>
      <c r="S105" s="365"/>
      <c r="T105" s="365"/>
      <c r="U105" s="365"/>
      <c r="V105" s="365"/>
      <c r="W105" s="365"/>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65"/>
      <c r="O106" s="365"/>
      <c r="P106" s="365"/>
      <c r="Q106" s="365"/>
      <c r="R106" s="365"/>
      <c r="S106" s="365"/>
      <c r="T106" s="365"/>
      <c r="U106" s="365"/>
      <c r="V106" s="365"/>
      <c r="W106" s="365"/>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65"/>
      <c r="O107" s="365"/>
      <c r="P107" s="365"/>
      <c r="Q107" s="365"/>
      <c r="R107" s="365"/>
      <c r="S107" s="365"/>
      <c r="T107" s="365"/>
      <c r="U107" s="365"/>
      <c r="V107" s="365"/>
      <c r="W107" s="365"/>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65"/>
      <c r="O108" s="365"/>
      <c r="P108" s="365"/>
      <c r="Q108" s="365"/>
      <c r="R108" s="365"/>
      <c r="S108" s="365"/>
      <c r="T108" s="365"/>
      <c r="U108" s="365"/>
      <c r="V108" s="365"/>
      <c r="W108" s="365"/>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65"/>
      <c r="O109" s="365"/>
      <c r="P109" s="365"/>
      <c r="Q109" s="365"/>
      <c r="R109" s="365"/>
      <c r="S109" s="365"/>
      <c r="T109" s="365"/>
      <c r="U109" s="365"/>
      <c r="V109" s="365"/>
      <c r="W109" s="365"/>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65"/>
      <c r="O110" s="365"/>
      <c r="P110" s="365"/>
      <c r="Q110" s="365"/>
      <c r="R110" s="365"/>
      <c r="S110" s="365"/>
      <c r="T110" s="365"/>
      <c r="U110" s="365"/>
      <c r="V110" s="365"/>
      <c r="W110" s="365"/>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65"/>
      <c r="O111" s="365"/>
      <c r="P111" s="365"/>
      <c r="Q111" s="365"/>
      <c r="R111" s="365"/>
      <c r="S111" s="365"/>
      <c r="T111" s="365"/>
      <c r="U111" s="365"/>
      <c r="V111" s="365"/>
      <c r="W111" s="365"/>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65"/>
      <c r="O112" s="365"/>
      <c r="P112" s="365"/>
      <c r="Q112" s="365"/>
      <c r="R112" s="365"/>
      <c r="S112" s="365"/>
      <c r="T112" s="365"/>
      <c r="U112" s="365"/>
      <c r="V112" s="365"/>
      <c r="W112" s="365"/>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65"/>
      <c r="O113" s="365"/>
      <c r="P113" s="365"/>
      <c r="Q113" s="365"/>
      <c r="R113" s="365"/>
      <c r="S113" s="365"/>
      <c r="T113" s="365"/>
      <c r="U113" s="365"/>
      <c r="V113" s="365"/>
      <c r="W113" s="365"/>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65"/>
      <c r="O114" s="365"/>
      <c r="P114" s="365"/>
      <c r="Q114" s="365"/>
      <c r="R114" s="365"/>
      <c r="S114" s="365"/>
      <c r="T114" s="365"/>
      <c r="U114" s="365"/>
      <c r="V114" s="365"/>
      <c r="W114" s="365"/>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100"/>
      <c r="O115" s="100"/>
      <c r="P115" s="100"/>
      <c r="Q115" s="100"/>
      <c r="R115" s="100"/>
      <c r="S115" s="100"/>
      <c r="T115" s="100"/>
      <c r="U115" s="100"/>
      <c r="V115" s="100"/>
      <c r="W115" s="100"/>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65"/>
      <c r="O116" s="365"/>
      <c r="P116" s="365"/>
      <c r="Q116" s="365"/>
      <c r="R116" s="365"/>
      <c r="S116" s="365"/>
      <c r="T116" s="365"/>
      <c r="U116" s="365"/>
      <c r="V116" s="365"/>
      <c r="W116" s="365"/>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65"/>
      <c r="O117" s="365"/>
      <c r="P117" s="365"/>
      <c r="Q117" s="365"/>
      <c r="R117" s="365"/>
      <c r="S117" s="365"/>
      <c r="T117" s="365"/>
      <c r="U117" s="365"/>
      <c r="V117" s="365"/>
      <c r="W117" s="365"/>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E3510F24-F228-4F4E-98DD-7C36A5320E12}">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1" operator="equal" id="{E4AD5BE3-257A-4535-A58C-A6E4E2B22DDD}">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C2FB4DE8-76A1-47E1-999A-19B3D4C29F4F}">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8" operator="equal" id="{2EBDCAED-D96E-4C7E-9BF2-2F858B6E1772}">
            <xm:f>"c"</xm:f>
            <x14:dxf>
              <fill>
                <patternFill patternType="solid">
                  <fgColor rgb="FFB7E1CD"/>
                  <bgColor rgb="FFB7E1CD"/>
                </patternFill>
              </fill>
            </x14:dxf>
          </x14:cfRule>
          <xm:sqref>F11:F117</xm:sqref>
        </x14:conditionalFormatting>
        <x14:conditionalFormatting xmlns:xm="http://schemas.microsoft.com/office/excel/2006/main">
          <x14:cfRule type="cellIs" priority="29" operator="equal" id="{0F24A976-7C5F-4195-9D1A-0A7E653D6256}">
            <xm:f>"nc"</xm:f>
            <x14:dxf>
              <fill>
                <patternFill patternType="solid">
                  <fgColor rgb="FFF4C7C3"/>
                  <bgColor rgb="FFF4C7C3"/>
                </patternFill>
              </fill>
            </x14:dxf>
          </x14:cfRule>
          <xm:sqref>F11:F117</xm:sqref>
        </x14:conditionalFormatting>
        <x14:conditionalFormatting xmlns:xm="http://schemas.microsoft.com/office/excel/2006/main">
          <x14:cfRule type="cellIs" priority="30" operator="equal" id="{DE384D2B-13A0-459B-BC61-860834B03EA9}">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DE67D5B3-DB26-415A-91A2-CCB12E356195}">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C213D850-D18F-4DB9-96F8-8363306BFDA6}">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4" operator="equal" id="{911E9CED-2E02-417C-B6E0-07E255DB3703}">
            <xm:f>"C"</xm:f>
            <x14:dxf>
              <fill>
                <patternFill patternType="solid">
                  <fgColor rgb="FFB7E1CD"/>
                  <bgColor rgb="FFB7E1CD"/>
                </patternFill>
              </fill>
            </x14:dxf>
          </x14:cfRule>
          <xm:sqref>P4:T4</xm:sqref>
        </x14:conditionalFormatting>
        <x14:conditionalFormatting xmlns:xm="http://schemas.microsoft.com/office/excel/2006/main">
          <x14:cfRule type="cellIs" priority="25" operator="equal" id="{737462B0-D53F-4102-AB16-9247350991E9}">
            <xm:f>"NC"</xm:f>
            <x14:dxf>
              <fill>
                <patternFill patternType="solid">
                  <fgColor rgb="FFF4C7C3"/>
                  <bgColor rgb="FFF4C7C3"/>
                </patternFill>
              </fill>
            </x14:dxf>
          </x14:cfRule>
          <xm:sqref>P4:T4</xm:sqref>
        </x14:conditionalFormatting>
        <x14:conditionalFormatting xmlns:xm="http://schemas.microsoft.com/office/excel/2006/main">
          <x14:cfRule type="cellIs" priority="26" operator="equal" id="{9AAED8E2-9C20-48EF-905C-41FFC9AC096F}">
            <xm:f>"NA"</xm:f>
            <x14:dxf>
              <fill>
                <patternFill patternType="solid">
                  <fgColor rgb="FFFCE8B2"/>
                  <bgColor rgb="FFFCE8B2"/>
                </patternFill>
              </fill>
            </x14:dxf>
          </x14:cfRule>
          <xm:sqref>P4:T4</xm:sqref>
        </x14:conditionalFormatting>
        <x14:conditionalFormatting xmlns:xm="http://schemas.microsoft.com/office/excel/2006/main">
          <x14:cfRule type="cellIs" priority="27" operator="equal" id="{F1727EBE-D62A-4F9B-B0F2-7CE1393A9C91}">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BE45B6CD-27F2-41BA-80D1-63B5F7C0CD4D}" type="list" allowBlank="1" errorStyle="stop" imeMode="noControl" operator="between" showDropDown="0" showErrorMessage="1" showInputMessage="0">
          <x14:formula1>
            <xm:f>"nt,na,c"</xm:f>
          </x14:formula1>
          <xm:sqref>F54:F55</xm:sqref>
        </x14:dataValidation>
        <x14:dataValidation xr:uid="{7B2D4FE7-5A45-49F1-A242-EEB21D124E78}" type="list" allowBlank="1" errorStyle="stop" imeMode="noControl" operator="between" showDropDown="0" showErrorMessage="1" showInputMessage="0">
          <x14:formula1>
            <xm:f>"nt,na,c,nc"</xm:f>
          </x14:formula1>
          <xm:sqref>F12:F53 F56:F117</xm:sqref>
        </x14:dataValidation>
        <x14:dataValidation xr:uid="{35AE0687-ACF8-4914-A726-C5AD1F5169FB}" type="list" allowBlank="1" errorStyle="stop" imeMode="noControl" operator="between" showDropDown="0" showErrorMessage="0" showInputMessage="0">
          <x14:formula1>
            <xm:f>"d"</xm:f>
          </x14:formula1>
          <xm:sqref>G12:G117</xm:sqref>
        </x14:dataValidation>
        <x14:dataValidation xr:uid="{798DFF48-492D-4928-8A6C-709BE49904D1}"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7">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285156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22" width="16.85546875"/>
    <col customWidth="1" min="23" max="23" width="4.140625"/>
    <col customWidth="1" min="24" max="30" width="20.8554687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P19</v>
      </c>
      <c r="C2" s="317">
        <f>Echantillon!C31</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HYPERLINK(Echantillon!D31)</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Echantillon!B31</f>
        <v>P19</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37">P5+Q5</f>
        <v>0</v>
      </c>
      <c r="U5" s="339" t="str">
        <f t="shared" ref="U5:U7" si="338">IF(T5&gt;0,P5/T5,"-")</f>
        <v>-</v>
      </c>
      <c r="V5" s="340" t="str">
        <f t="shared" ref="V5:W5" si="339">U5</f>
        <v>-</v>
      </c>
      <c r="W5" s="340" t="str">
        <f t="shared" si="339"/>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37"/>
        <v>0</v>
      </c>
      <c r="U6" s="339" t="str">
        <f t="shared" si="338"/>
        <v>-</v>
      </c>
      <c r="V6" s="285" t="str">
        <f t="shared" ref="V6:W6" si="340">IF(T6&gt;0,SUM(P5:P6)/SUM(T5:T6),"-")</f>
        <v>-</v>
      </c>
      <c r="W6" s="285" t="e">
        <f t="shared" si="340"/>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37"/>
        <v>0</v>
      </c>
      <c r="U7" s="339" t="str">
        <f t="shared" si="338"/>
        <v>-</v>
      </c>
      <c r="V7" s="340" t="str">
        <f t="shared" ref="V7:W7" si="341">IF(T7&gt;0,SUM(P5:P7)/SUM(T5:T7),"-")</f>
        <v>-</v>
      </c>
      <c r="W7" s="340" t="e">
        <f t="shared" si="341"/>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42">SUM(P5:P7)</f>
        <v>0</v>
      </c>
      <c r="Q8" s="342">
        <f t="shared" si="342"/>
        <v>0</v>
      </c>
      <c r="R8" s="342">
        <f t="shared" si="342"/>
        <v>0</v>
      </c>
      <c r="S8" s="342">
        <f t="shared" si="342"/>
        <v>106</v>
      </c>
      <c r="T8" s="343">
        <f t="shared" si="342"/>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D1CFB7D9-9DC7-4309-8BBB-8D685A00BCD7}">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1" operator="equal" id="{82E5B6A5-2E53-438F-8777-5BDBFEAF1AAF}">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49E7AF6C-6130-47F5-BDF6-C671B6B698BF}">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8" operator="equal" id="{16AC1DC8-24A3-46EA-B217-72468012733A}">
            <xm:f>"c"</xm:f>
            <x14:dxf>
              <fill>
                <patternFill patternType="solid">
                  <fgColor rgb="FFB7E1CD"/>
                  <bgColor rgb="FFB7E1CD"/>
                </patternFill>
              </fill>
            </x14:dxf>
          </x14:cfRule>
          <xm:sqref>F11:F117</xm:sqref>
        </x14:conditionalFormatting>
        <x14:conditionalFormatting xmlns:xm="http://schemas.microsoft.com/office/excel/2006/main">
          <x14:cfRule type="cellIs" priority="29" operator="equal" id="{49CE5C27-0CA4-43DE-B1B7-1874E4D0013E}">
            <xm:f>"nc"</xm:f>
            <x14:dxf>
              <fill>
                <patternFill patternType="solid">
                  <fgColor rgb="FFF4C7C3"/>
                  <bgColor rgb="FFF4C7C3"/>
                </patternFill>
              </fill>
            </x14:dxf>
          </x14:cfRule>
          <xm:sqref>F11:F117</xm:sqref>
        </x14:conditionalFormatting>
        <x14:conditionalFormatting xmlns:xm="http://schemas.microsoft.com/office/excel/2006/main">
          <x14:cfRule type="cellIs" priority="30" operator="equal" id="{DF7C8FFB-0DE8-4F9B-81E8-15ECAB69AB9F}">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AA08219E-F926-4199-8FA7-153BA978A2A3}">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91082151-036F-47C9-BD4E-B9792B216C6D}">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4" operator="equal" id="{00769F5F-112A-4894-ADCE-A0CFD2E06CC7}">
            <xm:f>"C"</xm:f>
            <x14:dxf>
              <fill>
                <patternFill patternType="solid">
                  <fgColor rgb="FFB7E1CD"/>
                  <bgColor rgb="FFB7E1CD"/>
                </patternFill>
              </fill>
            </x14:dxf>
          </x14:cfRule>
          <xm:sqref>P4:T4</xm:sqref>
        </x14:conditionalFormatting>
        <x14:conditionalFormatting xmlns:xm="http://schemas.microsoft.com/office/excel/2006/main">
          <x14:cfRule type="cellIs" priority="25" operator="equal" id="{B531910F-C3CC-454B-8F6A-06A386F23B1D}">
            <xm:f>"NC"</xm:f>
            <x14:dxf>
              <fill>
                <patternFill patternType="solid">
                  <fgColor rgb="FFF4C7C3"/>
                  <bgColor rgb="FFF4C7C3"/>
                </patternFill>
              </fill>
            </x14:dxf>
          </x14:cfRule>
          <xm:sqref>P4:T4</xm:sqref>
        </x14:conditionalFormatting>
        <x14:conditionalFormatting xmlns:xm="http://schemas.microsoft.com/office/excel/2006/main">
          <x14:cfRule type="cellIs" priority="26" operator="equal" id="{710462CC-A462-46EA-A964-C99C1A429EA8}">
            <xm:f>"NA"</xm:f>
            <x14:dxf>
              <fill>
                <patternFill patternType="solid">
                  <fgColor rgb="FFFCE8B2"/>
                  <bgColor rgb="FFFCE8B2"/>
                </patternFill>
              </fill>
            </x14:dxf>
          </x14:cfRule>
          <xm:sqref>P4:T4</xm:sqref>
        </x14:conditionalFormatting>
        <x14:conditionalFormatting xmlns:xm="http://schemas.microsoft.com/office/excel/2006/main">
          <x14:cfRule type="cellIs" priority="27" operator="equal" id="{F2D0DD96-3BF8-4AB4-9B69-994F61FE6EA5}">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80CAAAD2-2964-4400-A530-DD9BEE138DED}" type="list" allowBlank="1" errorStyle="stop" imeMode="noControl" operator="between" showDropDown="0" showErrorMessage="1" showInputMessage="0">
          <x14:formula1>
            <xm:f>"nt,na,c"</xm:f>
          </x14:formula1>
          <xm:sqref>F54:F55</xm:sqref>
        </x14:dataValidation>
        <x14:dataValidation xr:uid="{FA4B937E-97F9-407B-AF80-52E142F2847F}" type="list" allowBlank="1" errorStyle="stop" imeMode="noControl" operator="between" showDropDown="0" showErrorMessage="1" showInputMessage="0">
          <x14:formula1>
            <xm:f>"nt,na,c,nc"</xm:f>
          </x14:formula1>
          <xm:sqref>F12:F53 F56:F117</xm:sqref>
        </x14:dataValidation>
        <x14:dataValidation xr:uid="{8575DAD1-79D8-406A-9CD2-67CA4F9E0F07}" type="list" allowBlank="1" errorStyle="stop" imeMode="noControl" operator="between" showDropDown="0" showErrorMessage="0" showInputMessage="0">
          <x14:formula1>
            <xm:f>"d"</xm:f>
          </x14:formula1>
          <xm:sqref>G12:G117</xm:sqref>
        </x14:dataValidation>
        <x14:dataValidation xr:uid="{A6E4C7EC-D9C1-40E3-BDD9-76121A0E3080}"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8">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P20</v>
      </c>
      <c r="C2" s="317">
        <f>Echantillon!C32</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HYPERLINK(Echantillon!D32)</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Echantillon!B32</f>
        <v>P20</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43">P5+Q5</f>
        <v>0</v>
      </c>
      <c r="U5" s="339" t="str">
        <f t="shared" ref="U5:U7" si="344">IF(T5&gt;0,P5/T5,"-")</f>
        <v>-</v>
      </c>
      <c r="V5" s="340" t="str">
        <f t="shared" ref="V5:W5" si="345">U5</f>
        <v>-</v>
      </c>
      <c r="W5" s="340" t="str">
        <f t="shared" si="345"/>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43"/>
        <v>0</v>
      </c>
      <c r="U6" s="339" t="str">
        <f t="shared" si="344"/>
        <v>-</v>
      </c>
      <c r="V6" s="285" t="str">
        <f t="shared" ref="V6:W6" si="346">IF(T6&gt;0,SUM(P5:P6)/SUM(T5:T6),"-")</f>
        <v>-</v>
      </c>
      <c r="W6" s="285" t="e">
        <f t="shared" si="346"/>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43"/>
        <v>0</v>
      </c>
      <c r="U7" s="339" t="str">
        <f t="shared" si="344"/>
        <v>-</v>
      </c>
      <c r="V7" s="340" t="str">
        <f t="shared" ref="V7:W7" si="347">IF(T7&gt;0,SUM(P5:P7)/SUM(T5:T7),"-")</f>
        <v>-</v>
      </c>
      <c r="W7" s="340" t="e">
        <f t="shared" si="347"/>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48">SUM(P5:P7)</f>
        <v>0</v>
      </c>
      <c r="Q8" s="342">
        <f t="shared" si="348"/>
        <v>0</v>
      </c>
      <c r="R8" s="342">
        <f t="shared" si="348"/>
        <v>0</v>
      </c>
      <c r="S8" s="342">
        <f t="shared" si="348"/>
        <v>106</v>
      </c>
      <c r="T8" s="343">
        <f t="shared" si="348"/>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36" customHeight="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44F7C808-A00C-4520-92E9-80F344731509}">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3" operator="equal" id="{CE1B72AD-963F-490A-9BAA-D5613B23BB60}">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677C3BCC-B3F3-4D8D-93CA-420DD0B56E9C}">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0" operator="equal" id="{8185A92D-E16A-44AE-9B6B-0C3F26FFA773}">
            <xm:f>"c"</xm:f>
            <x14:dxf>
              <fill>
                <patternFill patternType="solid">
                  <fgColor rgb="FFB7E1CD"/>
                  <bgColor rgb="FFB7E1CD"/>
                </patternFill>
              </fill>
            </x14:dxf>
          </x14:cfRule>
          <xm:sqref>F11:F117</xm:sqref>
        </x14:conditionalFormatting>
        <x14:conditionalFormatting xmlns:xm="http://schemas.microsoft.com/office/excel/2006/main">
          <x14:cfRule type="cellIs" priority="11" operator="equal" id="{F2627A5B-F316-4CCD-A51E-BF9E2062CA97}">
            <xm:f>"nc"</xm:f>
            <x14:dxf>
              <fill>
                <patternFill patternType="solid">
                  <fgColor rgb="FFF4C7C3"/>
                  <bgColor rgb="FFF4C7C3"/>
                </patternFill>
              </fill>
            </x14:dxf>
          </x14:cfRule>
          <xm:sqref>F11:F117</xm:sqref>
        </x14:conditionalFormatting>
        <x14:conditionalFormatting xmlns:xm="http://schemas.microsoft.com/office/excel/2006/main">
          <x14:cfRule type="cellIs" priority="12" operator="equal" id="{B4B67F34-8919-42A6-A29D-13DBF7EB8CAC}">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1F385535-B559-460A-AB64-D64E96677426}">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AFFA3A2B-1741-4571-84BD-91603336BD14}">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6" operator="equal" id="{A07158AE-5DBC-4D06-A2A1-E2FF24E25FE9}">
            <xm:f>"C"</xm:f>
            <x14:dxf>
              <fill>
                <patternFill patternType="solid">
                  <fgColor rgb="FFB7E1CD"/>
                  <bgColor rgb="FFB7E1CD"/>
                </patternFill>
              </fill>
            </x14:dxf>
          </x14:cfRule>
          <xm:sqref>P4:T4</xm:sqref>
        </x14:conditionalFormatting>
        <x14:conditionalFormatting xmlns:xm="http://schemas.microsoft.com/office/excel/2006/main">
          <x14:cfRule type="cellIs" priority="7" operator="equal" id="{35624B12-73FA-4BDF-A39C-D7EC709F57C4}">
            <xm:f>"NC"</xm:f>
            <x14:dxf>
              <fill>
                <patternFill patternType="solid">
                  <fgColor rgb="FFF4C7C3"/>
                  <bgColor rgb="FFF4C7C3"/>
                </patternFill>
              </fill>
            </x14:dxf>
          </x14:cfRule>
          <xm:sqref>P4:T4</xm:sqref>
        </x14:conditionalFormatting>
        <x14:conditionalFormatting xmlns:xm="http://schemas.microsoft.com/office/excel/2006/main">
          <x14:cfRule type="cellIs" priority="8" operator="equal" id="{9C758685-D067-4F26-AE09-D1C78E9012A7}">
            <xm:f>"NA"</xm:f>
            <x14:dxf>
              <fill>
                <patternFill patternType="solid">
                  <fgColor rgb="FFFCE8B2"/>
                  <bgColor rgb="FFFCE8B2"/>
                </patternFill>
              </fill>
            </x14:dxf>
          </x14:cfRule>
          <xm:sqref>P4:T4</xm:sqref>
        </x14:conditionalFormatting>
        <x14:conditionalFormatting xmlns:xm="http://schemas.microsoft.com/office/excel/2006/main">
          <x14:cfRule type="cellIs" priority="9" operator="equal" id="{8D1F17CB-20C4-4A92-88AB-492D929521DE}">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FA793FBB-DB80-4AB4-A9C2-CDBD414F5B43}" type="list" allowBlank="1" errorStyle="stop" imeMode="noControl" operator="between" showDropDown="0" showErrorMessage="1" showInputMessage="0">
          <x14:formula1>
            <xm:f>"nt,na,c"</xm:f>
          </x14:formula1>
          <xm:sqref>F54:F55</xm:sqref>
        </x14:dataValidation>
        <x14:dataValidation xr:uid="{5464878E-3A55-4582-94C5-AE1EAF1FD32F}" type="list" allowBlank="1" errorStyle="stop" imeMode="noControl" operator="between" showDropDown="0" showErrorMessage="1" showInputMessage="0">
          <x14:formula1>
            <xm:f>"nt,na,c,nc"</xm:f>
          </x14:formula1>
          <xm:sqref>F12:F53 F56:F117</xm:sqref>
        </x14:dataValidation>
        <x14:dataValidation xr:uid="{309D8986-68F6-4F87-B2BC-F78017CF48CF}" type="list" allowBlank="1" errorStyle="stop" imeMode="noControl" operator="between" showDropDown="0" showErrorMessage="0" showInputMessage="0">
          <x14:formula1>
            <xm:f>"d"</xm:f>
          </x14:formula1>
          <xm:sqref>G12:G117</xm:sqref>
        </x14:dataValidation>
        <x14:dataValidation xr:uid="{F8FBB492-1D35-4017-9779-EBE69F8C65E4}"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9">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28515625"/>
  </cols>
  <sheetData>
    <row r="1" ht="0.75" customHeight="1">
      <c r="A1" s="312"/>
      <c r="B1" s="365"/>
      <c r="C1" s="365"/>
      <c r="D1" s="365"/>
      <c r="E1" s="365"/>
      <c r="F1" s="365"/>
      <c r="G1" s="365"/>
      <c r="H1" s="365"/>
      <c r="I1" s="365"/>
      <c r="J1" s="365"/>
      <c r="K1" s="365"/>
      <c r="L1" s="365"/>
      <c r="M1" s="313"/>
      <c r="N1" s="365"/>
      <c r="O1" s="365"/>
      <c r="P1" s="365"/>
      <c r="Q1" s="365"/>
      <c r="R1" s="365"/>
      <c r="S1" s="365"/>
      <c r="T1" s="365"/>
      <c r="U1" s="365"/>
      <c r="V1" s="365"/>
      <c r="W1" s="365"/>
      <c r="X1" s="365"/>
      <c r="Y1" s="365"/>
      <c r="Z1" s="365"/>
      <c r="AA1" s="365"/>
      <c r="AB1" s="365"/>
      <c r="AC1" s="365"/>
      <c r="AD1" s="365"/>
    </row>
    <row r="2" ht="16.5" customHeight="1">
      <c r="A2" s="315"/>
      <c r="B2" s="374" t="str">
        <f>F4</f>
        <v>P21</v>
      </c>
      <c r="C2" s="375">
        <f>Echantillon!C33</f>
        <v>0</v>
      </c>
      <c r="D2" s="376"/>
      <c r="E2" s="376"/>
      <c r="F2" s="377"/>
      <c r="G2" s="378"/>
      <c r="H2" s="378"/>
      <c r="I2" s="378"/>
      <c r="J2" s="378"/>
      <c r="K2" s="379"/>
      <c r="L2" s="379"/>
      <c r="M2" s="321"/>
      <c r="N2" s="366"/>
      <c r="O2" s="366"/>
      <c r="P2" s="365"/>
      <c r="Q2" s="365"/>
      <c r="R2" s="365"/>
      <c r="S2" s="365"/>
      <c r="T2" s="365"/>
      <c r="U2" s="365"/>
      <c r="V2" s="365"/>
      <c r="W2" s="365"/>
      <c r="X2" s="365"/>
      <c r="Y2" s="365"/>
      <c r="Z2" s="365"/>
      <c r="AA2" s="365"/>
      <c r="AB2" s="365"/>
      <c r="AC2" s="365"/>
      <c r="AD2" s="365"/>
    </row>
    <row r="3" ht="18.75" customHeight="1">
      <c r="A3" s="315"/>
      <c r="B3" s="374" t="s">
        <v>508</v>
      </c>
      <c r="C3" s="323" t="str">
        <f>HYPERLINK(Echantillon!D33)</f>
        <v/>
      </c>
      <c r="D3" s="12"/>
      <c r="E3" s="12"/>
      <c r="F3" s="12"/>
      <c r="G3" s="378"/>
      <c r="H3" s="378"/>
      <c r="I3" s="378"/>
      <c r="J3" s="378"/>
      <c r="K3" s="378"/>
      <c r="L3" s="378"/>
      <c r="M3" s="320"/>
      <c r="N3" s="365"/>
      <c r="O3" s="365"/>
      <c r="P3" s="365"/>
      <c r="Q3" s="365"/>
      <c r="R3" s="365"/>
      <c r="S3" s="365"/>
      <c r="T3" s="365"/>
      <c r="U3" s="365"/>
      <c r="V3" s="365"/>
      <c r="W3" s="365"/>
      <c r="X3" s="365"/>
      <c r="Y3" s="365"/>
      <c r="Z3" s="365"/>
      <c r="AA3" s="365"/>
      <c r="AB3" s="365"/>
      <c r="AC3" s="365"/>
      <c r="AD3" s="365"/>
    </row>
    <row r="4" ht="16.5" customHeight="1">
      <c r="A4" s="312"/>
      <c r="B4" s="324" t="s">
        <v>125</v>
      </c>
      <c r="C4" s="325" t="s">
        <v>509</v>
      </c>
      <c r="D4" s="325" t="s">
        <v>128</v>
      </c>
      <c r="E4" s="326" t="s">
        <v>129</v>
      </c>
      <c r="F4" s="326" t="str">
        <f>Echantillon!B33</f>
        <v>P21</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49">P5+Q5</f>
        <v>0</v>
      </c>
      <c r="U5" s="339" t="str">
        <f t="shared" ref="U5:U7" si="350">IF(T5&gt;0,P5/T5,"-")</f>
        <v>-</v>
      </c>
      <c r="V5" s="340" t="str">
        <f t="shared" ref="V5:W5" si="351">U5</f>
        <v>-</v>
      </c>
      <c r="W5" s="340" t="str">
        <f t="shared" si="351"/>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49"/>
        <v>0</v>
      </c>
      <c r="U6" s="339" t="str">
        <f t="shared" si="350"/>
        <v>-</v>
      </c>
      <c r="V6" s="285" t="str">
        <f t="shared" ref="V6:W6" si="352">IF(T6&gt;0,SUM(P5:P6)/SUM(T5:T6),"-")</f>
        <v>-</v>
      </c>
      <c r="W6" s="285" t="e">
        <f t="shared" si="352"/>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49"/>
        <v>0</v>
      </c>
      <c r="U7" s="339" t="str">
        <f t="shared" si="350"/>
        <v>-</v>
      </c>
      <c r="V7" s="340" t="str">
        <f t="shared" ref="V7:W7" si="353">IF(T7&gt;0,SUM(P5:P7)/SUM(T5:T7),"-")</f>
        <v>-</v>
      </c>
      <c r="W7" s="340" t="e">
        <f t="shared" si="353"/>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54">SUM(P5:P7)</f>
        <v>0</v>
      </c>
      <c r="Q8" s="342">
        <f t="shared" si="354"/>
        <v>0</v>
      </c>
      <c r="R8" s="342">
        <f t="shared" si="354"/>
        <v>0</v>
      </c>
      <c r="S8" s="342">
        <f t="shared" si="354"/>
        <v>106</v>
      </c>
      <c r="T8" s="343">
        <f t="shared" si="354"/>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380"/>
      <c r="C11" s="380"/>
      <c r="D11" s="380"/>
      <c r="E11" s="381"/>
      <c r="F11" s="380"/>
      <c r="G11" s="380"/>
      <c r="H11" s="382"/>
      <c r="I11" s="382"/>
      <c r="J11" s="382"/>
      <c r="K11" s="382"/>
      <c r="L11" s="382"/>
      <c r="M11" s="350"/>
      <c r="N11" s="365"/>
      <c r="O11" s="365"/>
      <c r="P11" s="365"/>
      <c r="Q11" s="365"/>
      <c r="R11" s="365"/>
      <c r="S11" s="365"/>
      <c r="T11" s="365"/>
      <c r="U11" s="365"/>
      <c r="V11" s="365"/>
      <c r="W11" s="365"/>
      <c r="X11" s="365"/>
      <c r="Y11" s="365"/>
      <c r="Z11" s="365"/>
      <c r="AA11" s="365"/>
      <c r="AB11" s="365"/>
      <c r="AC11" s="365"/>
      <c r="AD11" s="365"/>
    </row>
    <row r="12" ht="62.25" customHeight="1">
      <c r="A12" s="351" t="s">
        <v>39</v>
      </c>
      <c r="B12" s="383" t="str">
        <f>Résultats!B13</f>
        <v>1.1</v>
      </c>
      <c r="C12" s="384" t="str">
        <f>Résultats!C13</f>
        <v>A</v>
      </c>
      <c r="D12" s="384" t="str">
        <f>Résultats!E13</f>
        <v>x</v>
      </c>
      <c r="E12" s="385" t="str">
        <f>Résultats!F13</f>
        <v xml:space="preserve">Chaque image porteuse d’information a-t-elle une alternative textuelle ?</v>
      </c>
      <c r="F12" s="384" t="s">
        <v>499</v>
      </c>
      <c r="G12" s="337"/>
      <c r="H12" s="31"/>
      <c r="I12" s="31"/>
      <c r="J12" s="31"/>
      <c r="K12" s="31"/>
      <c r="L12" s="354"/>
      <c r="M12" s="355"/>
      <c r="N12" s="365"/>
      <c r="O12" s="365"/>
      <c r="P12" s="365"/>
      <c r="Q12" s="365"/>
      <c r="R12" s="365"/>
      <c r="S12" s="365"/>
      <c r="T12" s="365"/>
      <c r="U12" s="365"/>
      <c r="V12" s="365"/>
      <c r="W12" s="365"/>
      <c r="X12" s="365"/>
      <c r="Y12" s="365"/>
      <c r="Z12" s="365"/>
      <c r="AA12" s="365"/>
      <c r="AB12" s="365"/>
      <c r="AC12" s="365"/>
      <c r="AD12" s="365"/>
    </row>
    <row r="13" ht="62.25" customHeight="1">
      <c r="A13" s="225"/>
      <c r="B13" s="383" t="str">
        <f>Résultats!B14</f>
        <v>1.2</v>
      </c>
      <c r="C13" s="384" t="str">
        <f>Résultats!C14</f>
        <v>A</v>
      </c>
      <c r="D13" s="384">
        <f>Résultats!E14</f>
        <v>0</v>
      </c>
      <c r="E13" s="385" t="str">
        <f>Résultats!F14</f>
        <v xml:space="preserve">Chaque image de décoration est-elle correctement ignorée par les technologies d’assistance ?</v>
      </c>
      <c r="F13" s="384" t="s">
        <v>499</v>
      </c>
      <c r="G13" s="337"/>
      <c r="H13" s="31"/>
      <c r="I13" s="31"/>
      <c r="J13" s="31"/>
      <c r="K13" s="31"/>
      <c r="L13" s="354"/>
      <c r="M13" s="355"/>
      <c r="N13" s="365"/>
      <c r="O13" s="365"/>
      <c r="P13" s="365"/>
      <c r="Q13" s="365"/>
      <c r="R13" s="365"/>
      <c r="S13" s="365"/>
      <c r="T13" s="365"/>
      <c r="U13" s="365"/>
      <c r="V13" s="365"/>
      <c r="W13" s="365"/>
      <c r="X13" s="365"/>
      <c r="Y13" s="365"/>
      <c r="Z13" s="365"/>
      <c r="AA13" s="365"/>
      <c r="AB13" s="365"/>
      <c r="AC13" s="365"/>
      <c r="AD13" s="365"/>
    </row>
    <row r="14" ht="62.25" customHeight="1">
      <c r="A14" s="225"/>
      <c r="B14" s="383" t="str">
        <f>Résultats!B15</f>
        <v>1.3</v>
      </c>
      <c r="C14" s="384" t="str">
        <f>Résultats!C15</f>
        <v>A</v>
      </c>
      <c r="D14" s="384">
        <f>Résultats!E15</f>
        <v>0</v>
      </c>
      <c r="E14" s="385" t="str">
        <f>Résultats!F15</f>
        <v xml:space="preserve">Pour chaque image porteuse d’information ayant une alternative textuelle, cette alternative est-elle pertinente (hors cas particuliers) ?</v>
      </c>
      <c r="F14" s="384" t="s">
        <v>499</v>
      </c>
      <c r="G14" s="337"/>
      <c r="H14" s="31"/>
      <c r="I14" s="31"/>
      <c r="J14" s="31"/>
      <c r="K14" s="31"/>
      <c r="L14" s="354"/>
      <c r="M14" s="355"/>
      <c r="N14" s="365"/>
      <c r="O14" s="365"/>
      <c r="P14" s="365"/>
      <c r="Q14" s="365"/>
      <c r="R14" s="365"/>
      <c r="S14" s="365"/>
      <c r="T14" s="365"/>
      <c r="U14" s="365"/>
      <c r="V14" s="365"/>
      <c r="W14" s="365"/>
      <c r="X14" s="365"/>
      <c r="Y14" s="365"/>
      <c r="Z14" s="365"/>
      <c r="AA14" s="365"/>
      <c r="AB14" s="365"/>
      <c r="AC14" s="365"/>
      <c r="AD14" s="365"/>
    </row>
    <row r="15" ht="62.25" customHeight="1">
      <c r="A15" s="225"/>
      <c r="B15" s="383" t="str">
        <f>Résultats!B16</f>
        <v>1.4</v>
      </c>
      <c r="C15" s="384" t="str">
        <f>Résultats!C16</f>
        <v>A</v>
      </c>
      <c r="D15" s="384">
        <f>Résultats!E16</f>
        <v>0</v>
      </c>
      <c r="E15" s="385" t="str">
        <f>Résultats!F16</f>
        <v xml:space="preserve">Pour chaque image utilisée comme CAPTCHA ou comme image-test, ayant une alternative textuelle, cette alternative permet-elle d’identifier la nature et la fonction de l’image ?</v>
      </c>
      <c r="F15" s="384" t="s">
        <v>499</v>
      </c>
      <c r="G15" s="337"/>
      <c r="H15" s="31"/>
      <c r="I15" s="31"/>
      <c r="J15" s="31"/>
      <c r="K15" s="31"/>
      <c r="L15" s="354"/>
      <c r="M15" s="355"/>
      <c r="N15" s="365"/>
      <c r="O15" s="365"/>
      <c r="P15" s="365"/>
      <c r="Q15" s="365"/>
      <c r="R15" s="365"/>
      <c r="S15" s="365"/>
      <c r="T15" s="365"/>
      <c r="U15" s="365"/>
      <c r="V15" s="365"/>
      <c r="W15" s="365"/>
      <c r="X15" s="365"/>
      <c r="Y15" s="365"/>
      <c r="Z15" s="365"/>
      <c r="AA15" s="365"/>
      <c r="AB15" s="365"/>
      <c r="AC15" s="365"/>
      <c r="AD15" s="365"/>
    </row>
    <row r="16" ht="62.25" customHeight="1">
      <c r="A16" s="225"/>
      <c r="B16" s="383" t="str">
        <f>Résultats!B17</f>
        <v>1.5</v>
      </c>
      <c r="C16" s="384" t="str">
        <f>Résultats!C17</f>
        <v>A</v>
      </c>
      <c r="D16" s="384">
        <f>Résultats!E17</f>
        <v>0</v>
      </c>
      <c r="E16" s="385" t="str">
        <f>Résultats!F17</f>
        <v xml:space="preserve">Pour chaque image utilisée comme CAPTCHA, une solution d’accès alternatif au contenu ou à la fonction du CAPTCHA est-elle présente ?</v>
      </c>
      <c r="F16" s="384" t="s">
        <v>499</v>
      </c>
      <c r="G16" s="337"/>
      <c r="H16" s="31"/>
      <c r="I16" s="31"/>
      <c r="J16" s="31"/>
      <c r="K16" s="31"/>
      <c r="L16" s="354"/>
      <c r="M16" s="355"/>
      <c r="N16" s="365"/>
      <c r="O16" s="365"/>
      <c r="P16" s="365"/>
      <c r="Q16" s="365"/>
      <c r="R16" s="365"/>
      <c r="S16" s="365"/>
      <c r="T16" s="365"/>
      <c r="U16" s="365"/>
      <c r="V16" s="365"/>
      <c r="W16" s="365"/>
      <c r="X16" s="365"/>
      <c r="Y16" s="365"/>
      <c r="Z16" s="365"/>
      <c r="AA16" s="365"/>
      <c r="AB16" s="365"/>
      <c r="AC16" s="365"/>
      <c r="AD16" s="365"/>
    </row>
    <row r="17" ht="62.25" customHeight="1">
      <c r="A17" s="225"/>
      <c r="B17" s="383" t="str">
        <f>Résultats!B18</f>
        <v>1.6</v>
      </c>
      <c r="C17" s="384" t="str">
        <f>Résultats!C18</f>
        <v>A</v>
      </c>
      <c r="D17" s="384">
        <f>Résultats!E18</f>
        <v>0</v>
      </c>
      <c r="E17" s="385" t="str">
        <f>Résultats!F18</f>
        <v xml:space="preserve">Chaque image porteuse d’information a-t-elle, si nécessaire, une description détaillée ?</v>
      </c>
      <c r="F17" s="384" t="s">
        <v>499</v>
      </c>
      <c r="G17" s="337"/>
      <c r="H17" s="31"/>
      <c r="I17" s="31"/>
      <c r="J17" s="31"/>
      <c r="K17" s="31"/>
      <c r="L17" s="354"/>
      <c r="M17" s="355"/>
      <c r="N17" s="365"/>
      <c r="O17" s="365"/>
      <c r="P17" s="365"/>
      <c r="Q17" s="365"/>
      <c r="R17" s="365"/>
      <c r="S17" s="365"/>
      <c r="T17" s="365"/>
      <c r="U17" s="365"/>
      <c r="V17" s="365"/>
      <c r="W17" s="365"/>
      <c r="X17" s="365"/>
      <c r="Y17" s="365"/>
      <c r="Z17" s="365"/>
      <c r="AA17" s="365"/>
      <c r="AB17" s="365"/>
      <c r="AC17" s="365"/>
      <c r="AD17" s="365"/>
    </row>
    <row r="18" ht="62.25" customHeight="1">
      <c r="A18" s="225"/>
      <c r="B18" s="383" t="str">
        <f>Résultats!B19</f>
        <v>1.7</v>
      </c>
      <c r="C18" s="384" t="str">
        <f>Résultats!C19</f>
        <v>A</v>
      </c>
      <c r="D18" s="384">
        <f>Résultats!E19</f>
        <v>0</v>
      </c>
      <c r="E18" s="385" t="str">
        <f>Résultats!F19</f>
        <v xml:space="preserve">Pour chaque image porteuse d’information ayant une description détaillée, cette description est-elle pertinente ?</v>
      </c>
      <c r="F18" s="384" t="s">
        <v>499</v>
      </c>
      <c r="G18" s="337"/>
      <c r="H18" s="31"/>
      <c r="I18" s="31"/>
      <c r="J18" s="31"/>
      <c r="K18" s="31"/>
      <c r="L18" s="354"/>
      <c r="M18" s="355"/>
      <c r="N18" s="367"/>
      <c r="O18" s="367"/>
      <c r="P18" s="367"/>
      <c r="Q18" s="367"/>
      <c r="R18" s="367"/>
      <c r="S18" s="367"/>
      <c r="T18" s="367"/>
      <c r="U18" s="367"/>
      <c r="V18" s="367"/>
      <c r="W18" s="367"/>
      <c r="X18" s="367"/>
      <c r="Y18" s="367"/>
      <c r="Z18" s="367"/>
      <c r="AA18" s="367"/>
      <c r="AB18" s="367"/>
      <c r="AC18" s="367"/>
      <c r="AD18" s="367"/>
    </row>
    <row r="19" ht="62.25" customHeight="1">
      <c r="A19" s="225"/>
      <c r="B19" s="383" t="str">
        <f>Résultats!B20</f>
        <v>1.8</v>
      </c>
      <c r="C19" s="384" t="str">
        <f>Résultats!C20</f>
        <v>AA</v>
      </c>
      <c r="D19" s="384">
        <f>Résultats!E20</f>
        <v>0</v>
      </c>
      <c r="E19" s="386" t="str">
        <f>Résultats!F20</f>
        <v xml:space="preserve">Chaque image texte porteuse d’information, en l’absence d’un mécanisme de remplacement, doit si possible être remplacée par du texte stylé. Cette règle est-elle respectée (hors cas particuliers) ?</v>
      </c>
      <c r="F19" s="384" t="s">
        <v>499</v>
      </c>
      <c r="G19" s="337"/>
      <c r="H19" s="31"/>
      <c r="I19" s="31"/>
      <c r="J19" s="31"/>
      <c r="K19" s="31"/>
      <c r="L19" s="354"/>
      <c r="M19" s="355"/>
      <c r="N19" s="368"/>
      <c r="O19" s="368"/>
      <c r="P19" s="368"/>
      <c r="Q19" s="368"/>
      <c r="R19" s="368"/>
      <c r="S19" s="368"/>
      <c r="T19" s="369"/>
      <c r="U19" s="365"/>
      <c r="V19" s="365"/>
      <c r="W19" s="365"/>
      <c r="X19" s="365"/>
      <c r="Y19" s="365"/>
      <c r="Z19" s="365"/>
      <c r="AA19" s="365"/>
      <c r="AB19" s="365"/>
      <c r="AC19" s="365"/>
      <c r="AD19" s="365"/>
    </row>
    <row r="20" ht="62.25" customHeight="1">
      <c r="A20" s="227"/>
      <c r="B20" s="383" t="str">
        <f>Résultats!B21</f>
        <v>1.9</v>
      </c>
      <c r="C20" s="384" t="str">
        <f>Résultats!C21</f>
        <v>A</v>
      </c>
      <c r="D20" s="384">
        <f>Résultats!E21</f>
        <v>0</v>
      </c>
      <c r="E20" s="385" t="str">
        <f>Résultats!F21</f>
        <v xml:space="preserve">Chaque légende d’image est-elle, si nécessaire, correctement reliée à l’image correspondante ?</v>
      </c>
      <c r="F20" s="384" t="s">
        <v>499</v>
      </c>
      <c r="G20" s="337"/>
      <c r="H20" s="31"/>
      <c r="I20" s="31"/>
      <c r="J20" s="31"/>
      <c r="K20" s="31"/>
      <c r="L20" s="354"/>
      <c r="M20" s="355"/>
      <c r="N20" s="365"/>
      <c r="O20" s="365"/>
      <c r="P20" s="365"/>
      <c r="Q20" s="365"/>
      <c r="R20" s="365"/>
      <c r="S20" s="365"/>
      <c r="T20" s="365"/>
      <c r="U20" s="365"/>
      <c r="V20" s="365"/>
      <c r="W20" s="365"/>
      <c r="X20" s="365"/>
      <c r="Y20" s="365"/>
      <c r="Z20" s="365"/>
      <c r="AA20" s="365"/>
      <c r="AB20" s="365"/>
      <c r="AC20" s="365"/>
      <c r="AD20" s="365"/>
    </row>
    <row r="21" ht="62.25" customHeight="1">
      <c r="A21" s="351" t="s">
        <v>86</v>
      </c>
      <c r="B21" s="383" t="str">
        <f>Résultats!B22</f>
        <v>2.1</v>
      </c>
      <c r="C21" s="384" t="str">
        <f>Résultats!C22</f>
        <v>A</v>
      </c>
      <c r="D21" s="384">
        <f>Résultats!E22</f>
        <v>0</v>
      </c>
      <c r="E21" s="385" t="str">
        <f>Résultats!F22</f>
        <v xml:space="preserve">Chaque cadre a-t-il un titre de cadre ?</v>
      </c>
      <c r="F21" s="384" t="s">
        <v>499</v>
      </c>
      <c r="G21" s="337"/>
      <c r="H21" s="31"/>
      <c r="I21" s="31"/>
      <c r="J21" s="31"/>
      <c r="K21" s="31"/>
      <c r="L21" s="354"/>
      <c r="M21" s="355"/>
      <c r="N21" s="365"/>
      <c r="O21" s="365"/>
      <c r="P21" s="365"/>
      <c r="Q21" s="365"/>
      <c r="R21" s="365"/>
      <c r="S21" s="365"/>
      <c r="T21" s="365"/>
      <c r="U21" s="365"/>
      <c r="V21" s="365"/>
      <c r="W21" s="365"/>
      <c r="X21" s="365"/>
      <c r="Y21" s="365"/>
      <c r="Z21" s="365"/>
      <c r="AA21" s="365"/>
      <c r="AB21" s="365"/>
      <c r="AC21" s="365"/>
      <c r="AD21" s="365"/>
    </row>
    <row r="22" ht="62.25" customHeight="1">
      <c r="A22" s="227"/>
      <c r="B22" s="383" t="str">
        <f>Résultats!B23</f>
        <v>2.2</v>
      </c>
      <c r="C22" s="384" t="str">
        <f>Résultats!C23</f>
        <v>A</v>
      </c>
      <c r="D22" s="384">
        <f>Résultats!E23</f>
        <v>0</v>
      </c>
      <c r="E22" s="385" t="str">
        <f>Résultats!F23</f>
        <v xml:space="preserve">Pour chaque cadre ayant un titre de cadre, ce titre de cadre est-il pertinent ?</v>
      </c>
      <c r="F22" s="384" t="s">
        <v>499</v>
      </c>
      <c r="G22" s="337"/>
      <c r="H22" s="31"/>
      <c r="I22" s="31"/>
      <c r="J22" s="31"/>
      <c r="K22" s="31"/>
      <c r="L22" s="354"/>
      <c r="M22" s="355"/>
      <c r="N22" s="365"/>
      <c r="O22" s="365"/>
      <c r="P22" s="365"/>
      <c r="Q22" s="365"/>
      <c r="R22" s="365"/>
      <c r="S22" s="365"/>
      <c r="T22" s="365"/>
      <c r="U22" s="365"/>
      <c r="V22" s="365"/>
      <c r="W22" s="365"/>
      <c r="X22" s="365"/>
      <c r="Y22" s="365"/>
      <c r="Z22" s="365"/>
      <c r="AA22" s="365"/>
      <c r="AB22" s="365"/>
      <c r="AC22" s="365"/>
      <c r="AD22" s="365"/>
    </row>
    <row r="23" ht="62.25" customHeight="1">
      <c r="A23" s="351" t="s">
        <v>87</v>
      </c>
      <c r="B23" s="383" t="str">
        <f>Résultats!B24</f>
        <v>3.1</v>
      </c>
      <c r="C23" s="384" t="str">
        <f>Résultats!C24</f>
        <v>A</v>
      </c>
      <c r="D23" s="384" t="str">
        <f>Résultats!E24</f>
        <v>x</v>
      </c>
      <c r="E23" s="385" t="str">
        <f>Résultats!F24</f>
        <v xml:space="preserve">Dans chaque page web, l’information ne doit pas être donnée uniquement par la couleur. Cette règle est-elle respectée ?</v>
      </c>
      <c r="F23" s="384" t="s">
        <v>499</v>
      </c>
      <c r="G23" s="337"/>
      <c r="H23" s="31"/>
      <c r="I23" s="31"/>
      <c r="J23" s="31"/>
      <c r="K23" s="31"/>
      <c r="L23" s="354"/>
      <c r="M23" s="355"/>
      <c r="N23" s="365"/>
      <c r="O23" s="365"/>
      <c r="P23" s="365"/>
      <c r="Q23" s="365"/>
      <c r="R23" s="365"/>
      <c r="S23" s="365"/>
      <c r="T23" s="365"/>
      <c r="U23" s="365"/>
      <c r="V23" s="365"/>
      <c r="W23" s="365"/>
      <c r="X23" s="365"/>
      <c r="Y23" s="365"/>
      <c r="Z23" s="365"/>
      <c r="AA23" s="365"/>
      <c r="AB23" s="365"/>
      <c r="AC23" s="365"/>
      <c r="AD23" s="365"/>
    </row>
    <row r="24" ht="62.25" customHeight="1">
      <c r="A24" s="225"/>
      <c r="B24" s="383" t="str">
        <f>Résultats!B25</f>
        <v>3.2</v>
      </c>
      <c r="C24" s="384" t="str">
        <f>Résultats!C25</f>
        <v>AA</v>
      </c>
      <c r="D24" s="384">
        <f>Résultats!E25</f>
        <v>0</v>
      </c>
      <c r="E24" s="385" t="str">
        <f>Résultats!F25</f>
        <v xml:space="preserve">Dans chaque page web, le contraste entre la couleur du texte et la couleur de son arrière-plan est-il suffisamment élevé (hors cas particuliers) ?</v>
      </c>
      <c r="F24" s="384" t="s">
        <v>499</v>
      </c>
      <c r="G24" s="337"/>
      <c r="H24" s="31"/>
      <c r="I24" s="31"/>
      <c r="J24" s="31"/>
      <c r="K24" s="31"/>
      <c r="L24" s="354"/>
      <c r="M24" s="355"/>
      <c r="N24" s="365"/>
      <c r="O24" s="365"/>
      <c r="P24" s="365"/>
      <c r="Q24" s="365"/>
      <c r="R24" s="365"/>
      <c r="S24" s="365"/>
      <c r="T24" s="365"/>
      <c r="U24" s="365"/>
      <c r="V24" s="365"/>
      <c r="W24" s="365"/>
      <c r="X24" s="365"/>
      <c r="Y24" s="365"/>
      <c r="Z24" s="365"/>
      <c r="AA24" s="365"/>
      <c r="AB24" s="365"/>
      <c r="AC24" s="365"/>
      <c r="AD24" s="365"/>
    </row>
    <row r="25" ht="62.25" customHeight="1">
      <c r="A25" s="227"/>
      <c r="B25" s="383" t="str">
        <f>Résultats!B26</f>
        <v>3.3</v>
      </c>
      <c r="C25" s="384" t="str">
        <f>Résultats!C26</f>
        <v>AA</v>
      </c>
      <c r="D25" s="384">
        <f>Résultats!E26</f>
        <v>0</v>
      </c>
      <c r="E25" s="385" t="str">
        <f>Résultats!F26</f>
        <v xml:space="preserve">Dans chaque page web, les couleurs utilisées dans les composants d’interface ou les éléments graphiques porteurs d’informations sont-elles suffisamment contrastées (hors cas particuliers) ?</v>
      </c>
      <c r="F25" s="384" t="s">
        <v>499</v>
      </c>
      <c r="G25" s="337"/>
      <c r="H25" s="31"/>
      <c r="I25" s="31"/>
      <c r="J25" s="31"/>
      <c r="K25" s="31"/>
      <c r="L25" s="354"/>
      <c r="M25" s="355"/>
      <c r="N25" s="365"/>
      <c r="O25" s="365"/>
      <c r="P25" s="365"/>
      <c r="Q25" s="365"/>
      <c r="R25" s="365"/>
      <c r="S25" s="365"/>
      <c r="T25" s="365"/>
      <c r="U25" s="365"/>
      <c r="V25" s="365"/>
      <c r="W25" s="365"/>
      <c r="X25" s="365"/>
      <c r="Y25" s="365"/>
      <c r="Z25" s="365"/>
      <c r="AA25" s="365"/>
      <c r="AB25" s="365"/>
      <c r="AC25" s="365"/>
      <c r="AD25" s="365"/>
    </row>
    <row r="26" ht="62.25" customHeight="1">
      <c r="A26" s="351" t="s">
        <v>88</v>
      </c>
      <c r="B26" s="383" t="str">
        <f>Résultats!B27</f>
        <v>4.1</v>
      </c>
      <c r="C26" s="384" t="str">
        <f>Résultats!C27</f>
        <v>A</v>
      </c>
      <c r="D26" s="384" t="str">
        <f>Résultats!E27</f>
        <v>x</v>
      </c>
      <c r="E26" s="385" t="str">
        <f>Résultats!F27</f>
        <v xml:space="preserve">Chaque média temporel pré-enregistré a-t-il, si nécessaire, une transcription textuelle ou une audiodescription (hors cas particuliers) ?</v>
      </c>
      <c r="F26" s="384" t="s">
        <v>499</v>
      </c>
      <c r="G26" s="337"/>
      <c r="H26" s="31"/>
      <c r="I26" s="31"/>
      <c r="J26" s="31"/>
      <c r="K26" s="31"/>
      <c r="L26" s="354"/>
      <c r="M26" s="355"/>
      <c r="N26" s="365"/>
      <c r="O26" s="365"/>
      <c r="P26" s="365"/>
      <c r="Q26" s="365"/>
      <c r="R26" s="365"/>
      <c r="S26" s="365"/>
      <c r="T26" s="365"/>
      <c r="U26" s="365"/>
      <c r="V26" s="365"/>
      <c r="W26" s="365"/>
      <c r="X26" s="365"/>
      <c r="Y26" s="365"/>
      <c r="Z26" s="365"/>
      <c r="AA26" s="365"/>
      <c r="AB26" s="365"/>
      <c r="AC26" s="365"/>
      <c r="AD26" s="365"/>
    </row>
    <row r="27" ht="62.25" customHeight="1">
      <c r="A27" s="225"/>
      <c r="B27" s="383" t="str">
        <f>Résultats!B28</f>
        <v>4.2</v>
      </c>
      <c r="C27" s="384" t="str">
        <f>Résultats!C28</f>
        <v>A</v>
      </c>
      <c r="D27" s="384">
        <f>Résultats!E28</f>
        <v>0</v>
      </c>
      <c r="E27" s="385" t="str">
        <f>Résultats!F28</f>
        <v xml:space="preserve">Pour chaque média temporel pré-enregistré ayant une transcription textuelle ou une audiodescription synchronisée, celles-ci sont-elles pertinentes (hors cas particuliers) ?</v>
      </c>
      <c r="F27" s="384" t="s">
        <v>499</v>
      </c>
      <c r="G27" s="337"/>
      <c r="H27" s="31"/>
      <c r="I27" s="31"/>
      <c r="J27" s="31"/>
      <c r="K27" s="31"/>
      <c r="L27" s="354"/>
      <c r="M27" s="355"/>
      <c r="N27" s="365"/>
      <c r="O27" s="365"/>
      <c r="P27" s="365"/>
      <c r="Q27" s="365"/>
      <c r="R27" s="365"/>
      <c r="S27" s="365"/>
      <c r="T27" s="365"/>
      <c r="U27" s="365"/>
      <c r="V27" s="365"/>
      <c r="W27" s="365"/>
      <c r="X27" s="365"/>
      <c r="Y27" s="365"/>
      <c r="Z27" s="365"/>
      <c r="AA27" s="365"/>
      <c r="AB27" s="365"/>
      <c r="AC27" s="365"/>
      <c r="AD27" s="365"/>
    </row>
    <row r="28" ht="62.25" customHeight="1">
      <c r="A28" s="225"/>
      <c r="B28" s="383" t="str">
        <f>Résultats!B29</f>
        <v>4.3</v>
      </c>
      <c r="C28" s="384" t="str">
        <f>Résultats!C29</f>
        <v>A</v>
      </c>
      <c r="D28" s="384">
        <f>Résultats!E29</f>
        <v>0</v>
      </c>
      <c r="E28" s="385" t="str">
        <f>Résultats!F29</f>
        <v xml:space="preserve">Chaque média temporel synchronisé pré-enregistré a-t-il, si nécessaire, des sous-titres synchronisés (hors cas particuliers) ?</v>
      </c>
      <c r="F28" s="384" t="s">
        <v>499</v>
      </c>
      <c r="G28" s="337"/>
      <c r="H28" s="31"/>
      <c r="I28" s="31"/>
      <c r="J28" s="31"/>
      <c r="K28" s="31"/>
      <c r="L28" s="354"/>
      <c r="M28" s="355"/>
      <c r="N28" s="365"/>
      <c r="O28" s="365"/>
      <c r="P28" s="365"/>
      <c r="Q28" s="365"/>
      <c r="R28" s="365"/>
      <c r="S28" s="365"/>
      <c r="T28" s="365"/>
      <c r="U28" s="365"/>
      <c r="V28" s="365"/>
      <c r="W28" s="365"/>
      <c r="X28" s="365"/>
      <c r="Y28" s="365"/>
      <c r="Z28" s="365"/>
      <c r="AA28" s="365"/>
      <c r="AB28" s="365"/>
      <c r="AC28" s="365"/>
      <c r="AD28" s="365"/>
    </row>
    <row r="29" ht="62.25" customHeight="1">
      <c r="A29" s="225"/>
      <c r="B29" s="383" t="str">
        <f>Résultats!B30</f>
        <v>4.4</v>
      </c>
      <c r="C29" s="384" t="str">
        <f>Résultats!C30</f>
        <v>A</v>
      </c>
      <c r="D29" s="384">
        <f>Résultats!E30</f>
        <v>0</v>
      </c>
      <c r="E29" s="385" t="str">
        <f>Résultats!F30</f>
        <v xml:space="preserve">Pour chaque média temporel synchronisé pré-enregistré ayant des sous-titres synchronisés, ces sous-titres sont-ils pertinents ?</v>
      </c>
      <c r="F29" s="384" t="s">
        <v>499</v>
      </c>
      <c r="G29" s="337"/>
      <c r="H29" s="31"/>
      <c r="I29" s="31"/>
      <c r="J29" s="31"/>
      <c r="K29" s="31"/>
      <c r="L29" s="354"/>
      <c r="M29" s="355"/>
      <c r="N29" s="365"/>
      <c r="O29" s="365"/>
      <c r="P29" s="365"/>
      <c r="Q29" s="365"/>
      <c r="R29" s="365"/>
      <c r="S29" s="365"/>
      <c r="T29" s="365"/>
      <c r="U29" s="365"/>
      <c r="V29" s="365"/>
      <c r="W29" s="365"/>
      <c r="X29" s="365"/>
      <c r="Y29" s="365"/>
      <c r="Z29" s="365"/>
      <c r="AA29" s="365"/>
      <c r="AB29" s="365"/>
      <c r="AC29" s="365"/>
      <c r="AD29" s="365"/>
    </row>
    <row r="30" ht="62.25" customHeight="1">
      <c r="A30" s="225"/>
      <c r="B30" s="383" t="str">
        <f>Résultats!B31</f>
        <v>4.5</v>
      </c>
      <c r="C30" s="384" t="str">
        <f>Résultats!C31</f>
        <v>AA</v>
      </c>
      <c r="D30" s="384">
        <f>Résultats!E31</f>
        <v>0</v>
      </c>
      <c r="E30" s="385" t="str">
        <f>Résultats!F31</f>
        <v xml:space="preserve">Chaque média temporel pré-enregistré a-t-il, si nécessaire, une audiodescription synchronisée (hors cas particuliers) ?</v>
      </c>
      <c r="F30" s="384" t="s">
        <v>499</v>
      </c>
      <c r="G30" s="337"/>
      <c r="H30" s="31"/>
      <c r="I30" s="31"/>
      <c r="J30" s="31"/>
      <c r="K30" s="31"/>
      <c r="L30" s="354"/>
      <c r="M30" s="355"/>
      <c r="N30" s="365"/>
      <c r="O30" s="365"/>
      <c r="P30" s="365"/>
      <c r="Q30" s="365"/>
      <c r="R30" s="365"/>
      <c r="S30" s="365"/>
      <c r="T30" s="365"/>
      <c r="U30" s="365"/>
      <c r="V30" s="365"/>
      <c r="W30" s="365"/>
      <c r="X30" s="365"/>
      <c r="Y30" s="365"/>
      <c r="Z30" s="365"/>
      <c r="AA30" s="365"/>
      <c r="AB30" s="365"/>
      <c r="AC30" s="365"/>
      <c r="AD30" s="365"/>
    </row>
    <row r="31" ht="62.25" customHeight="1">
      <c r="A31" s="225"/>
      <c r="B31" s="383" t="str">
        <f>Résultats!B32</f>
        <v>4.6</v>
      </c>
      <c r="C31" s="384" t="str">
        <f>Résultats!C32</f>
        <v>AA</v>
      </c>
      <c r="D31" s="384">
        <f>Résultats!E32</f>
        <v>0</v>
      </c>
      <c r="E31" s="385" t="str">
        <f>Résultats!F32</f>
        <v xml:space="preserve">Pour chaque média temporel pré-enregistré ayant une audiodescription synchronisée, celle-ci est-elle pertinente ?</v>
      </c>
      <c r="F31" s="384" t="s">
        <v>499</v>
      </c>
      <c r="G31" s="337"/>
      <c r="H31" s="31"/>
      <c r="I31" s="31"/>
      <c r="J31" s="31"/>
      <c r="K31" s="31"/>
      <c r="L31" s="354"/>
      <c r="M31" s="355"/>
      <c r="N31" s="365"/>
      <c r="O31" s="365"/>
      <c r="P31" s="365"/>
      <c r="Q31" s="365"/>
      <c r="R31" s="365"/>
      <c r="S31" s="365"/>
      <c r="T31" s="365"/>
      <c r="U31" s="365"/>
      <c r="V31" s="365"/>
      <c r="W31" s="365"/>
      <c r="X31" s="365"/>
      <c r="Y31" s="365"/>
      <c r="Z31" s="365"/>
      <c r="AA31" s="365"/>
      <c r="AB31" s="365"/>
      <c r="AC31" s="365"/>
      <c r="AD31" s="365"/>
    </row>
    <row r="32" ht="62.25" customHeight="1">
      <c r="A32" s="225"/>
      <c r="B32" s="383" t="str">
        <f>Résultats!B33</f>
        <v>4.7</v>
      </c>
      <c r="C32" s="384" t="str">
        <f>Résultats!C33</f>
        <v>A</v>
      </c>
      <c r="D32" s="384">
        <f>Résultats!E33</f>
        <v>0</v>
      </c>
      <c r="E32" s="385" t="str">
        <f>Résultats!F33</f>
        <v xml:space="preserve">Chaque média temporel est-il clairement identifiable (hors cas particuliers) ?</v>
      </c>
      <c r="F32" s="384" t="s">
        <v>499</v>
      </c>
      <c r="G32" s="337"/>
      <c r="H32" s="31"/>
      <c r="I32" s="31"/>
      <c r="J32" s="31"/>
      <c r="K32" s="31"/>
      <c r="L32" s="354"/>
      <c r="M32" s="355"/>
      <c r="N32" s="365"/>
      <c r="O32" s="365"/>
      <c r="P32" s="365"/>
      <c r="Q32" s="365"/>
      <c r="R32" s="365"/>
      <c r="S32" s="365"/>
      <c r="T32" s="365"/>
      <c r="U32" s="365"/>
      <c r="V32" s="365"/>
      <c r="W32" s="365"/>
      <c r="X32" s="365"/>
      <c r="Y32" s="365"/>
      <c r="Z32" s="365"/>
      <c r="AA32" s="365"/>
      <c r="AB32" s="365"/>
      <c r="AC32" s="365"/>
      <c r="AD32" s="365"/>
    </row>
    <row r="33" ht="62.25" customHeight="1">
      <c r="A33" s="225"/>
      <c r="B33" s="383" t="str">
        <f>Résultats!B34</f>
        <v>4.8</v>
      </c>
      <c r="C33" s="384" t="str">
        <f>Résultats!C34</f>
        <v>A</v>
      </c>
      <c r="D33" s="384">
        <f>Résultats!E34</f>
        <v>0</v>
      </c>
      <c r="E33" s="385" t="str">
        <f>Résultats!F34</f>
        <v xml:space="preserve">Chaque média non temporel a-t-il, si nécessaire, une alternative (hors cas particuliers) ?</v>
      </c>
      <c r="F33" s="384" t="s">
        <v>499</v>
      </c>
      <c r="G33" s="337"/>
      <c r="H33" s="31"/>
      <c r="I33" s="31"/>
      <c r="J33" s="31"/>
      <c r="K33" s="31"/>
      <c r="L33" s="354"/>
      <c r="M33" s="355"/>
      <c r="N33" s="365"/>
      <c r="O33" s="365"/>
      <c r="P33" s="365"/>
      <c r="Q33" s="365"/>
      <c r="R33" s="365"/>
      <c r="S33" s="365"/>
      <c r="T33" s="365"/>
      <c r="U33" s="365"/>
      <c r="V33" s="365"/>
      <c r="W33" s="365"/>
      <c r="X33" s="365"/>
      <c r="Y33" s="365"/>
      <c r="Z33" s="365"/>
      <c r="AA33" s="365"/>
      <c r="AB33" s="365"/>
      <c r="AC33" s="365"/>
      <c r="AD33" s="365"/>
    </row>
    <row r="34" ht="62.25" customHeight="1">
      <c r="A34" s="225"/>
      <c r="B34" s="383" t="str">
        <f>Résultats!B35</f>
        <v>4.9</v>
      </c>
      <c r="C34" s="384" t="str">
        <f>Résultats!C35</f>
        <v>A</v>
      </c>
      <c r="D34" s="384">
        <f>Résultats!E35</f>
        <v>0</v>
      </c>
      <c r="E34" s="385" t="str">
        <f>Résultats!F35</f>
        <v xml:space="preserve">Pour chaque média non temporel ayant une alternative, cette alternative est-elle pertinente ?</v>
      </c>
      <c r="F34" s="384" t="s">
        <v>499</v>
      </c>
      <c r="G34" s="337"/>
      <c r="H34" s="31"/>
      <c r="I34" s="31"/>
      <c r="J34" s="31"/>
      <c r="K34" s="31"/>
      <c r="L34" s="354"/>
      <c r="M34" s="355"/>
      <c r="N34" s="365"/>
      <c r="O34" s="365"/>
      <c r="P34" s="365"/>
      <c r="Q34" s="365"/>
      <c r="R34" s="365"/>
      <c r="S34" s="365"/>
      <c r="T34" s="365"/>
      <c r="U34" s="365"/>
      <c r="V34" s="365"/>
      <c r="W34" s="365"/>
      <c r="X34" s="365"/>
      <c r="Y34" s="365"/>
      <c r="Z34" s="365"/>
      <c r="AA34" s="365"/>
      <c r="AB34" s="365"/>
      <c r="AC34" s="365"/>
      <c r="AD34" s="365"/>
    </row>
    <row r="35" ht="62.25" customHeight="1">
      <c r="A35" s="225"/>
      <c r="B35" s="383" t="str">
        <f>Résultats!B36</f>
        <v>4.10</v>
      </c>
      <c r="C35" s="384" t="str">
        <f>Résultats!C36</f>
        <v>A</v>
      </c>
      <c r="D35" s="384" t="str">
        <f>Résultats!E36</f>
        <v>x</v>
      </c>
      <c r="E35" s="385" t="str">
        <f>Résultats!F36</f>
        <v xml:space="preserve">Chaque son déclenché automatiquement est-il contrôlable par l’utilisateur ?</v>
      </c>
      <c r="F35" s="384" t="s">
        <v>499</v>
      </c>
      <c r="G35" s="337"/>
      <c r="H35" s="31"/>
      <c r="I35" s="31"/>
      <c r="J35" s="31"/>
      <c r="K35" s="31"/>
      <c r="L35" s="354"/>
      <c r="M35" s="355"/>
      <c r="N35" s="365"/>
      <c r="O35" s="365"/>
      <c r="P35" s="365"/>
      <c r="Q35" s="365"/>
      <c r="R35" s="365"/>
      <c r="S35" s="365"/>
      <c r="T35" s="365"/>
      <c r="U35" s="365"/>
      <c r="V35" s="365"/>
      <c r="W35" s="365"/>
      <c r="X35" s="365"/>
      <c r="Y35" s="365"/>
      <c r="Z35" s="365"/>
      <c r="AA35" s="365"/>
      <c r="AB35" s="365"/>
      <c r="AC35" s="365"/>
      <c r="AD35" s="365"/>
    </row>
    <row r="36" ht="62.25" customHeight="1">
      <c r="A36" s="225"/>
      <c r="B36" s="383" t="str">
        <f>Résultats!B37</f>
        <v>4.11</v>
      </c>
      <c r="C36" s="384" t="str">
        <f>Résultats!C37</f>
        <v>A</v>
      </c>
      <c r="D36" s="384">
        <f>Résultats!E37</f>
        <v>0</v>
      </c>
      <c r="E36" s="385" t="str">
        <f>Résultats!F37</f>
        <v xml:space="preserve">La consultation de chaque média temporel est-elle, si nécessaire, contrôlable par le clavier et tout dispositif de pointage ?</v>
      </c>
      <c r="F36" s="384" t="s">
        <v>499</v>
      </c>
      <c r="G36" s="337"/>
      <c r="H36" s="31"/>
      <c r="I36" s="31"/>
      <c r="J36" s="31"/>
      <c r="K36" s="31"/>
      <c r="L36" s="354"/>
      <c r="M36" s="355"/>
      <c r="N36" s="365"/>
      <c r="O36" s="365"/>
      <c r="P36" s="365"/>
      <c r="Q36" s="365"/>
      <c r="R36" s="365"/>
      <c r="S36" s="365"/>
      <c r="T36" s="365"/>
      <c r="U36" s="365"/>
      <c r="V36" s="365"/>
      <c r="W36" s="365"/>
      <c r="X36" s="365"/>
      <c r="Y36" s="365"/>
      <c r="Z36" s="365"/>
      <c r="AA36" s="365"/>
      <c r="AB36" s="365"/>
      <c r="AC36" s="365"/>
      <c r="AD36" s="365"/>
    </row>
    <row r="37" ht="62.25" customHeight="1">
      <c r="A37" s="225"/>
      <c r="B37" s="383" t="str">
        <f>Résultats!B38</f>
        <v>4.12</v>
      </c>
      <c r="C37" s="384" t="str">
        <f>Résultats!C38</f>
        <v>A</v>
      </c>
      <c r="D37" s="384">
        <f>Résultats!E38</f>
        <v>0</v>
      </c>
      <c r="E37" s="385" t="str">
        <f>Résultats!F38</f>
        <v xml:space="preserve">La consultation de chaque média non temporel est-elle contrôlable par le clavier et tout dispositif de pointage ?</v>
      </c>
      <c r="F37" s="384" t="s">
        <v>499</v>
      </c>
      <c r="G37" s="337"/>
      <c r="H37" s="31"/>
      <c r="I37" s="31"/>
      <c r="J37" s="31"/>
      <c r="K37" s="31"/>
      <c r="L37" s="354"/>
      <c r="M37" s="355"/>
      <c r="N37" s="365"/>
      <c r="O37" s="365"/>
      <c r="P37" s="365"/>
      <c r="Q37" s="365"/>
      <c r="R37" s="365"/>
      <c r="S37" s="365"/>
      <c r="T37" s="365"/>
      <c r="U37" s="365"/>
      <c r="V37" s="365"/>
      <c r="W37" s="365"/>
      <c r="X37" s="365"/>
      <c r="Y37" s="365"/>
      <c r="Z37" s="365"/>
      <c r="AA37" s="365"/>
      <c r="AB37" s="365"/>
      <c r="AC37" s="365"/>
      <c r="AD37" s="365"/>
    </row>
    <row r="38" ht="62.25" customHeight="1">
      <c r="A38" s="227"/>
      <c r="B38" s="383" t="str">
        <f>Résultats!B39</f>
        <v>4.13</v>
      </c>
      <c r="C38" s="384" t="str">
        <f>Résultats!C39</f>
        <v>A</v>
      </c>
      <c r="D38" s="384">
        <f>Résultats!E39</f>
        <v>0</v>
      </c>
      <c r="E38" s="385" t="str">
        <f>Résultats!F39</f>
        <v xml:space="preserve">Chaque média temporel et non temporel est-il compatible avec les technologies d’assistance (hors cas particuliers) ?</v>
      </c>
      <c r="F38" s="384" t="s">
        <v>499</v>
      </c>
      <c r="G38" s="337"/>
      <c r="H38" s="31"/>
      <c r="I38" s="31"/>
      <c r="J38" s="31"/>
      <c r="K38" s="31"/>
      <c r="L38" s="354"/>
      <c r="M38" s="355"/>
      <c r="N38" s="365"/>
      <c r="O38" s="365"/>
      <c r="P38" s="365"/>
      <c r="Q38" s="365"/>
      <c r="R38" s="365"/>
      <c r="S38" s="365"/>
      <c r="T38" s="365"/>
      <c r="U38" s="365"/>
      <c r="V38" s="365"/>
      <c r="W38" s="365"/>
      <c r="X38" s="365"/>
      <c r="Y38" s="365"/>
      <c r="Z38" s="365"/>
      <c r="AA38" s="365"/>
      <c r="AB38" s="365"/>
      <c r="AC38" s="365"/>
      <c r="AD38" s="365"/>
    </row>
    <row r="39" ht="62.25" customHeight="1">
      <c r="A39" s="351" t="s">
        <v>89</v>
      </c>
      <c r="B39" s="383" t="str">
        <f>Résultats!B40</f>
        <v>5.1</v>
      </c>
      <c r="C39" s="384" t="str">
        <f>Résultats!C40</f>
        <v>A</v>
      </c>
      <c r="D39" s="384">
        <f>Résultats!E40</f>
        <v>0</v>
      </c>
      <c r="E39" s="385" t="str">
        <f>Résultats!F40</f>
        <v xml:space="preserve">Chaque tableau de données complexe a-t-il un résumé ?</v>
      </c>
      <c r="F39" s="384" t="s">
        <v>499</v>
      </c>
      <c r="G39" s="337"/>
      <c r="H39" s="31"/>
      <c r="I39" s="31"/>
      <c r="J39" s="31"/>
      <c r="K39" s="31"/>
      <c r="L39" s="354"/>
      <c r="M39" s="355"/>
      <c r="N39" s="365"/>
      <c r="O39" s="365"/>
      <c r="P39" s="365"/>
      <c r="Q39" s="365"/>
      <c r="R39" s="365"/>
      <c r="S39" s="365"/>
      <c r="T39" s="365"/>
      <c r="U39" s="365"/>
      <c r="V39" s="365"/>
      <c r="W39" s="365"/>
      <c r="X39" s="365"/>
      <c r="Y39" s="365"/>
      <c r="Z39" s="365"/>
      <c r="AA39" s="365"/>
      <c r="AB39" s="365"/>
      <c r="AC39" s="365"/>
      <c r="AD39" s="365"/>
    </row>
    <row r="40" ht="62.25" customHeight="1">
      <c r="A40" s="225"/>
      <c r="B40" s="383" t="str">
        <f>Résultats!B41</f>
        <v>5.2</v>
      </c>
      <c r="C40" s="384" t="str">
        <f>Résultats!C41</f>
        <v>A</v>
      </c>
      <c r="D40" s="384">
        <f>Résultats!E41</f>
        <v>0</v>
      </c>
      <c r="E40" s="385" t="str">
        <f>Résultats!F41</f>
        <v xml:space="preserve">Pour chaque tableau de données complexe ayant un résumé, celui-ci est-il pertinent ?</v>
      </c>
      <c r="F40" s="384" t="s">
        <v>499</v>
      </c>
      <c r="G40" s="337"/>
      <c r="H40" s="31"/>
      <c r="I40" s="31"/>
      <c r="J40" s="31"/>
      <c r="K40" s="31"/>
      <c r="L40" s="354"/>
      <c r="M40" s="355"/>
      <c r="N40" s="365"/>
      <c r="O40" s="365"/>
      <c r="P40" s="365"/>
      <c r="Q40" s="365"/>
      <c r="R40" s="365"/>
      <c r="S40" s="365"/>
      <c r="T40" s="365"/>
      <c r="U40" s="365"/>
      <c r="V40" s="365"/>
      <c r="W40" s="365"/>
      <c r="X40" s="365"/>
      <c r="Y40" s="365"/>
      <c r="Z40" s="365"/>
      <c r="AA40" s="365"/>
      <c r="AB40" s="365"/>
      <c r="AC40" s="365"/>
      <c r="AD40" s="365"/>
    </row>
    <row r="41" ht="62.25" customHeight="1">
      <c r="A41" s="225"/>
      <c r="B41" s="383" t="str">
        <f>Résultats!B42</f>
        <v>5.3</v>
      </c>
      <c r="C41" s="384" t="str">
        <f>Résultats!C42</f>
        <v>A</v>
      </c>
      <c r="D41" s="384" t="str">
        <f>Résultats!E42</f>
        <v>x</v>
      </c>
      <c r="E41" s="385" t="str">
        <f>Résultats!F42</f>
        <v xml:space="preserve">Pour chaque tableau de mise en forme, le contenu linéarisé reste-t-il compréhensible ?</v>
      </c>
      <c r="F41" s="384" t="s">
        <v>499</v>
      </c>
      <c r="G41" s="337"/>
      <c r="H41" s="31"/>
      <c r="I41" s="31"/>
      <c r="J41" s="31"/>
      <c r="K41" s="31"/>
      <c r="L41" s="354"/>
      <c r="M41" s="355"/>
      <c r="N41" s="365"/>
      <c r="O41" s="365"/>
      <c r="P41" s="365"/>
      <c r="Q41" s="365"/>
      <c r="R41" s="365"/>
      <c r="S41" s="365"/>
      <c r="T41" s="365"/>
      <c r="U41" s="365"/>
      <c r="V41" s="365"/>
      <c r="W41" s="365"/>
      <c r="X41" s="365"/>
      <c r="Y41" s="365"/>
      <c r="Z41" s="365"/>
      <c r="AA41" s="365"/>
      <c r="AB41" s="365"/>
      <c r="AC41" s="365"/>
      <c r="AD41" s="365"/>
    </row>
    <row r="42" ht="62.25" customHeight="1">
      <c r="A42" s="225"/>
      <c r="B42" s="383" t="str">
        <f>Résultats!B43</f>
        <v>5.4</v>
      </c>
      <c r="C42" s="384" t="str">
        <f>Résultats!C43</f>
        <v>A</v>
      </c>
      <c r="D42" s="384">
        <f>Résultats!E43</f>
        <v>0</v>
      </c>
      <c r="E42" s="385" t="str">
        <f>Résultats!F43</f>
        <v xml:space="preserve">Pour chaque tableau de données ayant un titre, le titre est-il correctement associé au tableau de données ?</v>
      </c>
      <c r="F42" s="384" t="s">
        <v>499</v>
      </c>
      <c r="G42" s="337"/>
      <c r="H42" s="31"/>
      <c r="I42" s="31"/>
      <c r="J42" s="31"/>
      <c r="K42" s="31"/>
      <c r="L42" s="354"/>
      <c r="M42" s="355"/>
      <c r="N42" s="365"/>
      <c r="O42" s="365"/>
      <c r="P42" s="365"/>
      <c r="Q42" s="365"/>
      <c r="R42" s="365"/>
      <c r="S42" s="365"/>
      <c r="T42" s="365"/>
      <c r="U42" s="365"/>
      <c r="V42" s="365"/>
      <c r="W42" s="365"/>
      <c r="X42" s="365"/>
      <c r="Y42" s="365"/>
      <c r="Z42" s="365"/>
      <c r="AA42" s="365"/>
      <c r="AB42" s="365"/>
      <c r="AC42" s="365"/>
      <c r="AD42" s="365"/>
    </row>
    <row r="43" ht="62.25" customHeight="1">
      <c r="A43" s="225"/>
      <c r="B43" s="383" t="str">
        <f>Résultats!B44</f>
        <v>5.5</v>
      </c>
      <c r="C43" s="384" t="str">
        <f>Résultats!C44</f>
        <v>A</v>
      </c>
      <c r="D43" s="384">
        <f>Résultats!E44</f>
        <v>0</v>
      </c>
      <c r="E43" s="385" t="str">
        <f>Résultats!F44</f>
        <v xml:space="preserve">Pour chaque tableau de données ayant un titre, celui-ci est-il pertinent ?</v>
      </c>
      <c r="F43" s="384" t="s">
        <v>499</v>
      </c>
      <c r="G43" s="337"/>
      <c r="H43" s="31"/>
      <c r="I43" s="31"/>
      <c r="J43" s="31"/>
      <c r="K43" s="31"/>
      <c r="L43" s="354"/>
      <c r="M43" s="355"/>
      <c r="N43" s="365"/>
      <c r="O43" s="365"/>
      <c r="P43" s="365"/>
      <c r="Q43" s="365"/>
      <c r="R43" s="365"/>
      <c r="S43" s="365"/>
      <c r="T43" s="365"/>
      <c r="U43" s="365"/>
      <c r="V43" s="365"/>
      <c r="W43" s="365"/>
      <c r="X43" s="365"/>
      <c r="Y43" s="365"/>
      <c r="Z43" s="365"/>
      <c r="AA43" s="365"/>
      <c r="AB43" s="365"/>
      <c r="AC43" s="365"/>
      <c r="AD43" s="365"/>
    </row>
    <row r="44" ht="62.25" customHeight="1">
      <c r="A44" s="225"/>
      <c r="B44" s="383" t="str">
        <f>Résultats!B45</f>
        <v>5.6</v>
      </c>
      <c r="C44" s="384" t="str">
        <f>Résultats!C45</f>
        <v>A</v>
      </c>
      <c r="D44" s="384">
        <f>Résultats!E45</f>
        <v>0</v>
      </c>
      <c r="E44" s="385" t="str">
        <f>Résultats!F45</f>
        <v xml:space="preserve">Pour chaque tableau de données, chaque en-tête de colonne et chaque en-tête de ligne sont-ils correctement déclarés ?</v>
      </c>
      <c r="F44" s="384" t="s">
        <v>499</v>
      </c>
      <c r="G44" s="337"/>
      <c r="H44" s="31"/>
      <c r="I44" s="31"/>
      <c r="J44" s="31"/>
      <c r="K44" s="31"/>
      <c r="L44" s="354"/>
      <c r="M44" s="355"/>
      <c r="N44" s="365"/>
      <c r="O44" s="365"/>
      <c r="P44" s="365"/>
      <c r="Q44" s="365"/>
      <c r="R44" s="365"/>
      <c r="S44" s="365"/>
      <c r="T44" s="365"/>
      <c r="U44" s="365"/>
      <c r="V44" s="365"/>
      <c r="W44" s="365"/>
      <c r="X44" s="365"/>
      <c r="Y44" s="365"/>
      <c r="Z44" s="365"/>
      <c r="AA44" s="365"/>
      <c r="AB44" s="365"/>
      <c r="AC44" s="365"/>
      <c r="AD44" s="365"/>
    </row>
    <row r="45" ht="62.25" customHeight="1">
      <c r="A45" s="225"/>
      <c r="B45" s="383" t="str">
        <f>Résultats!B46</f>
        <v>5.7</v>
      </c>
      <c r="C45" s="384" t="str">
        <f>Résultats!C46</f>
        <v>A</v>
      </c>
      <c r="D45" s="384" t="str">
        <f>Résultats!E46</f>
        <v>x</v>
      </c>
      <c r="E45" s="385" t="str">
        <f>Résultats!F46</f>
        <v xml:space="preserve">Pour chaque tableau de données, la technique appropriée permettant d’associer chaque cellule avec ses en-têtes est-elle utilisée (hors cas particuliers) ?</v>
      </c>
      <c r="F45" s="384" t="s">
        <v>499</v>
      </c>
      <c r="G45" s="337"/>
      <c r="H45" s="31"/>
      <c r="I45" s="31"/>
      <c r="J45" s="31"/>
      <c r="K45" s="31"/>
      <c r="L45" s="354"/>
      <c r="M45" s="355"/>
      <c r="N45" s="365"/>
      <c r="O45" s="365"/>
      <c r="P45" s="365"/>
      <c r="Q45" s="365"/>
      <c r="R45" s="365"/>
      <c r="S45" s="365"/>
      <c r="T45" s="365"/>
      <c r="U45" s="365"/>
      <c r="V45" s="365"/>
      <c r="W45" s="365"/>
      <c r="X45" s="365"/>
      <c r="Y45" s="365"/>
      <c r="Z45" s="365"/>
      <c r="AA45" s="365"/>
      <c r="AB45" s="365"/>
      <c r="AC45" s="365"/>
      <c r="AD45" s="365"/>
    </row>
    <row r="46" ht="62.25" customHeight="1">
      <c r="A46" s="227"/>
      <c r="B46" s="383" t="str">
        <f>Résultats!B47</f>
        <v>5.8</v>
      </c>
      <c r="C46" s="384" t="str">
        <f>Résultats!C47</f>
        <v>A</v>
      </c>
      <c r="D46" s="384">
        <f>Résultats!E47</f>
        <v>0</v>
      </c>
      <c r="E46" s="385" t="str">
        <f>Résultats!F47</f>
        <v xml:space="preserve">Chaque tableau de mise en forme ne doit pas utiliser d’éléments propres aux tableaux de données. Cette règle est-elle respectée ?</v>
      </c>
      <c r="F46" s="384" t="s">
        <v>499</v>
      </c>
      <c r="G46" s="337"/>
      <c r="H46" s="31"/>
      <c r="I46" s="31"/>
      <c r="J46" s="31"/>
      <c r="K46" s="31"/>
      <c r="L46" s="354"/>
      <c r="M46" s="355"/>
      <c r="N46" s="365"/>
      <c r="O46" s="365"/>
      <c r="P46" s="365"/>
      <c r="Q46" s="365"/>
      <c r="R46" s="365"/>
      <c r="S46" s="365"/>
      <c r="T46" s="365"/>
      <c r="U46" s="365"/>
      <c r="V46" s="365"/>
      <c r="W46" s="365"/>
      <c r="X46" s="365"/>
      <c r="Y46" s="365"/>
      <c r="Z46" s="365"/>
      <c r="AA46" s="365"/>
      <c r="AB46" s="365"/>
      <c r="AC46" s="365"/>
      <c r="AD46" s="365"/>
    </row>
    <row r="47" ht="62.25" customHeight="1">
      <c r="A47" s="351" t="s">
        <v>90</v>
      </c>
      <c r="B47" s="383" t="str">
        <f>Résultats!B48</f>
        <v>6.1</v>
      </c>
      <c r="C47" s="384" t="str">
        <f>Résultats!C48</f>
        <v>A</v>
      </c>
      <c r="D47" s="384" t="str">
        <f>Résultats!E48</f>
        <v>x</v>
      </c>
      <c r="E47" s="385" t="str">
        <f>Résultats!F48</f>
        <v xml:space="preserve">Chaque lien est-il explicite (hors cas particuliers) ?</v>
      </c>
      <c r="F47" s="384" t="s">
        <v>499</v>
      </c>
      <c r="G47" s="337"/>
      <c r="H47" s="31"/>
      <c r="I47" s="31"/>
      <c r="J47" s="31"/>
      <c r="K47" s="31"/>
      <c r="L47" s="354"/>
      <c r="M47" s="355"/>
      <c r="N47" s="365"/>
      <c r="O47" s="365"/>
      <c r="P47" s="365"/>
      <c r="Q47" s="365"/>
      <c r="R47" s="365"/>
      <c r="S47" s="365"/>
      <c r="T47" s="365"/>
      <c r="U47" s="365"/>
      <c r="V47" s="365"/>
      <c r="W47" s="365"/>
      <c r="X47" s="365"/>
      <c r="Y47" s="365"/>
      <c r="Z47" s="365"/>
      <c r="AA47" s="365"/>
      <c r="AB47" s="365"/>
      <c r="AC47" s="365"/>
      <c r="AD47" s="365"/>
    </row>
    <row r="48" ht="62.25" customHeight="1">
      <c r="A48" s="227"/>
      <c r="B48" s="383" t="str">
        <f>Résultats!B49</f>
        <v>6.2</v>
      </c>
      <c r="C48" s="384" t="str">
        <f>Résultats!C49</f>
        <v>A</v>
      </c>
      <c r="D48" s="384" t="str">
        <f>Résultats!E49</f>
        <v>x</v>
      </c>
      <c r="E48" s="385" t="str">
        <f>Résultats!F49</f>
        <v xml:space="preserve">Dans chaque page web, chaque lien a-t-il un intitulé ?</v>
      </c>
      <c r="F48" s="384" t="s">
        <v>499</v>
      </c>
      <c r="G48" s="337"/>
      <c r="H48" s="31"/>
      <c r="I48" s="31"/>
      <c r="J48" s="31"/>
      <c r="K48" s="31"/>
      <c r="L48" s="354"/>
      <c r="M48" s="355"/>
      <c r="N48" s="365"/>
      <c r="O48" s="365"/>
      <c r="P48" s="365"/>
      <c r="Q48" s="365"/>
      <c r="R48" s="365"/>
      <c r="S48" s="365"/>
      <c r="T48" s="365"/>
      <c r="U48" s="365"/>
      <c r="V48" s="365"/>
      <c r="W48" s="365"/>
      <c r="X48" s="365"/>
      <c r="Y48" s="365"/>
      <c r="Z48" s="365"/>
      <c r="AA48" s="365"/>
      <c r="AB48" s="365"/>
      <c r="AC48" s="365"/>
      <c r="AD48" s="365"/>
    </row>
    <row r="49" ht="62.25" customHeight="1">
      <c r="A49" s="351" t="s">
        <v>447</v>
      </c>
      <c r="B49" s="383" t="str">
        <f>Résultats!B50</f>
        <v>7.1</v>
      </c>
      <c r="C49" s="384" t="str">
        <f>Résultats!C50</f>
        <v>A</v>
      </c>
      <c r="D49" s="384" t="str">
        <f>Résultats!E50</f>
        <v>x</v>
      </c>
      <c r="E49" s="385" t="str">
        <f>Résultats!F50</f>
        <v xml:space="preserve">Chaque script est-il, si nécessaire, compatible avec les technologies d’assistance ?</v>
      </c>
      <c r="F49" s="384" t="s">
        <v>499</v>
      </c>
      <c r="G49" s="337"/>
      <c r="H49" s="31"/>
      <c r="I49" s="31"/>
      <c r="J49" s="31"/>
      <c r="K49" s="31"/>
      <c r="L49" s="354"/>
      <c r="M49" s="355"/>
      <c r="N49" s="365"/>
      <c r="O49" s="365"/>
      <c r="P49" s="365"/>
      <c r="Q49" s="365"/>
      <c r="R49" s="365"/>
      <c r="S49" s="365"/>
      <c r="T49" s="365"/>
      <c r="U49" s="365"/>
      <c r="V49" s="365"/>
      <c r="W49" s="365"/>
      <c r="X49" s="365"/>
      <c r="Y49" s="365"/>
      <c r="Z49" s="365"/>
      <c r="AA49" s="365"/>
      <c r="AB49" s="365"/>
      <c r="AC49" s="365"/>
      <c r="AD49" s="365"/>
    </row>
    <row r="50" ht="62.25" customHeight="1">
      <c r="A50" s="225"/>
      <c r="B50" s="383" t="str">
        <f>Résultats!B51</f>
        <v>7.2</v>
      </c>
      <c r="C50" s="384" t="str">
        <f>Résultats!C51</f>
        <v>A</v>
      </c>
      <c r="D50" s="384">
        <f>Résultats!E51</f>
        <v>0</v>
      </c>
      <c r="E50" s="385" t="str">
        <f>Résultats!F51</f>
        <v xml:space="preserve">Pour chaque script ayant une alternative, cette alternative est-elle pertinente ?</v>
      </c>
      <c r="F50" s="384" t="s">
        <v>499</v>
      </c>
      <c r="G50" s="337"/>
      <c r="H50" s="31"/>
      <c r="I50" s="31"/>
      <c r="J50" s="31"/>
      <c r="K50" s="31"/>
      <c r="L50" s="354"/>
      <c r="M50" s="355"/>
      <c r="N50" s="365"/>
      <c r="O50" s="365"/>
      <c r="P50" s="365"/>
      <c r="Q50" s="365"/>
      <c r="R50" s="365"/>
      <c r="S50" s="365"/>
      <c r="T50" s="365"/>
      <c r="U50" s="365"/>
      <c r="V50" s="365"/>
      <c r="W50" s="365"/>
      <c r="X50" s="365"/>
      <c r="Y50" s="365"/>
      <c r="Z50" s="365"/>
      <c r="AA50" s="365"/>
      <c r="AB50" s="365"/>
      <c r="AC50" s="365"/>
      <c r="AD50" s="365"/>
    </row>
    <row r="51" ht="62.25" customHeight="1">
      <c r="A51" s="225"/>
      <c r="B51" s="383" t="str">
        <f>Résultats!B52</f>
        <v>7.3</v>
      </c>
      <c r="C51" s="384" t="str">
        <f>Résultats!C52</f>
        <v>A</v>
      </c>
      <c r="D51" s="384" t="str">
        <f>Résultats!E52</f>
        <v>x</v>
      </c>
      <c r="E51" s="385" t="str">
        <f>Résultats!F52</f>
        <v xml:space="preserve">Chaque script est-il contrôlable par le clavier et par tout dispositif de pointage (hors cas particuliers) ?</v>
      </c>
      <c r="F51" s="384" t="s">
        <v>499</v>
      </c>
      <c r="G51" s="337"/>
      <c r="H51" s="31"/>
      <c r="I51" s="31"/>
      <c r="J51" s="31"/>
      <c r="K51" s="31"/>
      <c r="L51" s="354"/>
      <c r="M51" s="355"/>
      <c r="N51" s="365"/>
      <c r="O51" s="365"/>
      <c r="P51" s="365"/>
      <c r="Q51" s="365"/>
      <c r="R51" s="365"/>
      <c r="S51" s="365"/>
      <c r="T51" s="365"/>
      <c r="U51" s="365"/>
      <c r="V51" s="365"/>
      <c r="W51" s="365"/>
      <c r="X51" s="365"/>
      <c r="Y51" s="365"/>
      <c r="Z51" s="365"/>
      <c r="AA51" s="365"/>
      <c r="AB51" s="365"/>
      <c r="AC51" s="365"/>
      <c r="AD51" s="365"/>
    </row>
    <row r="52" ht="62.25" customHeight="1">
      <c r="A52" s="225"/>
      <c r="B52" s="383" t="str">
        <f>Résultats!B53</f>
        <v>7.4</v>
      </c>
      <c r="C52" s="384" t="str">
        <f>Résultats!C53</f>
        <v>A</v>
      </c>
      <c r="D52" s="384">
        <f>Résultats!E53</f>
        <v>0</v>
      </c>
      <c r="E52" s="385" t="str">
        <f>Résultats!F53</f>
        <v xml:space="preserve">Pour chaque script qui initie un changement de contexte, l’utilisateur est-il averti ou en a-t-il le contrôle ?</v>
      </c>
      <c r="F52" s="384" t="s">
        <v>499</v>
      </c>
      <c r="G52" s="337"/>
      <c r="H52" s="31"/>
      <c r="I52" s="31"/>
      <c r="J52" s="31"/>
      <c r="K52" s="31"/>
      <c r="L52" s="354"/>
      <c r="M52" s="355"/>
      <c r="N52" s="365"/>
      <c r="O52" s="365"/>
      <c r="P52" s="365"/>
      <c r="Q52" s="365"/>
      <c r="R52" s="365"/>
      <c r="S52" s="365"/>
      <c r="T52" s="365"/>
      <c r="U52" s="365"/>
      <c r="V52" s="365"/>
      <c r="W52" s="365"/>
      <c r="X52" s="365"/>
      <c r="Y52" s="365"/>
      <c r="Z52" s="365"/>
      <c r="AA52" s="365"/>
      <c r="AB52" s="365"/>
      <c r="AC52" s="365"/>
      <c r="AD52" s="365"/>
    </row>
    <row r="53" ht="62.25" customHeight="1">
      <c r="A53" s="227"/>
      <c r="B53" s="383" t="str">
        <f>Résultats!B54</f>
        <v>7.5</v>
      </c>
      <c r="C53" s="384" t="str">
        <f>Résultats!C54</f>
        <v>AA</v>
      </c>
      <c r="D53" s="384">
        <f>Résultats!E54</f>
        <v>0</v>
      </c>
      <c r="E53" s="385" t="str">
        <f>Résultats!F54</f>
        <v xml:space="preserve">Dans chaque page web, les messages de statut sont-ils correctement restitués par les technologies d’assistance ?</v>
      </c>
      <c r="F53" s="384" t="s">
        <v>499</v>
      </c>
      <c r="G53" s="337"/>
      <c r="H53" s="31"/>
      <c r="I53" s="31"/>
      <c r="J53" s="31"/>
      <c r="K53" s="31"/>
      <c r="L53" s="354"/>
      <c r="M53" s="355"/>
      <c r="N53" s="365"/>
      <c r="O53" s="365"/>
      <c r="P53" s="365"/>
      <c r="Q53" s="365"/>
      <c r="R53" s="365"/>
      <c r="S53" s="365"/>
      <c r="T53" s="365"/>
      <c r="U53" s="365"/>
      <c r="V53" s="365"/>
      <c r="W53" s="365"/>
      <c r="X53" s="365"/>
      <c r="Y53" s="365"/>
      <c r="Z53" s="365"/>
      <c r="AA53" s="365"/>
      <c r="AB53" s="365"/>
      <c r="AC53" s="365"/>
      <c r="AD53" s="365"/>
    </row>
    <row r="54" ht="62.25" customHeight="1">
      <c r="A54" s="351" t="s">
        <v>448</v>
      </c>
      <c r="B54" s="383" t="str">
        <f>Résultats!B55</f>
        <v>8.1</v>
      </c>
      <c r="C54" s="384" t="str">
        <f>Résultats!C55</f>
        <v>A</v>
      </c>
      <c r="D54" s="384">
        <f>Résultats!E55</f>
        <v>0</v>
      </c>
      <c r="E54" s="385" t="str">
        <f>Résultats!F55</f>
        <v xml:space="preserve">Chaque page web est-elle définie par un type de document ?</v>
      </c>
      <c r="F54" s="384" t="s">
        <v>499</v>
      </c>
      <c r="G54" s="337"/>
      <c r="H54" s="31"/>
      <c r="I54" s="31"/>
      <c r="J54" s="31"/>
      <c r="K54" s="31"/>
      <c r="L54" s="359" t="s">
        <v>523</v>
      </c>
      <c r="M54" s="360"/>
      <c r="N54" s="365"/>
      <c r="O54" s="365"/>
      <c r="P54" s="365"/>
      <c r="Q54" s="365"/>
      <c r="R54" s="365"/>
      <c r="S54" s="365"/>
      <c r="T54" s="365"/>
      <c r="U54" s="365"/>
      <c r="V54" s="365"/>
      <c r="W54" s="365"/>
      <c r="X54" s="365"/>
      <c r="Y54" s="365"/>
      <c r="Z54" s="365"/>
      <c r="AA54" s="365"/>
      <c r="AB54" s="365"/>
      <c r="AC54" s="365"/>
      <c r="AD54" s="365"/>
    </row>
    <row r="55" ht="62.25" customHeight="1">
      <c r="A55" s="225"/>
      <c r="B55" s="383" t="str">
        <f>Résultats!B56</f>
        <v>8.2</v>
      </c>
      <c r="C55" s="384" t="str">
        <f>Résultats!C56</f>
        <v>A</v>
      </c>
      <c r="D55" s="384">
        <f>Résultats!E56</f>
        <v>0</v>
      </c>
      <c r="E55" s="385" t="str">
        <f>Résultats!F56</f>
        <v xml:space="preserve">Pour chaque page web, le code source généré est-il valide selon le type de document spécifié ?</v>
      </c>
      <c r="F55" s="384" t="s">
        <v>499</v>
      </c>
      <c r="G55" s="337"/>
      <c r="H55" s="31"/>
      <c r="I55" s="31"/>
      <c r="J55" s="31"/>
      <c r="K55" s="31"/>
      <c r="L55" s="359" t="s">
        <v>523</v>
      </c>
      <c r="M55" s="360"/>
      <c r="N55" s="365"/>
      <c r="O55" s="365"/>
      <c r="P55" s="365"/>
      <c r="Q55" s="365"/>
      <c r="R55" s="365"/>
      <c r="S55" s="365"/>
      <c r="T55" s="365"/>
      <c r="U55" s="365"/>
      <c r="V55" s="365"/>
      <c r="W55" s="365"/>
      <c r="X55" s="365"/>
      <c r="Y55" s="365"/>
      <c r="Z55" s="365"/>
      <c r="AA55" s="365"/>
      <c r="AB55" s="365"/>
      <c r="AC55" s="365"/>
      <c r="AD55" s="365"/>
    </row>
    <row r="56" ht="62.25" customHeight="1">
      <c r="A56" s="225"/>
      <c r="B56" s="383" t="str">
        <f>Résultats!B57</f>
        <v>8.3</v>
      </c>
      <c r="C56" s="384" t="str">
        <f>Résultats!C57</f>
        <v>A</v>
      </c>
      <c r="D56" s="384" t="str">
        <f>Résultats!E57</f>
        <v>x</v>
      </c>
      <c r="E56" s="385" t="str">
        <f>Résultats!F57</f>
        <v xml:space="preserve">Dans chaque page web, la langue par défaut est-elle présente ?</v>
      </c>
      <c r="F56" s="384" t="s">
        <v>499</v>
      </c>
      <c r="G56" s="337"/>
      <c r="H56" s="31"/>
      <c r="I56" s="31"/>
      <c r="J56" s="31"/>
      <c r="K56" s="31"/>
      <c r="L56" s="354"/>
      <c r="M56" s="355"/>
      <c r="N56" s="365"/>
      <c r="O56" s="365"/>
      <c r="P56" s="365"/>
      <c r="Q56" s="365"/>
      <c r="R56" s="365"/>
      <c r="S56" s="365"/>
      <c r="T56" s="365"/>
      <c r="U56" s="365"/>
      <c r="V56" s="365"/>
      <c r="W56" s="365"/>
      <c r="X56" s="365"/>
      <c r="Y56" s="365"/>
      <c r="Z56" s="365"/>
      <c r="AA56" s="365"/>
      <c r="AB56" s="365"/>
      <c r="AC56" s="365"/>
      <c r="AD56" s="365"/>
    </row>
    <row r="57" ht="62.25" customHeight="1">
      <c r="A57" s="225"/>
      <c r="B57" s="383" t="str">
        <f>Résultats!B58</f>
        <v>8.4</v>
      </c>
      <c r="C57" s="384" t="str">
        <f>Résultats!C58</f>
        <v>A</v>
      </c>
      <c r="D57" s="384" t="str">
        <f>Résultats!E58</f>
        <v>x</v>
      </c>
      <c r="E57" s="385" t="str">
        <f>Résultats!F58</f>
        <v xml:space="preserve">Pour chaque page web ayant une langue par défaut, le code de langue est-il pertinent ?</v>
      </c>
      <c r="F57" s="384" t="s">
        <v>499</v>
      </c>
      <c r="G57" s="337"/>
      <c r="H57" s="31"/>
      <c r="I57" s="31"/>
      <c r="J57" s="31"/>
      <c r="K57" s="31"/>
      <c r="L57" s="354"/>
      <c r="M57" s="355"/>
      <c r="N57" s="365"/>
      <c r="O57" s="365"/>
      <c r="P57" s="365"/>
      <c r="Q57" s="365"/>
      <c r="R57" s="365"/>
      <c r="S57" s="365"/>
      <c r="T57" s="365"/>
      <c r="U57" s="365"/>
      <c r="V57" s="365"/>
      <c r="W57" s="365"/>
      <c r="X57" s="365"/>
      <c r="Y57" s="365"/>
      <c r="Z57" s="365"/>
      <c r="AA57" s="365"/>
      <c r="AB57" s="365"/>
      <c r="AC57" s="365"/>
      <c r="AD57" s="365"/>
    </row>
    <row r="58" ht="62.25" customHeight="1">
      <c r="A58" s="225"/>
      <c r="B58" s="387" t="str">
        <f>Résultats!B59</f>
        <v>8.5</v>
      </c>
      <c r="C58" s="384" t="str">
        <f>Résultats!C59</f>
        <v>A</v>
      </c>
      <c r="D58" s="384" t="str">
        <f>Résultats!E59</f>
        <v>x</v>
      </c>
      <c r="E58" s="385" t="str">
        <f>Résultats!F59</f>
        <v xml:space="preserve">Chaque page web a-t-elle un titre de page ?</v>
      </c>
      <c r="F58" s="384" t="s">
        <v>499</v>
      </c>
      <c r="G58" s="337"/>
      <c r="H58" s="31"/>
      <c r="I58" s="31"/>
      <c r="J58" s="31"/>
      <c r="K58" s="31"/>
      <c r="L58" s="354"/>
      <c r="M58" s="355"/>
      <c r="N58" s="365"/>
      <c r="O58" s="365"/>
      <c r="P58" s="365"/>
      <c r="Q58" s="365"/>
      <c r="R58" s="365"/>
      <c r="S58" s="365"/>
      <c r="T58" s="365"/>
      <c r="U58" s="365"/>
      <c r="V58" s="365"/>
      <c r="W58" s="365"/>
      <c r="X58" s="365"/>
      <c r="Y58" s="365"/>
      <c r="Z58" s="365"/>
      <c r="AA58" s="365"/>
      <c r="AB58" s="365"/>
      <c r="AC58" s="365"/>
      <c r="AD58" s="365"/>
    </row>
    <row r="59" ht="62.25" customHeight="1">
      <c r="A59" s="225"/>
      <c r="B59" s="387" t="str">
        <f>Résultats!B60</f>
        <v>8.6</v>
      </c>
      <c r="C59" s="384" t="str">
        <f>Résultats!C60</f>
        <v>A</v>
      </c>
      <c r="D59" s="384">
        <f>Résultats!E60</f>
        <v>0</v>
      </c>
      <c r="E59" s="385" t="str">
        <f>Résultats!F60</f>
        <v xml:space="preserve">Pour chaque page web ayant un titre de page, ce titre est-il pertinent ?</v>
      </c>
      <c r="F59" s="384" t="s">
        <v>499</v>
      </c>
      <c r="G59" s="337"/>
      <c r="H59" s="31"/>
      <c r="I59" s="31"/>
      <c r="J59" s="31"/>
      <c r="K59" s="31"/>
      <c r="L59" s="354"/>
      <c r="M59" s="355"/>
      <c r="N59" s="365"/>
      <c r="O59" s="365"/>
      <c r="P59" s="365"/>
      <c r="Q59" s="365"/>
      <c r="R59" s="365"/>
      <c r="S59" s="365"/>
      <c r="T59" s="365"/>
      <c r="U59" s="365"/>
      <c r="V59" s="365"/>
      <c r="W59" s="365"/>
      <c r="X59" s="365"/>
      <c r="Y59" s="365"/>
      <c r="Z59" s="365"/>
      <c r="AA59" s="365"/>
      <c r="AB59" s="365"/>
      <c r="AC59" s="365"/>
      <c r="AD59" s="365"/>
    </row>
    <row r="60" ht="62.25" customHeight="1">
      <c r="A60" s="225"/>
      <c r="B60" s="387" t="str">
        <f>Résultats!B61</f>
        <v>8.7</v>
      </c>
      <c r="C60" s="384" t="str">
        <f>Résultats!C61</f>
        <v>AA</v>
      </c>
      <c r="D60" s="384">
        <f>Résultats!E61</f>
        <v>0</v>
      </c>
      <c r="E60" s="385" t="str">
        <f>Résultats!F61</f>
        <v xml:space="preserve">Dans chaque page web, chaque changement de langue est-il indiqué dans le code source (hors cas particuliers) ?</v>
      </c>
      <c r="F60" s="384" t="s">
        <v>499</v>
      </c>
      <c r="G60" s="337"/>
      <c r="H60" s="31"/>
      <c r="I60" s="31"/>
      <c r="J60" s="31"/>
      <c r="K60" s="31"/>
      <c r="L60" s="354"/>
      <c r="M60" s="355"/>
      <c r="N60" s="365"/>
      <c r="O60" s="365"/>
      <c r="P60" s="365"/>
      <c r="Q60" s="365"/>
      <c r="R60" s="365"/>
      <c r="S60" s="365"/>
      <c r="T60" s="365"/>
      <c r="U60" s="365"/>
      <c r="V60" s="365"/>
      <c r="W60" s="365"/>
      <c r="X60" s="365"/>
      <c r="Y60" s="365"/>
      <c r="Z60" s="365"/>
      <c r="AA60" s="365"/>
      <c r="AB60" s="365"/>
      <c r="AC60" s="365"/>
      <c r="AD60" s="365"/>
    </row>
    <row r="61" ht="62.25" customHeight="1">
      <c r="A61" s="225"/>
      <c r="B61" s="387" t="str">
        <f>Résultats!B62</f>
        <v>8.8</v>
      </c>
      <c r="C61" s="384" t="str">
        <f>Résultats!C62</f>
        <v>AA</v>
      </c>
      <c r="D61" s="384">
        <f>Résultats!E62</f>
        <v>0</v>
      </c>
      <c r="E61" s="385" t="str">
        <f>Résultats!F62</f>
        <v xml:space="preserve">Dans chaque page web, le code de langue de chaque changement de langue est-il valide et pertinent ?</v>
      </c>
      <c r="F61" s="384" t="s">
        <v>499</v>
      </c>
      <c r="G61" s="337"/>
      <c r="H61" s="31"/>
      <c r="I61" s="31"/>
      <c r="J61" s="31"/>
      <c r="K61" s="31"/>
      <c r="L61" s="354"/>
      <c r="M61" s="355"/>
      <c r="N61" s="365"/>
      <c r="O61" s="365"/>
      <c r="P61" s="365"/>
      <c r="Q61" s="365"/>
      <c r="R61" s="365"/>
      <c r="S61" s="365"/>
      <c r="T61" s="365"/>
      <c r="U61" s="365"/>
      <c r="V61" s="365"/>
      <c r="W61" s="365"/>
      <c r="X61" s="365"/>
      <c r="Y61" s="365"/>
      <c r="Z61" s="365"/>
      <c r="AA61" s="365"/>
      <c r="AB61" s="365"/>
      <c r="AC61" s="365"/>
      <c r="AD61" s="365"/>
    </row>
    <row r="62" ht="62.25" customHeight="1">
      <c r="A62" s="225"/>
      <c r="B62" s="387" t="str">
        <f>Résultats!B63</f>
        <v>8.9</v>
      </c>
      <c r="C62" s="384" t="str">
        <f>Résultats!C63</f>
        <v>A</v>
      </c>
      <c r="D62" s="384">
        <f>Résultats!E63</f>
        <v>0</v>
      </c>
      <c r="E62" s="385" t="str">
        <f>Résultats!F63</f>
        <v xml:space="preserve">Dans chaque page web, les balises ne doivent pas être utilisées uniquement à des fins de présentation. Cette règle est-elle respectée ?</v>
      </c>
      <c r="F62" s="384" t="s">
        <v>499</v>
      </c>
      <c r="G62" s="337"/>
      <c r="H62" s="31"/>
      <c r="I62" s="31"/>
      <c r="J62" s="31"/>
      <c r="K62" s="31"/>
      <c r="L62" s="354"/>
      <c r="M62" s="355"/>
      <c r="N62" s="365"/>
      <c r="O62" s="365"/>
      <c r="P62" s="365"/>
      <c r="Q62" s="365"/>
      <c r="R62" s="365"/>
      <c r="S62" s="365"/>
      <c r="T62" s="365"/>
      <c r="U62" s="365"/>
      <c r="V62" s="365"/>
      <c r="W62" s="365"/>
      <c r="X62" s="365"/>
      <c r="Y62" s="365"/>
      <c r="Z62" s="365"/>
      <c r="AA62" s="365"/>
      <c r="AB62" s="365"/>
      <c r="AC62" s="365"/>
      <c r="AD62" s="365"/>
    </row>
    <row r="63" ht="62.25" customHeight="1">
      <c r="A63" s="227"/>
      <c r="B63" s="383" t="str">
        <f>Résultats!B64</f>
        <v>8.10</v>
      </c>
      <c r="C63" s="384" t="str">
        <f>Résultats!C64</f>
        <v>A</v>
      </c>
      <c r="D63" s="384">
        <f>Résultats!E64</f>
        <v>0</v>
      </c>
      <c r="E63" s="385" t="str">
        <f>Résultats!F64</f>
        <v xml:space="preserve">Dans chaque page web, les changements du sens de lecture sont-ils signalés ?</v>
      </c>
      <c r="F63" s="384" t="s">
        <v>499</v>
      </c>
      <c r="G63" s="337"/>
      <c r="H63" s="31"/>
      <c r="I63" s="31"/>
      <c r="J63" s="31"/>
      <c r="K63" s="31"/>
      <c r="L63" s="354"/>
      <c r="M63" s="355"/>
      <c r="N63" s="365"/>
      <c r="O63" s="365"/>
      <c r="P63" s="365"/>
      <c r="Q63" s="365"/>
      <c r="R63" s="365"/>
      <c r="S63" s="365"/>
      <c r="T63" s="365"/>
      <c r="U63" s="365"/>
      <c r="V63" s="365"/>
      <c r="W63" s="365"/>
      <c r="X63" s="365"/>
      <c r="Y63" s="365"/>
      <c r="Z63" s="365"/>
      <c r="AA63" s="365"/>
      <c r="AB63" s="365"/>
      <c r="AC63" s="365"/>
      <c r="AD63" s="365"/>
    </row>
    <row r="64" ht="62.25" customHeight="1">
      <c r="A64" s="351" t="s">
        <v>449</v>
      </c>
      <c r="B64" s="383" t="str">
        <f>Résultats!B65</f>
        <v>9.1</v>
      </c>
      <c r="C64" s="384" t="str">
        <f>Résultats!C65</f>
        <v>A</v>
      </c>
      <c r="D64" s="384" t="str">
        <f>Résultats!E65</f>
        <v>x</v>
      </c>
      <c r="E64" s="385" t="str">
        <f>Résultats!F65</f>
        <v xml:space="preserve">Dans chaque page web, l’information est-elle structurée par l’utilisation appropriée de titres ?</v>
      </c>
      <c r="F64" s="384" t="s">
        <v>499</v>
      </c>
      <c r="G64" s="337"/>
      <c r="H64" s="31"/>
      <c r="I64" s="31"/>
      <c r="J64" s="31"/>
      <c r="K64" s="31"/>
      <c r="L64" s="354"/>
      <c r="M64" s="355"/>
      <c r="N64" s="365"/>
      <c r="O64" s="365"/>
      <c r="P64" s="365"/>
      <c r="Q64" s="365"/>
      <c r="R64" s="365"/>
      <c r="S64" s="365"/>
      <c r="T64" s="365"/>
      <c r="U64" s="365"/>
      <c r="V64" s="365"/>
      <c r="W64" s="365"/>
      <c r="X64" s="365"/>
      <c r="Y64" s="365"/>
      <c r="Z64" s="365"/>
      <c r="AA64" s="365"/>
      <c r="AB64" s="365"/>
      <c r="AC64" s="365"/>
      <c r="AD64" s="365"/>
    </row>
    <row r="65" ht="62.25" customHeight="1">
      <c r="A65" s="225"/>
      <c r="B65" s="383" t="str">
        <f>Résultats!B66</f>
        <v>9.2</v>
      </c>
      <c r="C65" s="384" t="str">
        <f>Résultats!C66</f>
        <v>A</v>
      </c>
      <c r="D65" s="384">
        <f>Résultats!E66</f>
        <v>0</v>
      </c>
      <c r="E65" s="385" t="str">
        <f>Résultats!F66</f>
        <v xml:space="preserve">Dans chaque page web, la structure du document est-elle cohérente (hors cas particuliers) ?</v>
      </c>
      <c r="F65" s="384" t="s">
        <v>499</v>
      </c>
      <c r="G65" s="337"/>
      <c r="H65" s="31"/>
      <c r="I65" s="31"/>
      <c r="J65" s="31"/>
      <c r="K65" s="31"/>
      <c r="L65" s="354"/>
      <c r="M65" s="355"/>
      <c r="N65" s="365"/>
      <c r="O65" s="365"/>
      <c r="P65" s="365"/>
      <c r="Q65" s="365"/>
      <c r="R65" s="365"/>
      <c r="S65" s="365"/>
      <c r="T65" s="365"/>
      <c r="U65" s="365"/>
      <c r="V65" s="365"/>
      <c r="W65" s="365"/>
      <c r="X65" s="365"/>
      <c r="Y65" s="365"/>
      <c r="Z65" s="365"/>
      <c r="AA65" s="365"/>
      <c r="AB65" s="365"/>
      <c r="AC65" s="365"/>
      <c r="AD65" s="365"/>
    </row>
    <row r="66" ht="62.25" customHeight="1">
      <c r="A66" s="225"/>
      <c r="B66" s="383" t="str">
        <f>Résultats!B67</f>
        <v>9.3</v>
      </c>
      <c r="C66" s="384" t="str">
        <f>Résultats!C67</f>
        <v>A</v>
      </c>
      <c r="D66" s="384">
        <f>Résultats!E67</f>
        <v>0</v>
      </c>
      <c r="E66" s="385" t="str">
        <f>Résultats!F67</f>
        <v xml:space="preserve">Dans chaque page web, chaque liste est-elle correctement structurée ?</v>
      </c>
      <c r="F66" s="384" t="s">
        <v>499</v>
      </c>
      <c r="G66" s="337"/>
      <c r="H66" s="31"/>
      <c r="I66" s="31"/>
      <c r="J66" s="31"/>
      <c r="K66" s="31"/>
      <c r="L66" s="354"/>
      <c r="M66" s="355"/>
      <c r="N66" s="365"/>
      <c r="O66" s="365"/>
      <c r="P66" s="365"/>
      <c r="Q66" s="365"/>
      <c r="R66" s="365"/>
      <c r="S66" s="365"/>
      <c r="T66" s="365"/>
      <c r="U66" s="365"/>
      <c r="V66" s="365"/>
      <c r="W66" s="365"/>
      <c r="X66" s="365"/>
      <c r="Y66" s="365"/>
      <c r="Z66" s="365"/>
      <c r="AA66" s="365"/>
      <c r="AB66" s="365"/>
      <c r="AC66" s="365"/>
      <c r="AD66" s="365"/>
    </row>
    <row r="67" ht="62.25" customHeight="1">
      <c r="A67" s="227"/>
      <c r="B67" s="383" t="str">
        <f>Résultats!B68</f>
        <v>9.4</v>
      </c>
      <c r="C67" s="384" t="str">
        <f>Résultats!C68</f>
        <v>A</v>
      </c>
      <c r="D67" s="384">
        <f>Résultats!E68</f>
        <v>0</v>
      </c>
      <c r="E67" s="385" t="str">
        <f>Résultats!F68</f>
        <v xml:space="preserve">Dans chaque page web, chaque citation est-elle correctement indiquée ?</v>
      </c>
      <c r="F67" s="384" t="s">
        <v>499</v>
      </c>
      <c r="G67" s="337"/>
      <c r="H67" s="31"/>
      <c r="I67" s="31"/>
      <c r="J67" s="31"/>
      <c r="K67" s="31"/>
      <c r="L67" s="354"/>
      <c r="M67" s="355"/>
      <c r="N67" s="365"/>
      <c r="O67" s="365"/>
      <c r="P67" s="365"/>
      <c r="Q67" s="365"/>
      <c r="R67" s="365"/>
      <c r="S67" s="365"/>
      <c r="T67" s="365"/>
      <c r="U67" s="365"/>
      <c r="V67" s="365"/>
      <c r="W67" s="365"/>
      <c r="X67" s="365"/>
      <c r="Y67" s="365"/>
      <c r="Z67" s="365"/>
      <c r="AA67" s="365"/>
      <c r="AB67" s="365"/>
      <c r="AC67" s="365"/>
      <c r="AD67" s="365"/>
    </row>
    <row r="68" ht="62.25" customHeight="1">
      <c r="A68" s="351" t="s">
        <v>450</v>
      </c>
      <c r="B68" s="383" t="str">
        <f>Résultats!B69</f>
        <v>10.1</v>
      </c>
      <c r="C68" s="384" t="str">
        <f>Résultats!C69</f>
        <v>A</v>
      </c>
      <c r="D68" s="384">
        <f>Résultats!E69</f>
        <v>0</v>
      </c>
      <c r="E68" s="385" t="str">
        <f>Résultats!F69</f>
        <v xml:space="preserve">Dans le site web, des feuilles de styles sont-elles utilisées pour contrôler la présentation de l’information ?</v>
      </c>
      <c r="F68" s="384" t="s">
        <v>499</v>
      </c>
      <c r="G68" s="337"/>
      <c r="H68" s="31"/>
      <c r="I68" s="31"/>
      <c r="J68" s="31"/>
      <c r="K68" s="31"/>
      <c r="L68" s="354"/>
      <c r="M68" s="355"/>
      <c r="N68" s="365"/>
      <c r="O68" s="365"/>
      <c r="P68" s="365"/>
      <c r="Q68" s="365"/>
      <c r="R68" s="365"/>
      <c r="S68" s="365"/>
      <c r="T68" s="365"/>
      <c r="U68" s="365"/>
      <c r="V68" s="365"/>
      <c r="W68" s="365"/>
      <c r="X68" s="365"/>
      <c r="Y68" s="365"/>
      <c r="Z68" s="365"/>
      <c r="AA68" s="365"/>
      <c r="AB68" s="365"/>
      <c r="AC68" s="365"/>
      <c r="AD68" s="365"/>
    </row>
    <row r="69" ht="62.25" customHeight="1">
      <c r="A69" s="225"/>
      <c r="B69" s="383" t="str">
        <f>Résultats!B70</f>
        <v>10.2</v>
      </c>
      <c r="C69" s="384" t="str">
        <f>Résultats!C70</f>
        <v>A</v>
      </c>
      <c r="D69" s="384">
        <f>Résultats!E70</f>
        <v>0</v>
      </c>
      <c r="E69" s="385" t="str">
        <f>Résultats!F70</f>
        <v xml:space="preserve">Dans chaque page web, le contenu visible porteur d’information reste-t-il présent lorsque les feuilles de styles sont désactivées ?</v>
      </c>
      <c r="F69" s="384" t="s">
        <v>499</v>
      </c>
      <c r="G69" s="337"/>
      <c r="H69" s="31"/>
      <c r="I69" s="31"/>
      <c r="J69" s="31"/>
      <c r="K69" s="31"/>
      <c r="L69" s="354"/>
      <c r="M69" s="355"/>
      <c r="N69" s="365"/>
      <c r="O69" s="365"/>
      <c r="P69" s="365"/>
      <c r="Q69" s="365"/>
      <c r="R69" s="365"/>
      <c r="S69" s="365"/>
      <c r="T69" s="365"/>
      <c r="U69" s="365"/>
      <c r="V69" s="365"/>
      <c r="W69" s="365"/>
      <c r="X69" s="365"/>
      <c r="Y69" s="365"/>
      <c r="Z69" s="365"/>
      <c r="AA69" s="365"/>
      <c r="AB69" s="365"/>
      <c r="AC69" s="365"/>
      <c r="AD69" s="365"/>
    </row>
    <row r="70" ht="62.25" customHeight="1">
      <c r="A70" s="225"/>
      <c r="B70" s="383" t="str">
        <f>Résultats!B71</f>
        <v>10.3</v>
      </c>
      <c r="C70" s="384" t="str">
        <f>Résultats!C71</f>
        <v>A</v>
      </c>
      <c r="D70" s="384" t="str">
        <f>Résultats!E71</f>
        <v>x</v>
      </c>
      <c r="E70" s="385" t="str">
        <f>Résultats!F71</f>
        <v xml:space="preserve">Dans chaque page web, l’information reste-t-elle compréhensible lorsque les feuilles de styles sont désactivées ?</v>
      </c>
      <c r="F70" s="384" t="s">
        <v>499</v>
      </c>
      <c r="G70" s="337"/>
      <c r="H70" s="31"/>
      <c r="I70" s="31"/>
      <c r="J70" s="31"/>
      <c r="K70" s="31"/>
      <c r="L70" s="354"/>
      <c r="M70" s="355"/>
      <c r="N70" s="365"/>
      <c r="O70" s="365"/>
      <c r="P70" s="365"/>
      <c r="Q70" s="365"/>
      <c r="R70" s="365"/>
      <c r="S70" s="365"/>
      <c r="T70" s="365"/>
      <c r="U70" s="365"/>
      <c r="V70" s="365"/>
      <c r="W70" s="365"/>
      <c r="X70" s="365"/>
      <c r="Y70" s="365"/>
      <c r="Z70" s="365"/>
      <c r="AA70" s="365"/>
      <c r="AB70" s="365"/>
      <c r="AC70" s="365"/>
      <c r="AD70" s="365"/>
    </row>
    <row r="71" ht="62.25" customHeight="1">
      <c r="A71" s="225"/>
      <c r="B71" s="383" t="str">
        <f>Résultats!B72</f>
        <v>10.4</v>
      </c>
      <c r="C71" s="384" t="str">
        <f>Résultats!C72</f>
        <v>AA</v>
      </c>
      <c r="D71" s="384">
        <f>Résultats!E72</f>
        <v>0</v>
      </c>
      <c r="E71" s="385" t="str">
        <f>Résultats!F72</f>
        <v xml:space="preserve">Dans chaque page web, le texte reste-t-il lisible lorsque la taille des caractères est augmentée jusqu’à 200%, au moins (hors cas particuliers) ?</v>
      </c>
      <c r="F71" s="384" t="s">
        <v>499</v>
      </c>
      <c r="G71" s="337"/>
      <c r="H71" s="31"/>
      <c r="I71" s="31"/>
      <c r="J71" s="31"/>
      <c r="K71" s="31"/>
      <c r="L71" s="354"/>
      <c r="M71" s="355"/>
      <c r="N71" s="365"/>
      <c r="O71" s="365"/>
      <c r="P71" s="365"/>
      <c r="Q71" s="365"/>
      <c r="R71" s="365"/>
      <c r="S71" s="365"/>
      <c r="T71" s="365"/>
      <c r="U71" s="365"/>
      <c r="V71" s="365"/>
      <c r="W71" s="365"/>
      <c r="X71" s="365"/>
      <c r="Y71" s="365"/>
      <c r="Z71" s="365"/>
      <c r="AA71" s="365"/>
      <c r="AB71" s="365"/>
      <c r="AC71" s="365"/>
      <c r="AD71" s="365"/>
    </row>
    <row r="72" ht="62.25" customHeight="1">
      <c r="A72" s="225"/>
      <c r="B72" s="383" t="str">
        <f>Résultats!B73</f>
        <v>10.5</v>
      </c>
      <c r="C72" s="384" t="str">
        <f>Résultats!C73</f>
        <v>AA</v>
      </c>
      <c r="D72" s="384">
        <f>Résultats!E73</f>
        <v>0</v>
      </c>
      <c r="E72" s="385" t="str">
        <f>Résultats!F73</f>
        <v xml:space="preserve">Dans chaque page web, les déclarations CSS de couleurs de fond d’élément et de police sont-elles correctement utilisées ?</v>
      </c>
      <c r="F72" s="384" t="s">
        <v>499</v>
      </c>
      <c r="G72" s="337"/>
      <c r="H72" s="31"/>
      <c r="I72" s="31"/>
      <c r="J72" s="31"/>
      <c r="K72" s="31"/>
      <c r="L72" s="354"/>
      <c r="M72" s="355"/>
      <c r="N72" s="365"/>
      <c r="O72" s="365"/>
      <c r="P72" s="365"/>
      <c r="Q72" s="365"/>
      <c r="R72" s="365"/>
      <c r="S72" s="365"/>
      <c r="T72" s="365"/>
      <c r="U72" s="365"/>
      <c r="V72" s="365"/>
      <c r="W72" s="365"/>
      <c r="X72" s="365"/>
      <c r="Y72" s="365"/>
      <c r="Z72" s="365"/>
      <c r="AA72" s="365"/>
      <c r="AB72" s="365"/>
      <c r="AC72" s="365"/>
      <c r="AD72" s="365"/>
    </row>
    <row r="73" ht="62.25" customHeight="1">
      <c r="A73" s="225"/>
      <c r="B73" s="383" t="str">
        <f>Résultats!B74</f>
        <v>10.6</v>
      </c>
      <c r="C73" s="384" t="str">
        <f>Résultats!C74</f>
        <v>A</v>
      </c>
      <c r="D73" s="384" t="str">
        <f>Résultats!E74</f>
        <v>x</v>
      </c>
      <c r="E73" s="385" t="str">
        <f>Résultats!F74</f>
        <v xml:space="preserve">Dans chaque page web, chaque lien dont la nature n’est pas évidente est-il visible par rapport au texte environnant ?</v>
      </c>
      <c r="F73" s="384" t="s">
        <v>499</v>
      </c>
      <c r="G73" s="337"/>
      <c r="H73" s="31"/>
      <c r="I73" s="31"/>
      <c r="J73" s="31"/>
      <c r="K73" s="31"/>
      <c r="L73" s="354"/>
      <c r="M73" s="355"/>
      <c r="N73" s="365"/>
      <c r="O73" s="365"/>
      <c r="P73" s="365"/>
      <c r="Q73" s="365"/>
      <c r="R73" s="365"/>
      <c r="S73" s="365"/>
      <c r="T73" s="365"/>
      <c r="U73" s="365"/>
      <c r="V73" s="365"/>
      <c r="W73" s="365"/>
      <c r="X73" s="365"/>
      <c r="Y73" s="365"/>
      <c r="Z73" s="365"/>
      <c r="AA73" s="365"/>
      <c r="AB73" s="365"/>
      <c r="AC73" s="365"/>
      <c r="AD73" s="365"/>
    </row>
    <row r="74" ht="62.25" customHeight="1">
      <c r="A74" s="225"/>
      <c r="B74" s="383" t="str">
        <f>Résultats!B75</f>
        <v>10.7</v>
      </c>
      <c r="C74" s="384" t="str">
        <f>Résultats!C75</f>
        <v>A</v>
      </c>
      <c r="D74" s="384" t="str">
        <f>Résultats!E75</f>
        <v>x</v>
      </c>
      <c r="E74" s="385" t="str">
        <f>Résultats!F75</f>
        <v xml:space="preserve">Dans chaque page web, pour chaque élément recevant le focus, la prise de focus est-elle visible ?</v>
      </c>
      <c r="F74" s="384" t="s">
        <v>499</v>
      </c>
      <c r="G74" s="337"/>
      <c r="H74" s="31"/>
      <c r="I74" s="31"/>
      <c r="J74" s="31"/>
      <c r="K74" s="31"/>
      <c r="L74" s="354"/>
      <c r="M74" s="355"/>
      <c r="N74" s="365"/>
      <c r="O74" s="365"/>
      <c r="P74" s="365"/>
      <c r="Q74" s="365"/>
      <c r="R74" s="365"/>
      <c r="S74" s="365"/>
      <c r="T74" s="365"/>
      <c r="U74" s="365"/>
      <c r="V74" s="365"/>
      <c r="W74" s="365"/>
      <c r="X74" s="365"/>
      <c r="Y74" s="365"/>
      <c r="Z74" s="365"/>
      <c r="AA74" s="365"/>
      <c r="AB74" s="365"/>
      <c r="AC74" s="365"/>
      <c r="AD74" s="365"/>
    </row>
    <row r="75" ht="62.25" customHeight="1">
      <c r="A75" s="225"/>
      <c r="B75" s="383" t="str">
        <f>Résultats!B76</f>
        <v>10.8</v>
      </c>
      <c r="C75" s="384" t="str">
        <f>Résultats!C76</f>
        <v>A</v>
      </c>
      <c r="D75" s="384">
        <f>Résultats!E76</f>
        <v>0</v>
      </c>
      <c r="E75" s="385" t="str">
        <f>Résultats!F76</f>
        <v xml:space="preserve">Pour chaque page web, les contenus cachés ont-ils vocation à être ignorés par les technologies d’assistance ?</v>
      </c>
      <c r="F75" s="384" t="s">
        <v>499</v>
      </c>
      <c r="G75" s="337"/>
      <c r="H75" s="31"/>
      <c r="I75" s="31"/>
      <c r="J75" s="31"/>
      <c r="K75" s="31"/>
      <c r="L75" s="354"/>
      <c r="M75" s="355"/>
      <c r="N75" s="365"/>
      <c r="O75" s="365"/>
      <c r="P75" s="365"/>
      <c r="Q75" s="365"/>
      <c r="R75" s="365"/>
      <c r="S75" s="365"/>
      <c r="T75" s="365"/>
      <c r="U75" s="365"/>
      <c r="V75" s="365"/>
      <c r="W75" s="365"/>
      <c r="X75" s="365"/>
      <c r="Y75" s="365"/>
      <c r="Z75" s="365"/>
      <c r="AA75" s="365"/>
      <c r="AB75" s="365"/>
      <c r="AC75" s="365"/>
      <c r="AD75" s="365"/>
    </row>
    <row r="76" ht="62.25" customHeight="1">
      <c r="A76" s="225"/>
      <c r="B76" s="383" t="str">
        <f>Résultats!B77</f>
        <v>10.9</v>
      </c>
      <c r="C76" s="384" t="str">
        <f>Résultats!C77</f>
        <v>A</v>
      </c>
      <c r="D76" s="384">
        <f>Résultats!E77</f>
        <v>0</v>
      </c>
      <c r="E76" s="385" t="str">
        <f>Résultats!F77</f>
        <v xml:space="preserve">Dans chaque page web, l’information ne doit pas être donnée uniquement par la forme, taille ou position. Cette règle est-elle respectée ?</v>
      </c>
      <c r="F76" s="384" t="s">
        <v>499</v>
      </c>
      <c r="G76" s="337"/>
      <c r="H76" s="31"/>
      <c r="I76" s="31"/>
      <c r="J76" s="31"/>
      <c r="K76" s="31"/>
      <c r="L76" s="354"/>
      <c r="M76" s="355"/>
      <c r="N76" s="365"/>
      <c r="O76" s="365"/>
      <c r="P76" s="365"/>
      <c r="Q76" s="365"/>
      <c r="R76" s="365"/>
      <c r="S76" s="365"/>
      <c r="T76" s="365"/>
      <c r="U76" s="365"/>
      <c r="V76" s="365"/>
      <c r="W76" s="365"/>
      <c r="X76" s="365"/>
      <c r="Y76" s="365"/>
      <c r="Z76" s="365"/>
      <c r="AA76" s="365"/>
      <c r="AB76" s="365"/>
      <c r="AC76" s="365"/>
      <c r="AD76" s="365"/>
    </row>
    <row r="77" ht="62.25" customHeight="1">
      <c r="A77" s="225"/>
      <c r="B77" s="383" t="str">
        <f>Résultats!B78</f>
        <v>10.10</v>
      </c>
      <c r="C77" s="384" t="str">
        <f>Résultats!C78</f>
        <v>A</v>
      </c>
      <c r="D77" s="384">
        <f>Résultats!E78</f>
        <v>0</v>
      </c>
      <c r="E77" s="385" t="str">
        <f>Résultats!F78</f>
        <v xml:space="preserve">Dans chaque page web, l’information ne doit pas être donnée par la forme, taille ou position uniquement. Cette règle est-elle implémentée de façon pertinente ?</v>
      </c>
      <c r="F77" s="384" t="s">
        <v>499</v>
      </c>
      <c r="G77" s="337"/>
      <c r="H77" s="31"/>
      <c r="I77" s="31"/>
      <c r="J77" s="31"/>
      <c r="K77" s="31"/>
      <c r="L77" s="354"/>
      <c r="M77" s="355"/>
      <c r="N77" s="365"/>
      <c r="O77" s="365"/>
      <c r="P77" s="365"/>
      <c r="Q77" s="365"/>
      <c r="R77" s="365"/>
      <c r="S77" s="365"/>
      <c r="T77" s="365"/>
      <c r="U77" s="365"/>
      <c r="V77" s="365"/>
      <c r="W77" s="365"/>
      <c r="X77" s="365"/>
      <c r="Y77" s="365"/>
      <c r="Z77" s="365"/>
      <c r="AA77" s="365"/>
      <c r="AB77" s="365"/>
      <c r="AC77" s="365"/>
      <c r="AD77" s="365"/>
    </row>
    <row r="78" ht="62.25" customHeight="1">
      <c r="A78" s="225"/>
      <c r="B78" s="383" t="str">
        <f>Résultats!B79</f>
        <v>10.11</v>
      </c>
      <c r="C78" s="384" t="str">
        <f>Résultats!C79</f>
        <v>AA</v>
      </c>
      <c r="D78" s="384">
        <f>Résultats!E79</f>
        <v>0</v>
      </c>
      <c r="E78" s="385"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84" t="s">
        <v>499</v>
      </c>
      <c r="G78" s="337"/>
      <c r="H78" s="31"/>
      <c r="I78" s="31"/>
      <c r="J78" s="31"/>
      <c r="K78" s="31"/>
      <c r="L78" s="354"/>
      <c r="M78" s="355"/>
      <c r="N78" s="365"/>
      <c r="O78" s="365"/>
      <c r="P78" s="365"/>
      <c r="Q78" s="365"/>
      <c r="R78" s="365"/>
      <c r="S78" s="365"/>
      <c r="T78" s="365"/>
      <c r="U78" s="365"/>
      <c r="V78" s="365"/>
      <c r="W78" s="365"/>
      <c r="X78" s="365"/>
      <c r="Y78" s="365"/>
      <c r="Z78" s="365"/>
      <c r="AA78" s="365"/>
      <c r="AB78" s="365"/>
      <c r="AC78" s="365"/>
      <c r="AD78" s="365"/>
    </row>
    <row r="79" ht="62.25" customHeight="1">
      <c r="A79" s="225"/>
      <c r="B79" s="383" t="str">
        <f>Résultats!B80</f>
        <v>10.12</v>
      </c>
      <c r="C79" s="384" t="str">
        <f>Résultats!C80</f>
        <v>AA</v>
      </c>
      <c r="D79" s="384">
        <f>Résultats!E80</f>
        <v>0</v>
      </c>
      <c r="E79" s="385" t="str">
        <f>Résultats!F80</f>
        <v xml:space="preserve">Dans chaque page web, les propriétés d’espacement du texte peuvent-elles être redéfinies par l’utilisateur sans perte de contenu ou de fonctionnalité (hors cas particuliers) ?</v>
      </c>
      <c r="F79" s="384" t="s">
        <v>499</v>
      </c>
      <c r="G79" s="337"/>
      <c r="H79" s="31"/>
      <c r="I79" s="31"/>
      <c r="J79" s="31"/>
      <c r="K79" s="31"/>
      <c r="L79" s="354"/>
      <c r="M79" s="355"/>
      <c r="N79" s="365"/>
      <c r="O79" s="365"/>
      <c r="P79" s="365"/>
      <c r="Q79" s="365"/>
      <c r="R79" s="365"/>
      <c r="S79" s="365"/>
      <c r="T79" s="365"/>
      <c r="U79" s="365"/>
      <c r="V79" s="365"/>
      <c r="W79" s="365"/>
      <c r="X79" s="365"/>
      <c r="Y79" s="365"/>
      <c r="Z79" s="365"/>
      <c r="AA79" s="365"/>
      <c r="AB79" s="365"/>
      <c r="AC79" s="365"/>
      <c r="AD79" s="365"/>
    </row>
    <row r="80" ht="62.25" customHeight="1">
      <c r="A80" s="225"/>
      <c r="B80" s="383" t="str">
        <f>Résultats!B81</f>
        <v>10.13</v>
      </c>
      <c r="C80" s="384" t="str">
        <f>Résultats!C81</f>
        <v>AA</v>
      </c>
      <c r="D80" s="384">
        <f>Résultats!E81</f>
        <v>0</v>
      </c>
      <c r="E80" s="385" t="str">
        <f>Résultats!F81</f>
        <v xml:space="preserve">Dans chaque page web, les contenus additionnels apparaissant à la prise de focus ou au survol d’un composant d’interface sont-ils contrôlables par l’utilisateur (hors cas particuliers) ?</v>
      </c>
      <c r="F80" s="384" t="s">
        <v>499</v>
      </c>
      <c r="G80" s="337"/>
      <c r="H80" s="31"/>
      <c r="I80" s="31"/>
      <c r="J80" s="31"/>
      <c r="K80" s="31"/>
      <c r="L80" s="354"/>
      <c r="M80" s="355"/>
      <c r="N80" s="365"/>
      <c r="O80" s="365"/>
      <c r="P80" s="365"/>
      <c r="Q80" s="365"/>
      <c r="R80" s="365"/>
      <c r="S80" s="365"/>
      <c r="T80" s="365"/>
      <c r="U80" s="365"/>
      <c r="V80" s="365"/>
      <c r="W80" s="365"/>
      <c r="X80" s="365"/>
      <c r="Y80" s="365"/>
      <c r="Z80" s="365"/>
      <c r="AA80" s="365"/>
      <c r="AB80" s="365"/>
      <c r="AC80" s="365"/>
      <c r="AD80" s="365"/>
    </row>
    <row r="81" ht="62.25" customHeight="1">
      <c r="A81" s="227"/>
      <c r="B81" s="383" t="str">
        <f>Résultats!B82</f>
        <v>10.14</v>
      </c>
      <c r="C81" s="384" t="str">
        <f>Résultats!C82</f>
        <v>A</v>
      </c>
      <c r="D81" s="384">
        <f>Résultats!E82</f>
        <v>0</v>
      </c>
      <c r="E81" s="385" t="str">
        <f>Résultats!F82</f>
        <v xml:space="preserve">Dans chaque page web, les contenus additionnels apparaissant via les styles CSS uniquement peuvent-ils être rendus visibles au clavier et par tout dispositif de pointage ?</v>
      </c>
      <c r="F81" s="384" t="s">
        <v>499</v>
      </c>
      <c r="G81" s="337"/>
      <c r="H81" s="31"/>
      <c r="I81" s="31"/>
      <c r="J81" s="31"/>
      <c r="K81" s="31"/>
      <c r="L81" s="354"/>
      <c r="M81" s="355"/>
      <c r="N81" s="365"/>
      <c r="O81" s="365"/>
      <c r="P81" s="365"/>
      <c r="Q81" s="365"/>
      <c r="R81" s="365"/>
      <c r="S81" s="365"/>
      <c r="T81" s="365"/>
      <c r="U81" s="365"/>
      <c r="V81" s="365"/>
      <c r="W81" s="365"/>
      <c r="X81" s="365"/>
      <c r="Y81" s="365"/>
      <c r="Z81" s="365"/>
      <c r="AA81" s="365"/>
      <c r="AB81" s="365"/>
      <c r="AC81" s="365"/>
      <c r="AD81" s="365"/>
    </row>
    <row r="82" ht="62.25" customHeight="1">
      <c r="A82" s="351" t="s">
        <v>95</v>
      </c>
      <c r="B82" s="383" t="str">
        <f>Résultats!B83</f>
        <v>11.1</v>
      </c>
      <c r="C82" s="384" t="str">
        <f>Résultats!C83</f>
        <v>A</v>
      </c>
      <c r="D82" s="384" t="str">
        <f>Résultats!E83</f>
        <v>x</v>
      </c>
      <c r="E82" s="385" t="str">
        <f>Résultats!F83</f>
        <v xml:space="preserve">Chaque champ de formulaire a-t-il une étiquette ?</v>
      </c>
      <c r="F82" s="384" t="s">
        <v>499</v>
      </c>
      <c r="G82" s="337"/>
      <c r="H82" s="31"/>
      <c r="I82" s="31"/>
      <c r="J82" s="31"/>
      <c r="K82" s="31"/>
      <c r="L82" s="354"/>
      <c r="M82" s="355"/>
      <c r="N82" s="365"/>
      <c r="O82" s="365"/>
      <c r="P82" s="365"/>
      <c r="Q82" s="365"/>
      <c r="R82" s="365"/>
      <c r="S82" s="365"/>
      <c r="T82" s="365"/>
      <c r="U82" s="365"/>
      <c r="V82" s="365"/>
      <c r="W82" s="365"/>
      <c r="X82" s="365"/>
      <c r="Y82" s="365"/>
      <c r="Z82" s="365"/>
      <c r="AA82" s="365"/>
      <c r="AB82" s="365"/>
      <c r="AC82" s="365"/>
      <c r="AD82" s="365"/>
    </row>
    <row r="83" ht="62.25" customHeight="1">
      <c r="A83" s="225"/>
      <c r="B83" s="383" t="str">
        <f>Résultats!B84</f>
        <v>11.2</v>
      </c>
      <c r="C83" s="384" t="str">
        <f>Résultats!C84</f>
        <v>A</v>
      </c>
      <c r="D83" s="384" t="str">
        <f>Résultats!E84</f>
        <v>x</v>
      </c>
      <c r="E83" s="385" t="str">
        <f>Résultats!F84</f>
        <v xml:space="preserve">Chaque étiquette associée à un champ de formulaire est-elle pertinente (hors cas particuliers) ?</v>
      </c>
      <c r="F83" s="384" t="s">
        <v>499</v>
      </c>
      <c r="G83" s="337"/>
      <c r="H83" s="31"/>
      <c r="I83" s="31"/>
      <c r="J83" s="31"/>
      <c r="K83" s="31"/>
      <c r="L83" s="354"/>
      <c r="M83" s="355"/>
      <c r="N83" s="365"/>
      <c r="O83" s="365"/>
      <c r="P83" s="365"/>
      <c r="Q83" s="365"/>
      <c r="R83" s="365"/>
      <c r="S83" s="365"/>
      <c r="T83" s="365"/>
      <c r="U83" s="365"/>
      <c r="V83" s="365"/>
      <c r="W83" s="365"/>
      <c r="X83" s="365"/>
      <c r="Y83" s="365"/>
      <c r="Z83" s="365"/>
      <c r="AA83" s="365"/>
      <c r="AB83" s="365"/>
      <c r="AC83" s="365"/>
      <c r="AD83" s="365"/>
    </row>
    <row r="84" ht="62.25" customHeight="1">
      <c r="A84" s="225"/>
      <c r="B84" s="387" t="str">
        <f>Résultats!B85</f>
        <v>11.3</v>
      </c>
      <c r="C84" s="384" t="str">
        <f>Résultats!C85</f>
        <v>AA</v>
      </c>
      <c r="D84" s="384">
        <f>Résultats!E85</f>
        <v>0</v>
      </c>
      <c r="E84" s="385" t="str">
        <f>Résultats!F85</f>
        <v xml:space="preserve">Dans chaque formulaire, chaque étiquette associée à un champ de formulaire ayant la même fonction et répétée plusieurs fois dans une même page ou dans un ensemble de pages est-elle cohérente ?</v>
      </c>
      <c r="F84" s="384" t="s">
        <v>499</v>
      </c>
      <c r="G84" s="337"/>
      <c r="H84" s="31"/>
      <c r="I84" s="31"/>
      <c r="J84" s="31"/>
      <c r="K84" s="31"/>
      <c r="L84" s="354"/>
      <c r="M84" s="355"/>
      <c r="N84" s="365"/>
      <c r="O84" s="365"/>
      <c r="P84" s="365"/>
      <c r="Q84" s="365"/>
      <c r="R84" s="365"/>
      <c r="S84" s="365"/>
      <c r="T84" s="365"/>
      <c r="U84" s="365"/>
      <c r="V84" s="365"/>
      <c r="W84" s="365"/>
      <c r="X84" s="365"/>
      <c r="Y84" s="365"/>
      <c r="Z84" s="365"/>
      <c r="AA84" s="365"/>
      <c r="AB84" s="365"/>
      <c r="AC84" s="365"/>
      <c r="AD84" s="365"/>
    </row>
    <row r="85" ht="62.25" customHeight="1">
      <c r="A85" s="225"/>
      <c r="B85" s="387" t="str">
        <f>Résultats!B86</f>
        <v>11.4</v>
      </c>
      <c r="C85" s="384" t="str">
        <f>Résultats!C86</f>
        <v>A</v>
      </c>
      <c r="D85" s="384">
        <f>Résultats!E86</f>
        <v>0</v>
      </c>
      <c r="E85" s="385" t="str">
        <f>Résultats!F86</f>
        <v xml:space="preserve">Dans chaque formulaire, chaque étiquette de champ et son champ associé sont-ils accolés (hors cas particuliers) ?</v>
      </c>
      <c r="F85" s="384" t="s">
        <v>499</v>
      </c>
      <c r="G85" s="337"/>
      <c r="H85" s="31"/>
      <c r="I85" s="31"/>
      <c r="J85" s="31"/>
      <c r="K85" s="31"/>
      <c r="L85" s="354"/>
      <c r="M85" s="355"/>
      <c r="N85" s="365"/>
      <c r="O85" s="365"/>
      <c r="P85" s="365"/>
      <c r="Q85" s="365"/>
      <c r="R85" s="365"/>
      <c r="S85" s="365"/>
      <c r="T85" s="365"/>
      <c r="U85" s="365"/>
      <c r="V85" s="365"/>
      <c r="W85" s="365"/>
      <c r="X85" s="365"/>
      <c r="Y85" s="365"/>
      <c r="Z85" s="365"/>
      <c r="AA85" s="365"/>
      <c r="AB85" s="365"/>
      <c r="AC85" s="365"/>
      <c r="AD85" s="365"/>
    </row>
    <row r="86" ht="62.25" customHeight="1">
      <c r="A86" s="225"/>
      <c r="B86" s="387" t="str">
        <f>Résultats!B87</f>
        <v>11.5</v>
      </c>
      <c r="C86" s="384" t="str">
        <f>Résultats!C87</f>
        <v>A</v>
      </c>
      <c r="D86" s="384" t="str">
        <f>Résultats!E87</f>
        <v>x</v>
      </c>
      <c r="E86" s="385" t="str">
        <f>Résultats!F87</f>
        <v xml:space="preserve">Dans chaque formulaire, les champs de même nature sont-ils regroupés, si nécessaire ?</v>
      </c>
      <c r="F86" s="384" t="s">
        <v>499</v>
      </c>
      <c r="G86" s="337"/>
      <c r="H86" s="31"/>
      <c r="I86" s="31"/>
      <c r="J86" s="31"/>
      <c r="K86" s="31"/>
      <c r="L86" s="354"/>
      <c r="M86" s="355"/>
      <c r="N86" s="365"/>
      <c r="O86" s="365"/>
      <c r="P86" s="365"/>
      <c r="Q86" s="365"/>
      <c r="R86" s="365"/>
      <c r="S86" s="365"/>
      <c r="T86" s="365"/>
      <c r="U86" s="365"/>
      <c r="V86" s="365"/>
      <c r="W86" s="365"/>
      <c r="X86" s="365"/>
      <c r="Y86" s="365"/>
      <c r="Z86" s="365"/>
      <c r="AA86" s="365"/>
      <c r="AB86" s="365"/>
      <c r="AC86" s="365"/>
      <c r="AD86" s="365"/>
    </row>
    <row r="87" ht="62.25" customHeight="1">
      <c r="A87" s="225"/>
      <c r="B87" s="387" t="str">
        <f>Résultats!B88</f>
        <v>11.6</v>
      </c>
      <c r="C87" s="384" t="str">
        <f>Résultats!C88</f>
        <v>A</v>
      </c>
      <c r="D87" s="384" t="str">
        <f>Résultats!E88</f>
        <v>x</v>
      </c>
      <c r="E87" s="385" t="str">
        <f>Résultats!F88</f>
        <v xml:space="preserve">Dans chaque formulaire, chaque regroupement de champs de même nature a-t-il une légende ?</v>
      </c>
      <c r="F87" s="384" t="s">
        <v>499</v>
      </c>
      <c r="G87" s="337"/>
      <c r="H87" s="31"/>
      <c r="I87" s="31"/>
      <c r="J87" s="31"/>
      <c r="K87" s="31"/>
      <c r="L87" s="354"/>
      <c r="M87" s="355"/>
      <c r="N87" s="365"/>
      <c r="O87" s="365"/>
      <c r="P87" s="365"/>
      <c r="Q87" s="365"/>
      <c r="R87" s="365"/>
      <c r="S87" s="365"/>
      <c r="T87" s="365"/>
      <c r="U87" s="365"/>
      <c r="V87" s="365"/>
      <c r="W87" s="365"/>
      <c r="X87" s="365"/>
      <c r="Y87" s="365"/>
      <c r="Z87" s="365"/>
      <c r="AA87" s="365"/>
      <c r="AB87" s="365"/>
      <c r="AC87" s="365"/>
      <c r="AD87" s="365"/>
    </row>
    <row r="88" ht="62.25" customHeight="1">
      <c r="A88" s="225"/>
      <c r="B88" s="387" t="str">
        <f>Résultats!B89</f>
        <v>11.7</v>
      </c>
      <c r="C88" s="384" t="str">
        <f>Résultats!C89</f>
        <v>A</v>
      </c>
      <c r="D88" s="384">
        <f>Résultats!E89</f>
        <v>0</v>
      </c>
      <c r="E88" s="385" t="str">
        <f>Résultats!F89</f>
        <v xml:space="preserve">Dans chaque formulaire, chaque légende associée à un regroupement de champs de même nature est-elle pertinente ?</v>
      </c>
      <c r="F88" s="384" t="s">
        <v>499</v>
      </c>
      <c r="G88" s="337"/>
      <c r="H88" s="31"/>
      <c r="I88" s="31"/>
      <c r="J88" s="31"/>
      <c r="K88" s="31"/>
      <c r="L88" s="354"/>
      <c r="M88" s="355"/>
      <c r="N88" s="365"/>
      <c r="O88" s="365"/>
      <c r="P88" s="365"/>
      <c r="Q88" s="365"/>
      <c r="R88" s="365"/>
      <c r="S88" s="365"/>
      <c r="T88" s="365"/>
      <c r="U88" s="365"/>
      <c r="V88" s="365"/>
      <c r="W88" s="365"/>
      <c r="X88" s="365"/>
      <c r="Y88" s="365"/>
      <c r="Z88" s="365"/>
      <c r="AA88" s="365"/>
      <c r="AB88" s="365"/>
      <c r="AC88" s="365"/>
      <c r="AD88" s="365"/>
    </row>
    <row r="89" ht="62.25" customHeight="1">
      <c r="A89" s="225"/>
      <c r="B89" s="387" t="str">
        <f>Résultats!B90</f>
        <v>11.8</v>
      </c>
      <c r="C89" s="384" t="str">
        <f>Résultats!C90</f>
        <v>A</v>
      </c>
      <c r="D89" s="384">
        <f>Résultats!E90</f>
        <v>0</v>
      </c>
      <c r="E89" s="385" t="str">
        <f>Résultats!F90</f>
        <v xml:space="preserve">Dans chaque formulaire, les items de même nature d’une liste de choix sont-ils regroupés de manière pertinente ?</v>
      </c>
      <c r="F89" s="384" t="s">
        <v>499</v>
      </c>
      <c r="G89" s="337"/>
      <c r="H89" s="31"/>
      <c r="I89" s="31"/>
      <c r="J89" s="31"/>
      <c r="K89" s="31"/>
      <c r="L89" s="354"/>
      <c r="M89" s="355"/>
      <c r="N89" s="365"/>
      <c r="O89" s="365"/>
      <c r="P89" s="365"/>
      <c r="Q89" s="365"/>
      <c r="R89" s="365"/>
      <c r="S89" s="365"/>
      <c r="T89" s="365"/>
      <c r="U89" s="365"/>
      <c r="V89" s="365"/>
      <c r="W89" s="365"/>
      <c r="X89" s="365"/>
      <c r="Y89" s="365"/>
      <c r="Z89" s="365"/>
      <c r="AA89" s="365"/>
      <c r="AB89" s="365"/>
      <c r="AC89" s="365"/>
      <c r="AD89" s="365"/>
    </row>
    <row r="90" ht="62.25" customHeight="1">
      <c r="A90" s="225"/>
      <c r="B90" s="387" t="str">
        <f>Résultats!B91</f>
        <v>11.9</v>
      </c>
      <c r="C90" s="384" t="str">
        <f>Résultats!C91</f>
        <v>A</v>
      </c>
      <c r="D90" s="384" t="str">
        <f>Résultats!E91</f>
        <v>x</v>
      </c>
      <c r="E90" s="385" t="str">
        <f>Résultats!F91</f>
        <v xml:space="preserve">Dans chaque formulaire, l’intitulé de chaque bouton est-il pertinent (hors cas particuliers) ?</v>
      </c>
      <c r="F90" s="384" t="s">
        <v>499</v>
      </c>
      <c r="G90" s="337"/>
      <c r="H90" s="31"/>
      <c r="I90" s="31"/>
      <c r="J90" s="31"/>
      <c r="K90" s="31"/>
      <c r="L90" s="354"/>
      <c r="M90" s="355"/>
      <c r="N90" s="365"/>
      <c r="O90" s="365"/>
      <c r="P90" s="365"/>
      <c r="Q90" s="365"/>
      <c r="R90" s="365"/>
      <c r="S90" s="365"/>
      <c r="T90" s="365"/>
      <c r="U90" s="365"/>
      <c r="V90" s="365"/>
      <c r="W90" s="365"/>
      <c r="X90" s="365"/>
      <c r="Y90" s="365"/>
      <c r="Z90" s="365"/>
      <c r="AA90" s="365"/>
      <c r="AB90" s="365"/>
      <c r="AC90" s="365"/>
      <c r="AD90" s="365"/>
    </row>
    <row r="91" ht="62.25" customHeight="1">
      <c r="A91" s="225"/>
      <c r="B91" s="387" t="str">
        <f>Résultats!B92</f>
        <v>11.10</v>
      </c>
      <c r="C91" s="384" t="str">
        <f>Résultats!C92</f>
        <v>A</v>
      </c>
      <c r="D91" s="384" t="str">
        <f>Résultats!E92</f>
        <v>x</v>
      </c>
      <c r="E91" s="385" t="str">
        <f>Résultats!F92</f>
        <v xml:space="preserve">Dans chaque formulaire, le contrôle de saisie est-il utilisé de manière pertinente (hors cas particuliers) ?</v>
      </c>
      <c r="F91" s="384" t="s">
        <v>499</v>
      </c>
      <c r="G91" s="337"/>
      <c r="H91" s="31"/>
      <c r="I91" s="31"/>
      <c r="J91" s="31"/>
      <c r="K91" s="31"/>
      <c r="L91" s="354"/>
      <c r="M91" s="355"/>
      <c r="N91" s="365"/>
      <c r="O91" s="365"/>
      <c r="P91" s="365"/>
      <c r="Q91" s="365"/>
      <c r="R91" s="365"/>
      <c r="S91" s="365"/>
      <c r="T91" s="365"/>
      <c r="U91" s="365"/>
      <c r="V91" s="365"/>
      <c r="W91" s="365"/>
      <c r="X91" s="365"/>
      <c r="Y91" s="365"/>
      <c r="Z91" s="365"/>
      <c r="AA91" s="365"/>
      <c r="AB91" s="365"/>
      <c r="AC91" s="365"/>
      <c r="AD91" s="365"/>
    </row>
    <row r="92" ht="62.25" customHeight="1">
      <c r="A92" s="225"/>
      <c r="B92" s="387" t="str">
        <f>Résultats!B93</f>
        <v>11.11</v>
      </c>
      <c r="C92" s="384" t="str">
        <f>Résultats!C93</f>
        <v>AA</v>
      </c>
      <c r="D92" s="384">
        <f>Résultats!E93</f>
        <v>0</v>
      </c>
      <c r="E92" s="385" t="str">
        <f>Résultats!F93</f>
        <v xml:space="preserve">Dans chaque formulaire, le contrôle de saisie est-il accompagné, si nécessaire, de suggestions facilitant la correction des erreurs de saisie ?</v>
      </c>
      <c r="F92" s="384" t="s">
        <v>499</v>
      </c>
      <c r="G92" s="337"/>
      <c r="H92" s="31"/>
      <c r="I92" s="31"/>
      <c r="J92" s="31"/>
      <c r="K92" s="31"/>
      <c r="L92" s="354"/>
      <c r="M92" s="355"/>
      <c r="N92" s="365"/>
      <c r="O92" s="365"/>
      <c r="P92" s="365"/>
      <c r="Q92" s="365"/>
      <c r="R92" s="365"/>
      <c r="S92" s="365"/>
      <c r="T92" s="365"/>
      <c r="U92" s="365"/>
      <c r="V92" s="365"/>
      <c r="W92" s="365"/>
      <c r="X92" s="365"/>
      <c r="Y92" s="365"/>
      <c r="Z92" s="365"/>
      <c r="AA92" s="365"/>
      <c r="AB92" s="365"/>
      <c r="AC92" s="365"/>
      <c r="AD92" s="365"/>
    </row>
    <row r="93" ht="62.25" customHeight="1">
      <c r="A93" s="225"/>
      <c r="B93" s="387" t="str">
        <f>Résultats!B94</f>
        <v>11.12</v>
      </c>
      <c r="C93" s="384" t="str">
        <f>Résultats!C94</f>
        <v>AA</v>
      </c>
      <c r="D93" s="384">
        <f>Résultats!E94</f>
        <v>0</v>
      </c>
      <c r="E93" s="385"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84" t="s">
        <v>499</v>
      </c>
      <c r="G93" s="337"/>
      <c r="H93" s="31"/>
      <c r="I93" s="31"/>
      <c r="J93" s="31"/>
      <c r="K93" s="31"/>
      <c r="L93" s="354"/>
      <c r="M93" s="355"/>
      <c r="N93" s="365"/>
      <c r="O93" s="365"/>
      <c r="P93" s="365"/>
      <c r="Q93" s="365"/>
      <c r="R93" s="365"/>
      <c r="S93" s="365"/>
      <c r="T93" s="365"/>
      <c r="U93" s="365"/>
      <c r="V93" s="365"/>
      <c r="W93" s="365"/>
      <c r="X93" s="365"/>
      <c r="Y93" s="365"/>
      <c r="Z93" s="365"/>
      <c r="AA93" s="365"/>
      <c r="AB93" s="365"/>
      <c r="AC93" s="365"/>
      <c r="AD93" s="365"/>
    </row>
    <row r="94" ht="62.25" customHeight="1">
      <c r="A94" s="227"/>
      <c r="B94" s="387" t="str">
        <f>Résultats!B95</f>
        <v>11.13</v>
      </c>
      <c r="C94" s="384" t="str">
        <f>Résultats!C95</f>
        <v>AA</v>
      </c>
      <c r="D94" s="384">
        <f>Résultats!E95</f>
        <v>0</v>
      </c>
      <c r="E94" s="385" t="str">
        <f>Résultats!F95</f>
        <v xml:space="preserve">La finalité d’un champ de saisie peut-elle être déduite pour faciliter le remplissage automatique des champs avec les données de l’utilisateur ?</v>
      </c>
      <c r="F94" s="384" t="s">
        <v>499</v>
      </c>
      <c r="G94" s="337"/>
      <c r="H94" s="31"/>
      <c r="I94" s="31"/>
      <c r="J94" s="31"/>
      <c r="K94" s="31"/>
      <c r="L94" s="354"/>
      <c r="M94" s="355"/>
      <c r="N94" s="365"/>
      <c r="O94" s="365"/>
      <c r="P94" s="365"/>
      <c r="Q94" s="365"/>
      <c r="R94" s="365"/>
      <c r="S94" s="365"/>
      <c r="T94" s="365"/>
      <c r="U94" s="365"/>
      <c r="V94" s="365"/>
      <c r="W94" s="365"/>
      <c r="X94" s="365"/>
      <c r="Y94" s="365"/>
      <c r="Z94" s="365"/>
      <c r="AA94" s="365"/>
      <c r="AB94" s="365"/>
      <c r="AC94" s="365"/>
      <c r="AD94" s="365"/>
    </row>
    <row r="95" ht="62.25" customHeight="1">
      <c r="A95" s="351" t="s">
        <v>96</v>
      </c>
      <c r="B95" s="387" t="str">
        <f>Résultats!B96</f>
        <v>12.1</v>
      </c>
      <c r="C95" s="384" t="str">
        <f>Résultats!C96</f>
        <v>AA</v>
      </c>
      <c r="D95" s="384">
        <f>Résultats!E96</f>
        <v>0</v>
      </c>
      <c r="E95" s="385" t="str">
        <f>Résultats!F96</f>
        <v xml:space="preserve">Chaque ensemble de pages dispose-t-il de deux systèmes de navigation différents, au moins (hors cas particuliers) ?</v>
      </c>
      <c r="F95" s="384" t="s">
        <v>499</v>
      </c>
      <c r="G95" s="337"/>
      <c r="H95" s="31"/>
      <c r="I95" s="31"/>
      <c r="J95" s="31"/>
      <c r="K95" s="31"/>
      <c r="L95" s="354"/>
      <c r="M95" s="355"/>
      <c r="N95" s="365"/>
      <c r="O95" s="365"/>
      <c r="P95" s="365"/>
      <c r="Q95" s="365"/>
      <c r="R95" s="365"/>
      <c r="S95" s="365"/>
      <c r="T95" s="365"/>
      <c r="U95" s="365"/>
      <c r="V95" s="365"/>
      <c r="W95" s="365"/>
      <c r="X95" s="365"/>
      <c r="Y95" s="365"/>
      <c r="Z95" s="365"/>
      <c r="AA95" s="365"/>
      <c r="AB95" s="365"/>
      <c r="AC95" s="365"/>
      <c r="AD95" s="365"/>
    </row>
    <row r="96" ht="62.25" customHeight="1">
      <c r="A96" s="225"/>
      <c r="B96" s="387" t="str">
        <f>Résultats!B97</f>
        <v>12.2</v>
      </c>
      <c r="C96" s="384" t="str">
        <f>Résultats!C97</f>
        <v>AA</v>
      </c>
      <c r="D96" s="384">
        <f>Résultats!E97</f>
        <v>0</v>
      </c>
      <c r="E96" s="385" t="str">
        <f>Résultats!F97</f>
        <v xml:space="preserve">Dans chaque ensemble de pages, le menu et les barres de navigation sont-ils toujours à la même place (hors cas particuliers) ?</v>
      </c>
      <c r="F96" s="384" t="s">
        <v>499</v>
      </c>
      <c r="G96" s="337"/>
      <c r="H96" s="31"/>
      <c r="I96" s="31"/>
      <c r="J96" s="31"/>
      <c r="K96" s="31"/>
      <c r="L96" s="354"/>
      <c r="M96" s="355"/>
      <c r="N96" s="365"/>
      <c r="O96" s="365"/>
      <c r="P96" s="365"/>
      <c r="Q96" s="365"/>
      <c r="R96" s="365"/>
      <c r="S96" s="365"/>
      <c r="T96" s="365"/>
      <c r="U96" s="365"/>
      <c r="V96" s="365"/>
      <c r="W96" s="365"/>
      <c r="X96" s="365"/>
      <c r="Y96" s="365"/>
      <c r="Z96" s="365"/>
      <c r="AA96" s="365"/>
      <c r="AB96" s="365"/>
      <c r="AC96" s="365"/>
      <c r="AD96" s="365"/>
    </row>
    <row r="97" ht="62.25" customHeight="1">
      <c r="A97" s="225"/>
      <c r="B97" s="387" t="str">
        <f>Résultats!B98</f>
        <v>12.3</v>
      </c>
      <c r="C97" s="384" t="str">
        <f>Résultats!C98</f>
        <v>AA</v>
      </c>
      <c r="D97" s="384">
        <f>Résultats!E98</f>
        <v>0</v>
      </c>
      <c r="E97" s="385" t="str">
        <f>Résultats!F98</f>
        <v xml:space="preserve">La page « plan du site » est-elle pertinente ?</v>
      </c>
      <c r="F97" s="384" t="s">
        <v>499</v>
      </c>
      <c r="G97" s="337"/>
      <c r="H97" s="31"/>
      <c r="I97" s="31"/>
      <c r="J97" s="31"/>
      <c r="K97" s="31"/>
      <c r="L97" s="354"/>
      <c r="M97" s="355"/>
      <c r="N97" s="365"/>
      <c r="O97" s="365"/>
      <c r="P97" s="365"/>
      <c r="Q97" s="365"/>
      <c r="R97" s="365"/>
      <c r="S97" s="365"/>
      <c r="T97" s="365"/>
      <c r="U97" s="365"/>
      <c r="V97" s="365"/>
      <c r="W97" s="365"/>
      <c r="X97" s="365"/>
      <c r="Y97" s="365"/>
      <c r="Z97" s="365"/>
      <c r="AA97" s="365"/>
      <c r="AB97" s="365"/>
      <c r="AC97" s="365"/>
      <c r="AD97" s="365"/>
    </row>
    <row r="98" ht="62.25" customHeight="1">
      <c r="A98" s="225"/>
      <c r="B98" s="387" t="str">
        <f>Résultats!B99</f>
        <v>12.4</v>
      </c>
      <c r="C98" s="384" t="str">
        <f>Résultats!C99</f>
        <v>AA</v>
      </c>
      <c r="D98" s="384">
        <f>Résultats!E99</f>
        <v>0</v>
      </c>
      <c r="E98" s="385" t="str">
        <f>Résultats!F99</f>
        <v xml:space="preserve">Dans chaque ensemble de pages, la page « plan du site » est-elle atteignable de manière identique ?</v>
      </c>
      <c r="F98" s="384" t="s">
        <v>499</v>
      </c>
      <c r="G98" s="337"/>
      <c r="H98" s="31"/>
      <c r="I98" s="31"/>
      <c r="J98" s="31"/>
      <c r="K98" s="31"/>
      <c r="L98" s="354"/>
      <c r="M98" s="355"/>
      <c r="N98" s="365"/>
      <c r="O98" s="365"/>
      <c r="P98" s="365"/>
      <c r="Q98" s="365"/>
      <c r="R98" s="365"/>
      <c r="S98" s="365"/>
      <c r="T98" s="365"/>
      <c r="U98" s="365"/>
      <c r="V98" s="365"/>
      <c r="W98" s="365"/>
      <c r="X98" s="365"/>
      <c r="Y98" s="365"/>
      <c r="Z98" s="365"/>
      <c r="AA98" s="365"/>
      <c r="AB98" s="365"/>
      <c r="AC98" s="365"/>
      <c r="AD98" s="365"/>
    </row>
    <row r="99" ht="62.25" customHeight="1">
      <c r="A99" s="225"/>
      <c r="B99" s="383" t="str">
        <f>Résultats!B100</f>
        <v>12.5</v>
      </c>
      <c r="C99" s="384" t="str">
        <f>Résultats!C100</f>
        <v>AA</v>
      </c>
      <c r="D99" s="384">
        <f>Résultats!E100</f>
        <v>0</v>
      </c>
      <c r="E99" s="385" t="str">
        <f>Résultats!F100</f>
        <v xml:space="preserve">Dans chaque ensemble de pages, le moteur de recherche est-il atteignable de manière identique ?</v>
      </c>
      <c r="F99" s="384" t="s">
        <v>499</v>
      </c>
      <c r="G99" s="337"/>
      <c r="H99" s="31"/>
      <c r="I99" s="31"/>
      <c r="J99" s="31"/>
      <c r="K99" s="31"/>
      <c r="L99" s="354"/>
      <c r="M99" s="355"/>
      <c r="N99" s="365"/>
      <c r="O99" s="365"/>
      <c r="P99" s="365"/>
      <c r="Q99" s="365"/>
      <c r="R99" s="365"/>
      <c r="S99" s="365"/>
      <c r="T99" s="365"/>
      <c r="U99" s="365"/>
      <c r="V99" s="365"/>
      <c r="W99" s="365"/>
      <c r="X99" s="365"/>
      <c r="Y99" s="365"/>
      <c r="Z99" s="365"/>
      <c r="AA99" s="365"/>
      <c r="AB99" s="365"/>
      <c r="AC99" s="365"/>
      <c r="AD99" s="365"/>
    </row>
    <row r="100" ht="63.75">
      <c r="A100" s="225"/>
      <c r="B100" s="383" t="str">
        <f>Résultats!B101</f>
        <v>12.6</v>
      </c>
      <c r="C100" s="384" t="str">
        <f>Résultats!C101</f>
        <v>A</v>
      </c>
      <c r="D100" s="384">
        <f>Résultats!E101</f>
        <v>0</v>
      </c>
      <c r="E100" s="385" t="str">
        <f>Résultats!F101</f>
        <v xml:space="preserve">Les zones de regroupement de contenus présentes dans plusieurs pages web (zones d’en-tête, de navigation principale, de contenu principal, de pied de page et de moteur de recherche) peuvent-elles être atteintes ou évitées ?</v>
      </c>
      <c r="F100" s="384" t="s">
        <v>499</v>
      </c>
      <c r="G100" s="337"/>
      <c r="H100" s="31"/>
      <c r="I100" s="31"/>
      <c r="J100" s="31"/>
      <c r="K100" s="31"/>
      <c r="L100" s="354"/>
      <c r="M100" s="355"/>
      <c r="N100" s="365"/>
      <c r="O100" s="365"/>
      <c r="P100" s="365"/>
      <c r="Q100" s="365"/>
      <c r="R100" s="365"/>
      <c r="S100" s="365"/>
      <c r="T100" s="365"/>
      <c r="U100" s="365"/>
      <c r="V100" s="365"/>
      <c r="W100" s="365"/>
      <c r="X100" s="365"/>
      <c r="Y100" s="365"/>
      <c r="Z100" s="365"/>
      <c r="AA100" s="365"/>
      <c r="AB100" s="365"/>
      <c r="AC100" s="365"/>
      <c r="AD100" s="365"/>
    </row>
    <row r="101" ht="62.25" customHeight="1">
      <c r="A101" s="225"/>
      <c r="B101" s="383" t="str">
        <f>Résultats!B102</f>
        <v>12.7</v>
      </c>
      <c r="C101" s="384" t="str">
        <f>Résultats!C102</f>
        <v>A</v>
      </c>
      <c r="D101" s="384">
        <f>Résultats!E102</f>
        <v>0</v>
      </c>
      <c r="E101" s="385" t="str">
        <f>Résultats!F102</f>
        <v xml:space="preserve">Dans chaque page web, un lien d’évitement ou d’accès rapide à la zone de contenu principal est-il présent (hors cas particuliers) ?</v>
      </c>
      <c r="F101" s="384" t="s">
        <v>499</v>
      </c>
      <c r="G101" s="337"/>
      <c r="H101" s="31"/>
      <c r="I101" s="31"/>
      <c r="J101" s="31"/>
      <c r="K101" s="31"/>
      <c r="L101" s="354"/>
      <c r="M101" s="355"/>
      <c r="N101" s="365"/>
      <c r="O101" s="365"/>
      <c r="P101" s="365"/>
      <c r="Q101" s="365"/>
      <c r="R101" s="365"/>
      <c r="S101" s="365"/>
      <c r="T101" s="365"/>
      <c r="U101" s="365"/>
      <c r="V101" s="365"/>
      <c r="W101" s="365"/>
      <c r="X101" s="365"/>
      <c r="Y101" s="365"/>
      <c r="Z101" s="365"/>
      <c r="AA101" s="365"/>
      <c r="AB101" s="365"/>
      <c r="AC101" s="365"/>
      <c r="AD101" s="365"/>
    </row>
    <row r="102" ht="62.25" customHeight="1">
      <c r="A102" s="225"/>
      <c r="B102" s="383" t="str">
        <f>Résultats!B103</f>
        <v>12.8</v>
      </c>
      <c r="C102" s="384" t="str">
        <f>Résultats!C103</f>
        <v>A</v>
      </c>
      <c r="D102" s="384" t="str">
        <f>Résultats!E103</f>
        <v>x</v>
      </c>
      <c r="E102" s="385" t="str">
        <f>Résultats!F103</f>
        <v xml:space="preserve">Dans chaque page web, l’ordre de tabulation est-il cohérent ?</v>
      </c>
      <c r="F102" s="384" t="s">
        <v>499</v>
      </c>
      <c r="G102" s="337"/>
      <c r="H102" s="31"/>
      <c r="I102" s="31"/>
      <c r="J102" s="31"/>
      <c r="K102" s="31"/>
      <c r="L102" s="354"/>
      <c r="M102" s="355"/>
      <c r="N102" s="365"/>
      <c r="O102" s="365"/>
      <c r="P102" s="365"/>
      <c r="Q102" s="365"/>
      <c r="R102" s="365"/>
      <c r="S102" s="365"/>
      <c r="T102" s="365"/>
      <c r="U102" s="365"/>
      <c r="V102" s="365"/>
      <c r="W102" s="365"/>
      <c r="X102" s="365"/>
      <c r="Y102" s="365"/>
      <c r="Z102" s="365"/>
      <c r="AA102" s="365"/>
      <c r="AB102" s="365"/>
      <c r="AC102" s="365"/>
      <c r="AD102" s="365"/>
    </row>
    <row r="103" ht="62.25" customHeight="1">
      <c r="A103" s="225"/>
      <c r="B103" s="383" t="str">
        <f>Résultats!B104</f>
        <v>12.9</v>
      </c>
      <c r="C103" s="384" t="str">
        <f>Résultats!C104</f>
        <v>A</v>
      </c>
      <c r="D103" s="384" t="str">
        <f>Résultats!E104</f>
        <v>x</v>
      </c>
      <c r="E103" s="385" t="str">
        <f>Résultats!F104</f>
        <v xml:space="preserve">Dans chaque page web, la navigation ne doit pas contenir de piège au clavier. Cette règle est-elle respectée ?</v>
      </c>
      <c r="F103" s="384" t="s">
        <v>499</v>
      </c>
      <c r="G103" s="337"/>
      <c r="H103" s="31"/>
      <c r="I103" s="31"/>
      <c r="J103" s="31"/>
      <c r="K103" s="31"/>
      <c r="L103" s="354"/>
      <c r="M103" s="355"/>
      <c r="N103" s="365"/>
      <c r="O103" s="365"/>
      <c r="P103" s="365"/>
      <c r="Q103" s="365"/>
      <c r="R103" s="365"/>
      <c r="S103" s="365"/>
      <c r="T103" s="365"/>
      <c r="U103" s="365"/>
      <c r="V103" s="365"/>
      <c r="W103" s="365"/>
      <c r="X103" s="365"/>
      <c r="Y103" s="365"/>
      <c r="Z103" s="365"/>
      <c r="AA103" s="365"/>
      <c r="AB103" s="365"/>
      <c r="AC103" s="365"/>
      <c r="AD103" s="365"/>
    </row>
    <row r="104" ht="62.25" customHeight="1">
      <c r="A104" s="225"/>
      <c r="B104" s="383" t="str">
        <f>Résultats!B105</f>
        <v>12.10</v>
      </c>
      <c r="C104" s="384" t="str">
        <f>Résultats!C105</f>
        <v>A</v>
      </c>
      <c r="D104" s="384">
        <f>Résultats!E105</f>
        <v>0</v>
      </c>
      <c r="E104" s="385" t="str">
        <f>Résultats!F105</f>
        <v xml:space="preserve">Dans chaque page web, les raccourcis clavier n’utilisant qu’une seule touche (lettre minuscule ou majuscule, ponctuation, chiffre ou symbole) sont-ils contrôlables par l’utilisateur ?</v>
      </c>
      <c r="F104" s="384" t="s">
        <v>499</v>
      </c>
      <c r="G104" s="337"/>
      <c r="H104" s="31"/>
      <c r="I104" s="31"/>
      <c r="J104" s="31"/>
      <c r="K104" s="31"/>
      <c r="L104" s="354"/>
      <c r="M104" s="355"/>
      <c r="N104" s="365"/>
      <c r="O104" s="365"/>
      <c r="P104" s="365"/>
      <c r="Q104" s="365"/>
      <c r="R104" s="365"/>
      <c r="S104" s="365"/>
      <c r="T104" s="365"/>
      <c r="U104" s="365"/>
      <c r="V104" s="365"/>
      <c r="W104" s="365"/>
      <c r="X104" s="365"/>
      <c r="Y104" s="365"/>
      <c r="Z104" s="365"/>
      <c r="AA104" s="365"/>
      <c r="AB104" s="365"/>
      <c r="AC104" s="365"/>
      <c r="AD104" s="365"/>
    </row>
    <row r="105" ht="62.25" customHeight="1">
      <c r="A105" s="227"/>
      <c r="B105" s="383" t="str">
        <f>Résultats!B106</f>
        <v>12.11</v>
      </c>
      <c r="C105" s="384" t="str">
        <f>Résultats!C106</f>
        <v>A</v>
      </c>
      <c r="D105" s="384">
        <f>Résultats!E106</f>
        <v>0</v>
      </c>
      <c r="E105" s="385" t="str">
        <f>Résultats!F106</f>
        <v xml:space="preserve">Dans chaque page web, les contenus additionnels apparaissant au survol, à la prise de focus ou à l’activation d’un composant d’interface sont-ils si nécessaire atteignables au clavier ?</v>
      </c>
      <c r="F105" s="384" t="s">
        <v>499</v>
      </c>
      <c r="G105" s="337"/>
      <c r="H105" s="31"/>
      <c r="I105" s="31"/>
      <c r="J105" s="31"/>
      <c r="K105" s="31"/>
      <c r="L105" s="354"/>
      <c r="M105" s="355"/>
      <c r="N105" s="365"/>
      <c r="O105" s="365"/>
      <c r="P105" s="365"/>
      <c r="Q105" s="365"/>
      <c r="R105" s="365"/>
      <c r="S105" s="365"/>
      <c r="T105" s="365"/>
      <c r="U105" s="365"/>
      <c r="V105" s="365"/>
      <c r="W105" s="365"/>
      <c r="X105" s="365"/>
      <c r="Y105" s="365"/>
      <c r="Z105" s="365"/>
      <c r="AA105" s="365"/>
      <c r="AB105" s="365"/>
      <c r="AC105" s="365"/>
      <c r="AD105" s="365"/>
    </row>
    <row r="106" ht="62.25" customHeight="1">
      <c r="A106" s="351" t="s">
        <v>97</v>
      </c>
      <c r="B106" s="383" t="str">
        <f>Résultats!B107</f>
        <v>13.1</v>
      </c>
      <c r="C106" s="384" t="str">
        <f>Résultats!C107</f>
        <v>A</v>
      </c>
      <c r="D106" s="384">
        <f>Résultats!E107</f>
        <v>0</v>
      </c>
      <c r="E106" s="385" t="str">
        <f>Résultats!F107</f>
        <v xml:space="preserve">Pour chaque page web, l’utilisateur a-t-il le contrôle de chaque limite de temps modifiant le contenu (hors cas particuliers) ?</v>
      </c>
      <c r="F106" s="384" t="s">
        <v>499</v>
      </c>
      <c r="G106" s="337"/>
      <c r="H106" s="31"/>
      <c r="I106" s="31"/>
      <c r="J106" s="31"/>
      <c r="K106" s="31"/>
      <c r="L106" s="354"/>
      <c r="M106" s="355"/>
      <c r="N106" s="365"/>
      <c r="O106" s="365"/>
      <c r="P106" s="365"/>
      <c r="Q106" s="365"/>
      <c r="R106" s="365"/>
      <c r="S106" s="365"/>
      <c r="T106" s="365"/>
      <c r="U106" s="365"/>
      <c r="V106" s="365"/>
      <c r="W106" s="365"/>
      <c r="X106" s="365"/>
      <c r="Y106" s="365"/>
      <c r="Z106" s="365"/>
      <c r="AA106" s="365"/>
      <c r="AB106" s="365"/>
      <c r="AC106" s="365"/>
      <c r="AD106" s="365"/>
    </row>
    <row r="107" ht="62.25" customHeight="1">
      <c r="A107" s="225"/>
      <c r="B107" s="383" t="str">
        <f>Résultats!B108</f>
        <v>13.2</v>
      </c>
      <c r="C107" s="384" t="str">
        <f>Résultats!C108</f>
        <v>A</v>
      </c>
      <c r="D107" s="384">
        <f>Résultats!E108</f>
        <v>0</v>
      </c>
      <c r="E107" s="385" t="str">
        <f>Résultats!F108</f>
        <v xml:space="preserve">Dans chaque page web, l’ouverture d’une nouvelle fenêtre ne doit pas être déclenchée sans action de l’utilisateur. Cette règle est-elle respectée ?</v>
      </c>
      <c r="F107" s="384" t="s">
        <v>499</v>
      </c>
      <c r="G107" s="337"/>
      <c r="H107" s="31"/>
      <c r="I107" s="31"/>
      <c r="J107" s="31"/>
      <c r="K107" s="31"/>
      <c r="L107" s="354"/>
      <c r="M107" s="355"/>
      <c r="N107" s="365"/>
      <c r="O107" s="365"/>
      <c r="P107" s="365"/>
      <c r="Q107" s="365"/>
      <c r="R107" s="365"/>
      <c r="S107" s="365"/>
      <c r="T107" s="365"/>
      <c r="U107" s="365"/>
      <c r="V107" s="365"/>
      <c r="W107" s="365"/>
      <c r="X107" s="365"/>
      <c r="Y107" s="365"/>
      <c r="Z107" s="365"/>
      <c r="AA107" s="365"/>
      <c r="AB107" s="365"/>
      <c r="AC107" s="365"/>
      <c r="AD107" s="365"/>
    </row>
    <row r="108" ht="62.25" customHeight="1">
      <c r="A108" s="225"/>
      <c r="B108" s="383" t="str">
        <f>Résultats!B109</f>
        <v>13.3</v>
      </c>
      <c r="C108" s="384" t="str">
        <f>Résultats!C109</f>
        <v>A</v>
      </c>
      <c r="D108" s="384">
        <f>Résultats!E109</f>
        <v>0</v>
      </c>
      <c r="E108" s="385" t="str">
        <f>Résultats!F109</f>
        <v xml:space="preserve">Dans chaque page web, chaque document bureautique en téléchargement possède-t-il, si nécessaire, une version accessible (hors cas particuliers) ?</v>
      </c>
      <c r="F108" s="384" t="s">
        <v>499</v>
      </c>
      <c r="G108" s="337"/>
      <c r="H108" s="31"/>
      <c r="I108" s="31"/>
      <c r="J108" s="31"/>
      <c r="K108" s="31"/>
      <c r="L108" s="354"/>
      <c r="M108" s="355"/>
      <c r="N108" s="365"/>
      <c r="O108" s="365"/>
      <c r="P108" s="365"/>
      <c r="Q108" s="365"/>
      <c r="R108" s="365"/>
      <c r="S108" s="365"/>
      <c r="T108" s="365"/>
      <c r="U108" s="365"/>
      <c r="V108" s="365"/>
      <c r="W108" s="365"/>
      <c r="X108" s="365"/>
      <c r="Y108" s="365"/>
      <c r="Z108" s="365"/>
      <c r="AA108" s="365"/>
      <c r="AB108" s="365"/>
      <c r="AC108" s="365"/>
      <c r="AD108" s="365"/>
    </row>
    <row r="109" ht="62.25" customHeight="1">
      <c r="A109" s="225"/>
      <c r="B109" s="383" t="str">
        <f>Résultats!B110</f>
        <v>13.4</v>
      </c>
      <c r="C109" s="384" t="str">
        <f>Résultats!C110</f>
        <v>A</v>
      </c>
      <c r="D109" s="384">
        <f>Résultats!E110</f>
        <v>0</v>
      </c>
      <c r="E109" s="385" t="str">
        <f>Résultats!F110</f>
        <v xml:space="preserve">Pour chaque document bureautique ayant une version accessible, cette version offre-t-elle la même information ?</v>
      </c>
      <c r="F109" s="384" t="s">
        <v>499</v>
      </c>
      <c r="G109" s="337"/>
      <c r="H109" s="31"/>
      <c r="I109" s="31"/>
      <c r="J109" s="31"/>
      <c r="K109" s="31"/>
      <c r="L109" s="354"/>
      <c r="M109" s="355"/>
      <c r="N109" s="365"/>
      <c r="O109" s="365"/>
      <c r="P109" s="365"/>
      <c r="Q109" s="365"/>
      <c r="R109" s="365"/>
      <c r="S109" s="365"/>
      <c r="T109" s="365"/>
      <c r="U109" s="365"/>
      <c r="V109" s="365"/>
      <c r="W109" s="365"/>
      <c r="X109" s="365"/>
      <c r="Y109" s="365"/>
      <c r="Z109" s="365"/>
      <c r="AA109" s="365"/>
      <c r="AB109" s="365"/>
      <c r="AC109" s="365"/>
      <c r="AD109" s="365"/>
    </row>
    <row r="110" ht="62.25" customHeight="1">
      <c r="A110" s="225"/>
      <c r="B110" s="383" t="str">
        <f>Résultats!B111</f>
        <v>13.5</v>
      </c>
      <c r="C110" s="384" t="str">
        <f>Résultats!C111</f>
        <v>A</v>
      </c>
      <c r="D110" s="384">
        <f>Résultats!E111</f>
        <v>0</v>
      </c>
      <c r="E110" s="385" t="str">
        <f>Résultats!F111</f>
        <v xml:space="preserve">Dans chaque page web, chaque contenu cryptique (art ASCII, émoticône, syntaxe cryptique) a-t-il une alternative ?</v>
      </c>
      <c r="F110" s="384" t="s">
        <v>499</v>
      </c>
      <c r="G110" s="337"/>
      <c r="H110" s="31"/>
      <c r="I110" s="31"/>
      <c r="J110" s="31"/>
      <c r="K110" s="31"/>
      <c r="L110" s="354"/>
      <c r="M110" s="355"/>
      <c r="N110" s="365"/>
      <c r="O110" s="365"/>
      <c r="P110" s="365"/>
      <c r="Q110" s="365"/>
      <c r="R110" s="365"/>
      <c r="S110" s="365"/>
      <c r="T110" s="365"/>
      <c r="U110" s="365"/>
      <c r="V110" s="365"/>
      <c r="W110" s="365"/>
      <c r="X110" s="365"/>
      <c r="Y110" s="365"/>
      <c r="Z110" s="365"/>
      <c r="AA110" s="365"/>
      <c r="AB110" s="365"/>
      <c r="AC110" s="365"/>
      <c r="AD110" s="365"/>
    </row>
    <row r="111" ht="62.25" customHeight="1">
      <c r="A111" s="225"/>
      <c r="B111" s="383" t="str">
        <f>Résultats!B112</f>
        <v>13.6</v>
      </c>
      <c r="C111" s="384" t="str">
        <f>Résultats!C112</f>
        <v>A</v>
      </c>
      <c r="D111" s="384">
        <f>Résultats!E112</f>
        <v>0</v>
      </c>
      <c r="E111" s="385" t="str">
        <f>Résultats!F112</f>
        <v xml:space="preserve">Dans chaque page web, pour chaque contenu cryptique (art ASCII, émoticône, syntaxe cryptique) ayant une alternative, cette alternative est-elle pertinente ?</v>
      </c>
      <c r="F111" s="384" t="s">
        <v>499</v>
      </c>
      <c r="G111" s="337"/>
      <c r="H111" s="31"/>
      <c r="I111" s="31"/>
      <c r="J111" s="31"/>
      <c r="K111" s="31"/>
      <c r="L111" s="354"/>
      <c r="M111" s="355"/>
      <c r="N111" s="365"/>
      <c r="O111" s="365"/>
      <c r="P111" s="365"/>
      <c r="Q111" s="365"/>
      <c r="R111" s="365"/>
      <c r="S111" s="365"/>
      <c r="T111" s="365"/>
      <c r="U111" s="365"/>
      <c r="V111" s="365"/>
      <c r="W111" s="365"/>
      <c r="X111" s="365"/>
      <c r="Y111" s="365"/>
      <c r="Z111" s="365"/>
      <c r="AA111" s="365"/>
      <c r="AB111" s="365"/>
      <c r="AC111" s="365"/>
      <c r="AD111" s="365"/>
    </row>
    <row r="112" ht="62.25" customHeight="1">
      <c r="A112" s="225"/>
      <c r="B112" s="383" t="str">
        <f>Résultats!B113</f>
        <v>13.7</v>
      </c>
      <c r="C112" s="384" t="str">
        <f>Résultats!C113</f>
        <v>A</v>
      </c>
      <c r="D112" s="384">
        <f>Résultats!E113</f>
        <v>0</v>
      </c>
      <c r="E112" s="385" t="str">
        <f>Résultats!F113</f>
        <v xml:space="preserve">Dans chaque page web, les changements brusques de luminosité ou les effets de flash sont-ils correctement utilisés ?</v>
      </c>
      <c r="F112" s="384" t="s">
        <v>499</v>
      </c>
      <c r="G112" s="337"/>
      <c r="H112" s="31"/>
      <c r="I112" s="31"/>
      <c r="J112" s="31"/>
      <c r="K112" s="31"/>
      <c r="L112" s="354"/>
      <c r="M112" s="355"/>
      <c r="N112" s="365"/>
      <c r="O112" s="365"/>
      <c r="P112" s="365"/>
      <c r="Q112" s="365"/>
      <c r="R112" s="365"/>
      <c r="S112" s="365"/>
      <c r="T112" s="365"/>
      <c r="U112" s="365"/>
      <c r="V112" s="365"/>
      <c r="W112" s="365"/>
      <c r="X112" s="365"/>
      <c r="Y112" s="365"/>
      <c r="Z112" s="365"/>
      <c r="AA112" s="365"/>
      <c r="AB112" s="365"/>
      <c r="AC112" s="365"/>
      <c r="AD112" s="365"/>
    </row>
    <row r="113" ht="62.25" customHeight="1">
      <c r="A113" s="225"/>
      <c r="B113" s="383" t="str">
        <f>Résultats!B114</f>
        <v>13.8</v>
      </c>
      <c r="C113" s="384" t="str">
        <f>Résultats!C114</f>
        <v>A</v>
      </c>
      <c r="D113" s="384">
        <f>Résultats!E114</f>
        <v>0</v>
      </c>
      <c r="E113" s="385" t="str">
        <f>Résultats!F114</f>
        <v xml:space="preserve">Dans chaque page web, chaque contenu en mouvement ou clignotant est-il contrôlable par l’utilisateur ?</v>
      </c>
      <c r="F113" s="384" t="s">
        <v>499</v>
      </c>
      <c r="G113" s="337"/>
      <c r="H113" s="31"/>
      <c r="I113" s="31"/>
      <c r="J113" s="31"/>
      <c r="K113" s="31"/>
      <c r="L113" s="354"/>
      <c r="M113" s="355"/>
      <c r="N113" s="365"/>
      <c r="O113" s="365"/>
      <c r="P113" s="365"/>
      <c r="Q113" s="365"/>
      <c r="R113" s="365"/>
      <c r="S113" s="365"/>
      <c r="T113" s="365"/>
      <c r="U113" s="365"/>
      <c r="V113" s="365"/>
      <c r="W113" s="365"/>
      <c r="X113" s="365"/>
      <c r="Y113" s="365"/>
      <c r="Z113" s="365"/>
      <c r="AA113" s="365"/>
      <c r="AB113" s="365"/>
      <c r="AC113" s="365"/>
      <c r="AD113" s="365"/>
    </row>
    <row r="114" ht="62.25" customHeight="1">
      <c r="A114" s="225"/>
      <c r="B114" s="383" t="str">
        <f>Résultats!B115</f>
        <v>13.9</v>
      </c>
      <c r="C114" s="384" t="str">
        <f>Résultats!C115</f>
        <v>AA</v>
      </c>
      <c r="D114" s="384">
        <f>Résultats!E115</f>
        <v>0</v>
      </c>
      <c r="E114" s="385" t="str">
        <f>Résultats!F115</f>
        <v xml:space="preserve">Dans chaque page web, le contenu proposé est-il consultable quelle que soit l’orientation de l’écran (portrait ou paysage) (hors cas particuliers) ?</v>
      </c>
      <c r="F114" s="384" t="s">
        <v>499</v>
      </c>
      <c r="G114" s="337"/>
      <c r="H114" s="31"/>
      <c r="I114" s="31"/>
      <c r="J114" s="31"/>
      <c r="K114" s="31"/>
      <c r="L114" s="354"/>
      <c r="M114" s="355"/>
      <c r="N114" s="365"/>
      <c r="O114" s="365"/>
      <c r="P114" s="365"/>
      <c r="Q114" s="365"/>
      <c r="R114" s="365"/>
      <c r="S114" s="365"/>
      <c r="T114" s="365"/>
      <c r="U114" s="365"/>
      <c r="V114" s="365"/>
      <c r="W114" s="365"/>
      <c r="X114" s="365"/>
      <c r="Y114" s="365"/>
      <c r="Z114" s="365"/>
      <c r="AA114" s="365"/>
      <c r="AB114" s="365"/>
      <c r="AC114" s="365"/>
      <c r="AD114" s="365"/>
    </row>
    <row r="115" ht="62.25" customHeight="1">
      <c r="A115" s="225"/>
      <c r="B115" s="383" t="str">
        <f>Résultats!B116</f>
        <v>13.10</v>
      </c>
      <c r="C115" s="384" t="str">
        <f>Résultats!C116</f>
        <v>A</v>
      </c>
      <c r="D115" s="384">
        <f>Résultats!E116</f>
        <v>0</v>
      </c>
      <c r="E115" s="385" t="str">
        <f>Résultats!F116</f>
        <v xml:space="preserve">Dans chaque page web, les fonctionnalités utilisables ou disponibles au moyen d’un geste complexe peuvent-elles être également disponibles au moyen d’un geste simple (hors cas particuliers) ?</v>
      </c>
      <c r="F115" s="384" t="s">
        <v>499</v>
      </c>
      <c r="G115" s="337"/>
      <c r="H115" s="31"/>
      <c r="I115" s="31"/>
      <c r="J115" s="31"/>
      <c r="K115" s="31"/>
      <c r="L115" s="354"/>
      <c r="M115" s="355"/>
      <c r="N115" s="100"/>
      <c r="O115" s="100"/>
      <c r="P115" s="100"/>
      <c r="Q115" s="100"/>
      <c r="R115" s="100"/>
      <c r="S115" s="100"/>
      <c r="T115" s="100"/>
      <c r="U115" s="100"/>
      <c r="V115" s="100"/>
      <c r="W115" s="100"/>
      <c r="X115" s="100"/>
      <c r="Y115" s="100"/>
      <c r="Z115" s="100"/>
      <c r="AA115" s="100"/>
      <c r="AB115" s="100"/>
      <c r="AC115" s="100"/>
      <c r="AD115" s="100"/>
    </row>
    <row r="116" ht="59.25" customHeight="1">
      <c r="A116" s="225"/>
      <c r="B116" s="383" t="str">
        <f>Résultats!B117</f>
        <v>13.11</v>
      </c>
      <c r="C116" s="384" t="str">
        <f>Résultats!C117</f>
        <v>A</v>
      </c>
      <c r="D116" s="384">
        <f>Résultats!E117</f>
        <v>0</v>
      </c>
      <c r="E116" s="385" t="str">
        <f>Résultats!F117</f>
        <v xml:space="preserve">Dans chaque page web, les actions déclenchées au moyen d’un dispositif de pointage sur un point unique de l’écran peuvent-elles faire l’objet d’une annulation (hors cas particuliers) ?</v>
      </c>
      <c r="F116" s="384" t="s">
        <v>499</v>
      </c>
      <c r="G116" s="337"/>
      <c r="H116" s="31"/>
      <c r="I116" s="31"/>
      <c r="J116" s="31"/>
      <c r="K116" s="31"/>
      <c r="L116" s="354"/>
      <c r="M116" s="355"/>
      <c r="N116" s="365"/>
      <c r="O116" s="365"/>
      <c r="P116" s="365"/>
      <c r="Q116" s="365"/>
      <c r="R116" s="365"/>
      <c r="S116" s="365"/>
      <c r="T116" s="365"/>
      <c r="U116" s="365"/>
      <c r="V116" s="365"/>
      <c r="W116" s="365"/>
      <c r="X116" s="365"/>
      <c r="Y116" s="365"/>
      <c r="Z116" s="365"/>
      <c r="AA116" s="365"/>
      <c r="AB116" s="365"/>
      <c r="AC116" s="365"/>
      <c r="AD116" s="365"/>
    </row>
    <row r="117" ht="59.25" customHeight="1">
      <c r="A117" s="227"/>
      <c r="B117" s="383" t="str">
        <f>Résultats!B118</f>
        <v>13.12</v>
      </c>
      <c r="C117" s="384" t="str">
        <f>Résultats!C118</f>
        <v>A</v>
      </c>
      <c r="D117" s="384">
        <f>Résultats!E118</f>
        <v>0</v>
      </c>
      <c r="E117" s="385" t="str">
        <f>Résultats!F118</f>
        <v xml:space="preserve">Dans chaque page web, les fonctionnalités qui impliquent un mouvement de l’appareil ou vers l’appareil peuvent-elles être satisfaites de manière alternative (hors cas particuliers) ?</v>
      </c>
      <c r="F117" s="384" t="s">
        <v>499</v>
      </c>
      <c r="G117" s="337"/>
      <c r="H117" s="31"/>
      <c r="I117" s="31"/>
      <c r="J117" s="31"/>
      <c r="K117" s="31"/>
      <c r="L117" s="354"/>
      <c r="M117" s="355"/>
      <c r="N117" s="365"/>
      <c r="O117" s="365"/>
      <c r="P117" s="365"/>
      <c r="Q117" s="365"/>
      <c r="R117" s="365"/>
      <c r="S117" s="365"/>
      <c r="T117" s="365"/>
      <c r="U117" s="365"/>
      <c r="V117" s="365"/>
      <c r="W117" s="365"/>
      <c r="X117" s="365"/>
      <c r="Y117" s="365"/>
      <c r="Z117" s="365"/>
      <c r="AA117" s="365"/>
      <c r="AB117" s="365"/>
      <c r="AC117" s="365"/>
      <c r="AD117" s="365"/>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F255C05C-B11D-4DA7-90D7-A18BA365FFCD}">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3" operator="equal" id="{DBF027B6-2FF0-4B49-9B28-B58CB69D57CE}">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3A90BEDE-987F-4120-9C2F-1ADE9C428096}">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0" operator="equal" id="{03D40AC7-C063-4AF7-809B-F48B5692989D}">
            <xm:f>"c"</xm:f>
            <x14:dxf>
              <fill>
                <patternFill patternType="solid">
                  <fgColor rgb="FFB7E1CD"/>
                  <bgColor rgb="FFB7E1CD"/>
                </patternFill>
              </fill>
            </x14:dxf>
          </x14:cfRule>
          <xm:sqref>F11:F117</xm:sqref>
        </x14:conditionalFormatting>
        <x14:conditionalFormatting xmlns:xm="http://schemas.microsoft.com/office/excel/2006/main">
          <x14:cfRule type="cellIs" priority="11" operator="equal" id="{21578A3C-9FEE-4048-89BD-F314E2FA4A61}">
            <xm:f>"nc"</xm:f>
            <x14:dxf>
              <fill>
                <patternFill patternType="solid">
                  <fgColor rgb="FFF4C7C3"/>
                  <bgColor rgb="FFF4C7C3"/>
                </patternFill>
              </fill>
            </x14:dxf>
          </x14:cfRule>
          <xm:sqref>F11:F117</xm:sqref>
        </x14:conditionalFormatting>
        <x14:conditionalFormatting xmlns:xm="http://schemas.microsoft.com/office/excel/2006/main">
          <x14:cfRule type="cellIs" priority="12" operator="equal" id="{953A8948-1363-4229-B7A8-7DA79F56A830}">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02710A76-D51D-4AD8-B088-DBFE882BC3B7}">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17D62171-C1FC-4ED4-B656-F109D2819F6E}">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6" operator="equal" id="{DCD50365-FA50-4F41-8EEB-8A3A3A1C8854}">
            <xm:f>"C"</xm:f>
            <x14:dxf>
              <fill>
                <patternFill patternType="solid">
                  <fgColor rgb="FFB7E1CD"/>
                  <bgColor rgb="FFB7E1CD"/>
                </patternFill>
              </fill>
            </x14:dxf>
          </x14:cfRule>
          <xm:sqref>P4:T4</xm:sqref>
        </x14:conditionalFormatting>
        <x14:conditionalFormatting xmlns:xm="http://schemas.microsoft.com/office/excel/2006/main">
          <x14:cfRule type="cellIs" priority="7" operator="equal" id="{9DFBDF06-4CAC-4CB9-871C-2D937C129156}">
            <xm:f>"NC"</xm:f>
            <x14:dxf>
              <fill>
                <patternFill patternType="solid">
                  <fgColor rgb="FFF4C7C3"/>
                  <bgColor rgb="FFF4C7C3"/>
                </patternFill>
              </fill>
            </x14:dxf>
          </x14:cfRule>
          <xm:sqref>P4:T4</xm:sqref>
        </x14:conditionalFormatting>
        <x14:conditionalFormatting xmlns:xm="http://schemas.microsoft.com/office/excel/2006/main">
          <x14:cfRule type="cellIs" priority="8" operator="equal" id="{C9798312-B901-43EB-B3F4-0A7CE47694E5}">
            <xm:f>"NA"</xm:f>
            <x14:dxf>
              <fill>
                <patternFill patternType="solid">
                  <fgColor rgb="FFFCE8B2"/>
                  <bgColor rgb="FFFCE8B2"/>
                </patternFill>
              </fill>
            </x14:dxf>
          </x14:cfRule>
          <xm:sqref>P4:T4</xm:sqref>
        </x14:conditionalFormatting>
        <x14:conditionalFormatting xmlns:xm="http://schemas.microsoft.com/office/excel/2006/main">
          <x14:cfRule type="cellIs" priority="9" operator="equal" id="{28FCB7A8-2FD6-4DCE-A8B4-EC83AC24FBAA}">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C5E2BCB7-859F-4A33-BAFD-57CDC060EE94}" type="list" allowBlank="1" errorStyle="stop" imeMode="noControl" operator="between" showDropDown="0" showErrorMessage="1" showInputMessage="0">
          <x14:formula1>
            <xm:f>"nt,na,c"</xm:f>
          </x14:formula1>
          <xm:sqref>F54:F55</xm:sqref>
        </x14:dataValidation>
        <x14:dataValidation xr:uid="{7EA84790-7A45-4F82-B7F6-D69E0CA99970}" type="list" allowBlank="1" errorStyle="stop" imeMode="noControl" operator="between" showDropDown="0" showErrorMessage="1" showInputMessage="0">
          <x14:formula1>
            <xm:f>"nt,na,c,nc"</xm:f>
          </x14:formula1>
          <xm:sqref>F12:F53 F56:F117</xm:sqref>
        </x14:dataValidation>
        <x14:dataValidation xr:uid="{60D2685F-2935-41B5-B3DA-50A5184EE563}" type="list" allowBlank="1" errorStyle="stop" imeMode="noControl" operator="between" showDropDown="0" showErrorMessage="0" showInputMessage="0">
          <x14:formula1>
            <xm:f>"d"</xm:f>
          </x14:formula1>
          <xm:sqref>G12:G117</xm:sqref>
        </x14:dataValidation>
        <x14:dataValidation xr:uid="{92DBFD7C-A048-4FAE-9B9D-3C1A21CD29FB}"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4">
    <outlinePr applyStyles="0" summaryBelow="0" summaryRight="0" showOutlineSymbols="1"/>
    <pageSetUpPr autoPageBreaks="1" fitToPage="0"/>
  </sheetPr>
  <sheetViews>
    <sheetView zoomScale="100" workbookViewId="0">
      <selection activeCell="A1" activeCellId="0" sqref="A1"/>
    </sheetView>
  </sheetViews>
  <sheetFormatPr baseColWidth="10" defaultColWidth="14.42578125" defaultRowHeight="15" customHeight="1"/>
  <sheetData>
    <row r="1" ht="15" customHeight="1">
      <c r="A1" s="66" t="s">
        <v>98</v>
      </c>
      <c r="B1" s="66" t="s">
        <v>99</v>
      </c>
      <c r="C1" s="67" t="str">
        <f>IF(Echantillon!$D13 = "", "", CONCATENATE(Echantillon!$C13, " (", Echantillon!$B13, ")|", Echantillon!$D13))</f>
        <v xml:space="preserve">Page d'accueil : vidéo, accordéon (P01)|https://prre.agglo-larochelle.fr/</v>
      </c>
      <c r="D1" s="67" t="str">
        <f>IF(Echantillon!$D14 = "", "", CONCATENATE(Echantillon!$C14, " (", Echantillon!$B14, ")|", Echantillon!$D14))</f>
        <v xml:space="preserve">Tableau (P02)|https://prre.agglo-larochelle.fr/j-adapte-mon-logement-a-une-perte-d-autonomie</v>
      </c>
      <c r="E1" s="67" t="str">
        <f>IF(Echantillon!$D15 = "", "", CONCATENATE(Echantillon!$C15, " (", Echantillon!$B15, ")|", Echantillon!$D15))</f>
        <v xml:space="preserve">Contact formulaire (P03)|https://prre.agglo-larochelle.fr/contact-professionnels</v>
      </c>
      <c r="F1" s="67" t="str">
        <f>IF(Echantillon!$D16 = "", "", CONCATENATE(Echantillon!$C16, " (", Echantillon!$B16, ")|", Echantillon!$D16))</f>
        <v xml:space="preserve">Partenaires : images (P04)|https://prre.agglo-larochelle.fr/partenaires</v>
      </c>
      <c r="G1" s="67" t="str">
        <f>IF(Echantillon!$D17 = "", "", CONCATENATE(Echantillon!$C17, " (", Echantillon!$B17, ")|", Echantillon!$D17))</f>
        <v xml:space="preserve">Mentions légales (P05)|https://prre.agglo-larochelle.fr/mentions-legales</v>
      </c>
      <c r="H1" s="67" t="str">
        <f>IF(Echantillon!$D18 = "", "", CONCATENATE(Echantillon!$C18, " (", Echantillon!$B18,")|", Echantillon!$D18))</f>
        <v xml:space="preserve">Plan du site (P06)|https://prre.agglo-larochelle.fr/plan-du-site</v>
      </c>
      <c r="I1" s="67" t="str">
        <f>IF(Echantillon!$D19 = "", "", CONCATENATE(Echantillon!$C19, " (", Echantillon!$B19, ")|", Echantillon!$D19))</f>
        <v xml:space="preserve">Annuaire : filtre (P07)|https://prre.agglo-larochelle.fr/module-annuaire-des-pros?</v>
      </c>
      <c r="J1" s="67" t="str">
        <f>IF(Echantillon!$D20 = "", "", CONCATENATE(Echantillon!$C20, " (", Echantillon!$B20, ")|", Echantillon!$D20))</f>
        <v xml:space="preserve">Carto et formulaire (P08)|https://prre.agglo-larochelle.fr/prendre-rendez-vous</v>
      </c>
      <c r="K1" s="67" t="str">
        <f>IF(Echantillon!$D21 = "", "", CONCATENATE(Echantillon!$C21, " (", Echantillon!$B21, ")|", Echantillon!$D21))</f>
        <v xml:space="preserve">Liste d'accordéons (P09)|https://prre.agglo-larochelle.fr/aides-financieres</v>
      </c>
      <c r="L1" s="67" t="str">
        <f>IF(Echantillon!$D22 = "", "", CONCATENATE(Echantillon!$B22, " - ", Echantillon!$C22, "|", Echantillon!$D22))</f>
        <v xml:space="preserve">P10 - Images|https://prre.agglo-larochelle.fr/des-outils-pour-mieux-connaitre-mon-logement/mon-toit-est-t-il-bien-isole</v>
      </c>
      <c r="M1" s="67" t="str">
        <f>IF(Echantillon!$D23 = "", "", CONCATENATE(Echantillon!$B23, " - ", Echantillon!$C23, "|", Echantillon!$D23))</f>
        <v xml:space="preserve">P11 - Créneaux dates|https://prre.agglo-larochelle.fr/prendre-rendez-vous/prendre-rendez-vous-a-la-rochelle-pour-une-renovation-energetique-individuelle</v>
      </c>
      <c r="N1" s="67" t="str">
        <f>IF(Echantillon!$D24 = "", "", CONCATENATE(Echantillon!$B24, " - ", Echantillon!$C24, "|", Echantillon!$D24))</f>
        <v xml:space="preserve">P12 - Fiche Pro|https://prre.agglo-larochelle.fr/-/gl-batiment-elec</v>
      </c>
      <c r="O1" s="67" t="str">
        <f>IF(Echantillon!$D25 = "", "", CONCATENATE(Echantillon!$B25, " - ", Echantillon!$C25, "|", Echantillon!$D25))</f>
        <v xml:space="preserve">P13 - 1 actualité|https://prre.agglo-larochelle.fr/-/1ere-fiche-chantier-de-renovation-performante</v>
      </c>
      <c r="P1" s="67" t="str">
        <f>IF(Echantillon!$D26 = "", "", CONCATENATE(Echantillon!$B26, " - ", Echantillon!$C26, "|", Echantillon!$D26))</f>
        <v/>
      </c>
      <c r="Q1" s="67" t="str">
        <f>IF(Echantillon!$D27 = "", "", CONCATENATE(Echantillon!$B27, " - ", Echantillon!$C27, "|", Echantillon!$D27))</f>
        <v/>
      </c>
      <c r="R1" s="67" t="str">
        <f>IF(Echantillon!$D28 = "", "", CONCATENATE(Echantillon!$B28, " - ", Echantillon!$C28, "|", Echantillon!$D28))</f>
        <v/>
      </c>
      <c r="S1" s="67" t="str">
        <f>IF(Echantillon!$D29 = "", "", CONCATENATE(Echantillon!$B29, " - ", Echantillon!$C29, "|", Echantillon!$D29))</f>
        <v/>
      </c>
      <c r="T1" s="67" t="str">
        <f>IF(Echantillon!$D30 = "", "", CONCATENATE(Echantillon!$B30, " - ", Echantillon!$C30, "|", Echantillon!$D30))</f>
        <v/>
      </c>
      <c r="U1" s="67" t="str">
        <f>IF(Echantillon!$D31 = "", "", CONCATENATE(Echantillon!$B31, " - ", Echantillon!$C31, "|", Echantillon!$D31))</f>
        <v/>
      </c>
      <c r="V1" s="67" t="str">
        <f>IF(Echantillon!$D32 = "", "", CONCATENATE(Echantillon!$B32, " - ", Echantillon!$C32, "|", Echantillon!$D32))</f>
        <v/>
      </c>
      <c r="W1" s="67" t="str">
        <f>IF(Echantillon!$D33 = "", "", CONCATENATE(Echantillon!$B33, " - ", Echantillon!$C33, "|", Echantillon!$D33))</f>
        <v/>
      </c>
      <c r="X1" s="67" t="str">
        <f>IF(Echantillon!$D34 = "", "", CONCATENATE(Echantillon!$B34, " - ", Echantillon!$C34, "|", Echantillon!$D34))</f>
        <v/>
      </c>
      <c r="Y1" s="67" t="str">
        <f>IF(Echantillon!$D35 = "", "", CONCATENATE(Echantillon!$B35, " - ", Echantillon!$C35, "|", Echantillon!$D35))</f>
        <v/>
      </c>
      <c r="Z1" s="67" t="str">
        <f>IF(Echantillon!$D36 = "", "", CONCATENATE(Echantillon!$B36, " - ", Echantillon!$C36, "|", Echantillon!$D36))</f>
        <v/>
      </c>
      <c r="AA1" s="67" t="str">
        <f>IF(Echantillon!$D37 = "", "", CONCATENATE(Echantillon!$B37, " - ", Echantillon!$C37, "|", Echantillon!$D37))</f>
        <v/>
      </c>
    </row>
    <row r="2" ht="15" customHeight="1">
      <c r="A2" s="68" t="s">
        <v>100</v>
      </c>
      <c r="B2" s="68" t="s">
        <v>100</v>
      </c>
      <c r="C2" s="66" t="str">
        <f>IF('P01'!$F12 = "nt", "", 'P01'!$F12)</f>
        <v>na</v>
      </c>
      <c r="D2" s="66" t="str">
        <f>IF('P02'!$F12 = "nt", "", 'P02'!$F12)</f>
        <v>na</v>
      </c>
      <c r="E2" s="66" t="str">
        <f>IF('P03'!$F12 = "nt", "", 'P03'!$F12)</f>
        <v>na</v>
      </c>
      <c r="F2" s="66" t="str">
        <f>IF('P04'!$F12 = "nt", "", 'P04'!$F12)</f>
        <v>na</v>
      </c>
      <c r="G2" s="66" t="str">
        <f>IF('P05'!$F12 = "nt", "", 'P05'!$F12)</f>
        <v>na</v>
      </c>
      <c r="H2" s="66" t="str">
        <f>IF('P06'!$F12 = "nt", "", 'P06'!$F12)</f>
        <v>na</v>
      </c>
      <c r="I2" s="66" t="str">
        <f>IF('P07'!$F12 = "nt", "", 'P07'!$F12)</f>
        <v>c</v>
      </c>
      <c r="J2" s="66" t="str">
        <f>IF('P08'!$F12 = "nt", "", 'P08'!$F12)</f>
        <v>na</v>
      </c>
      <c r="K2" s="66" t="str">
        <f>IF('P09'!$F12 = "nt", "", 'P09'!$F12)</f>
        <v>na</v>
      </c>
      <c r="L2" s="66" t="str">
        <f>IF('P10'!$F12 = "nt", "", 'P10'!$F12)</f>
        <v>c</v>
      </c>
      <c r="M2" s="66" t="str">
        <f>IF('P11'!$F12 = "nt", "", 'P11'!$F12)</f>
        <v>na</v>
      </c>
      <c r="N2" s="66" t="str">
        <f>IF('P12'!$F12 = "nt", "", 'P12'!$F12)</f>
        <v>na</v>
      </c>
      <c r="O2" s="66" t="str">
        <f>IF('P13'!$F12 = "nt", "", 'P13'!$F12)</f>
        <v>c</v>
      </c>
      <c r="P2" s="66" t="str">
        <f>IF('P14'!$F12 = "nt", "", 'P14'!$F12)</f>
        <v/>
      </c>
      <c r="Q2" s="66" t="str">
        <f>IF('P15'!$F12 = "nt", "", 'P15'!$F12)</f>
        <v/>
      </c>
      <c r="R2" s="66" t="str">
        <f>IF('P16'!$F12 = "nt", "", 'P16'!$F12)</f>
        <v/>
      </c>
      <c r="S2" s="66" t="str">
        <f>IF('P17'!$F12 = "nt", "", 'P17'!$F12)</f>
        <v/>
      </c>
      <c r="T2" s="66" t="str">
        <f>IF('P18'!$F12 = "nt", "", 'P18'!$F12)</f>
        <v/>
      </c>
      <c r="U2" s="66" t="str">
        <f>IF('P19'!$F12 = "nt", "", 'P19'!$F12)</f>
        <v/>
      </c>
      <c r="V2" s="66" t="str">
        <f>IF('P20'!$F12 = "nt", "", 'P20'!$F12)</f>
        <v/>
      </c>
      <c r="W2" s="66" t="str">
        <f>IF('P21'!$F12 = "nt", "", 'P21'!$F12)</f>
        <v/>
      </c>
      <c r="X2" s="66" t="str">
        <f>IF('P22'!$F12 = "nt", "", 'P22'!$F12)</f>
        <v/>
      </c>
      <c r="Y2" s="66" t="str">
        <f>IF('P23'!$F12 = "nt", "", 'P23'!$F12)</f>
        <v/>
      </c>
      <c r="Z2" s="66" t="str">
        <f>IF('P24'!$F12 = "nt", "", 'P24'!$F12)</f>
        <v/>
      </c>
      <c r="AA2" s="66" t="str">
        <f>IF('P25'!$F12 = "nt", "", 'P25'!$F12)</f>
        <v/>
      </c>
    </row>
    <row r="3" ht="15" customHeight="1">
      <c r="A3" s="68" t="s">
        <v>100</v>
      </c>
      <c r="B3" s="68" t="s">
        <v>101</v>
      </c>
      <c r="C3" s="66" t="str">
        <f>IF('P01'!$F13="nt","",'P01'!$F13)</f>
        <v>c</v>
      </c>
      <c r="D3" s="66" t="str">
        <f>IF('P02'!$F13="nt","",'P02'!$F13)</f>
        <v>na</v>
      </c>
      <c r="E3" s="66" t="str">
        <f>IF('P03'!$F13="nt","",'P03'!$F13)</f>
        <v>na</v>
      </c>
      <c r="F3" s="66" t="str">
        <f>IF('P04'!$F13="nt","",'P04'!$F13)</f>
        <v>na</v>
      </c>
      <c r="G3" s="66" t="str">
        <f>IF('P05'!$F13="nt","",'P05'!$F13)</f>
        <v>na</v>
      </c>
      <c r="H3" s="66" t="str">
        <f>IF('P06'!$F13="nt","",'P06'!$F13)</f>
        <v>c</v>
      </c>
      <c r="I3" s="66" t="str">
        <f>IF('P07'!$F13="nt","",'P07'!$F13)</f>
        <v>c</v>
      </c>
      <c r="J3" s="66" t="str">
        <f>IF('P08'!$F13="nt","",'P08'!$F13)</f>
        <v>na</v>
      </c>
      <c r="K3" s="66" t="str">
        <f>IF('P09'!$F13="nt","",'P09'!$F13)</f>
        <v>na</v>
      </c>
      <c r="L3" s="66" t="str">
        <f>IF('P10'!$F13="nt","",'P10'!$F13)</f>
        <v>na</v>
      </c>
      <c r="M3" s="66" t="str">
        <f>IF('P11'!$F13="nt","",'P11'!$F13)</f>
        <v>na</v>
      </c>
      <c r="N3" s="66" t="str">
        <f>IF('P12'!$F13="nt","",'P12'!$F13)</f>
        <v>c</v>
      </c>
      <c r="O3" s="66" t="str">
        <f>IF('P13'!$F13="nt","",'P13'!$F13)</f>
        <v>na</v>
      </c>
      <c r="P3" s="66" t="str">
        <f>IF('P14'!$F13="nt","",'P14'!$F13)</f>
        <v/>
      </c>
      <c r="Q3" s="66" t="str">
        <f>IF('P15'!$F13="nt","",'P15'!$F13)</f>
        <v/>
      </c>
      <c r="R3" s="66" t="str">
        <f>IF('P16'!$F13="nt","",'P16'!$F13)</f>
        <v/>
      </c>
      <c r="S3" s="66" t="str">
        <f>IF('P17'!$F13="nt","",'P17'!$F13)</f>
        <v/>
      </c>
      <c r="T3" s="66" t="str">
        <f>IF('P18'!$F13="nt","",'P18'!$F13)</f>
        <v/>
      </c>
      <c r="U3" s="66" t="str">
        <f>IF('P19'!$F13="nt","",'P19'!$F13)</f>
        <v/>
      </c>
      <c r="V3" s="66" t="str">
        <f>IF('P20'!$F13="nt","",'P20'!$F13)</f>
        <v/>
      </c>
      <c r="W3" s="66" t="str">
        <f>IF('P21'!$F13="nt","",'P21'!$F13)</f>
        <v/>
      </c>
      <c r="X3" s="66" t="str">
        <f>IF('P22'!$F13="nt","",'P22'!$F13)</f>
        <v/>
      </c>
      <c r="Y3" s="66" t="str">
        <f>IF('P23'!$F13="nt","",'P23'!$F13)</f>
        <v/>
      </c>
      <c r="Z3" s="66" t="str">
        <f>IF('P24'!$F13="nt","",'P24'!$F13)</f>
        <v/>
      </c>
      <c r="AA3" s="66" t="str">
        <f>IF('P25'!$F13="nt","",'P25'!$F13)</f>
        <v/>
      </c>
    </row>
    <row r="4" ht="15" customHeight="1">
      <c r="A4" s="68" t="s">
        <v>100</v>
      </c>
      <c r="B4" s="68" t="s">
        <v>102</v>
      </c>
      <c r="C4" s="66" t="str">
        <f>IF('P01'!$F14="nt","",'P01'!$F14)</f>
        <v>na</v>
      </c>
      <c r="D4" s="66" t="str">
        <f>IF('P02'!$F14="nt","",'P02'!$F14)</f>
        <v>na</v>
      </c>
      <c r="E4" s="66" t="str">
        <f>IF('P03'!$F14="nt","",'P03'!$F14)</f>
        <v>na</v>
      </c>
      <c r="F4" s="66" t="str">
        <f>IF('P04'!$F14="nt","",'P04'!$F14)</f>
        <v>na</v>
      </c>
      <c r="G4" s="66" t="str">
        <f>IF('P05'!$F14="nt","",'P05'!$F14)</f>
        <v>na</v>
      </c>
      <c r="H4" s="66" t="str">
        <f>IF('P06'!$F14="nt","",'P06'!$F14)</f>
        <v>na</v>
      </c>
      <c r="I4" s="66" t="str">
        <f>IF('P07'!$F14="nt","",'P07'!$F14)</f>
        <v>c</v>
      </c>
      <c r="J4" s="66" t="str">
        <f>IF('P08'!$F14="nt","",'P08'!$F14)</f>
        <v>na</v>
      </c>
      <c r="K4" s="66" t="str">
        <f>IF('P09'!$F14="nt","",'P09'!$F14)</f>
        <v>na</v>
      </c>
      <c r="L4" s="66" t="str">
        <f>IF('P10'!$F14="nt","",'P10'!$F14)</f>
        <v>c</v>
      </c>
      <c r="M4" s="66" t="str">
        <f>IF('P11'!$F14="nt","",'P11'!$F14)</f>
        <v>na</v>
      </c>
      <c r="N4" s="66" t="str">
        <f>IF('P12'!$F14="nt","",'P12'!$F14)</f>
        <v>na</v>
      </c>
      <c r="O4" s="66" t="str">
        <f>IF('P13'!$F14="nt","",'P13'!$F14)</f>
        <v>c</v>
      </c>
      <c r="P4" s="66" t="str">
        <f>IF('P14'!$F14="nt","",'P14'!$F14)</f>
        <v/>
      </c>
      <c r="Q4" s="66" t="str">
        <f>IF('P15'!$F14="nt","",'P15'!$F14)</f>
        <v/>
      </c>
      <c r="R4" s="66" t="str">
        <f>IF('P16'!$F14="nt","",'P16'!$F14)</f>
        <v/>
      </c>
      <c r="S4" s="66" t="str">
        <f>IF('P17'!$F14="nt","",'P17'!$F14)</f>
        <v/>
      </c>
      <c r="T4" s="66" t="str">
        <f>IF('P18'!$F14="nt","",'P18'!$F14)</f>
        <v/>
      </c>
      <c r="U4" s="66" t="str">
        <f>IF('P19'!$F14="nt","",'P19'!$F14)</f>
        <v/>
      </c>
      <c r="V4" s="66" t="str">
        <f>IF('P20'!$F14="nt","",'P20'!$F14)</f>
        <v/>
      </c>
      <c r="W4" s="66" t="str">
        <f>IF('P21'!$F14="nt","",'P21'!$F14)</f>
        <v/>
      </c>
      <c r="X4" s="66" t="str">
        <f>IF('P22'!$F14="nt","",'P22'!$F14)</f>
        <v/>
      </c>
      <c r="Y4" s="66" t="str">
        <f>IF('P23'!$F14="nt","",'P23'!$F14)</f>
        <v/>
      </c>
      <c r="Z4" s="66" t="str">
        <f>IF('P24'!$F14="nt","",'P24'!$F14)</f>
        <v/>
      </c>
      <c r="AA4" s="66" t="str">
        <f>IF('P25'!$F14="nt","",'P25'!$F14)</f>
        <v/>
      </c>
    </row>
    <row r="5" ht="15" customHeight="1">
      <c r="A5" s="68" t="s">
        <v>100</v>
      </c>
      <c r="B5" s="68" t="s">
        <v>103</v>
      </c>
      <c r="C5" s="66" t="str">
        <f>IF('P01'!$F15="nt","",'P01'!$F15)</f>
        <v>na</v>
      </c>
      <c r="D5" s="66" t="str">
        <f>IF('P02'!$F15="nt","",'P02'!$F15)</f>
        <v>na</v>
      </c>
      <c r="E5" s="66" t="str">
        <f>IF('P03'!$F15="nt","",'P03'!$F15)</f>
        <v>na</v>
      </c>
      <c r="F5" s="66" t="str">
        <f>IF('P04'!$F15="nt","",'P04'!$F15)</f>
        <v>na</v>
      </c>
      <c r="G5" s="66" t="str">
        <f>IF('P05'!$F15="nt","",'P05'!$F15)</f>
        <v>na</v>
      </c>
      <c r="H5" s="66" t="str">
        <f>IF('P06'!$F15="nt","",'P06'!$F15)</f>
        <v>na</v>
      </c>
      <c r="I5" s="66" t="str">
        <f>IF('P07'!$F15="nt","",'P07'!$F15)</f>
        <v>na</v>
      </c>
      <c r="J5" s="66" t="str">
        <f>IF('P08'!$F15="nt","",'P08'!$F15)</f>
        <v>na</v>
      </c>
      <c r="K5" s="66" t="str">
        <f>IF('P09'!$F15="nt","",'P09'!$F15)</f>
        <v>na</v>
      </c>
      <c r="L5" s="66" t="str">
        <f>IF('P10'!$F15="nt","",'P10'!$F15)</f>
        <v>na</v>
      </c>
      <c r="M5" s="66" t="str">
        <f>IF('P11'!$F15="nt","",'P11'!$F15)</f>
        <v>na</v>
      </c>
      <c r="N5" s="66" t="str">
        <f>IF('P12'!$F15="nt","",'P12'!$F15)</f>
        <v>na</v>
      </c>
      <c r="O5" s="66" t="str">
        <f>IF('P13'!$F15="nt","",'P13'!$F15)</f>
        <v>na</v>
      </c>
      <c r="P5" s="66" t="str">
        <f>IF('P14'!$F15="nt","",'P14'!$F15)</f>
        <v/>
      </c>
      <c r="Q5" s="66" t="str">
        <f>IF('P15'!$F15="nt","",'P15'!$F15)</f>
        <v/>
      </c>
      <c r="R5" s="66" t="str">
        <f>IF('P16'!$F15="nt","",'P16'!$F15)</f>
        <v/>
      </c>
      <c r="S5" s="66" t="str">
        <f>IF('P17'!$F15="nt","",'P17'!$F15)</f>
        <v/>
      </c>
      <c r="T5" s="66" t="str">
        <f>IF('P18'!$F15="nt","",'P18'!$F15)</f>
        <v/>
      </c>
      <c r="U5" s="66" t="str">
        <f>IF('P19'!$F15="nt","",'P19'!$F15)</f>
        <v/>
      </c>
      <c r="V5" s="66" t="str">
        <f>IF('P20'!$F15="nt","",'P20'!$F15)</f>
        <v/>
      </c>
      <c r="W5" s="66" t="str">
        <f>IF('P21'!$F15="nt","",'P21'!$F15)</f>
        <v/>
      </c>
      <c r="X5" s="66" t="str">
        <f>IF('P22'!$F15="nt","",'P22'!$F15)</f>
        <v/>
      </c>
      <c r="Y5" s="66" t="str">
        <f>IF('P23'!$F15="nt","",'P23'!$F15)</f>
        <v/>
      </c>
      <c r="Z5" s="66" t="str">
        <f>IF('P24'!$F15="nt","",'P24'!$F15)</f>
        <v/>
      </c>
      <c r="AA5" s="66" t="str">
        <f>IF('P25'!$F15="nt","",'P25'!$F15)</f>
        <v/>
      </c>
    </row>
    <row r="6" ht="15" customHeight="1">
      <c r="A6" s="68" t="s">
        <v>100</v>
      </c>
      <c r="B6" s="68" t="s">
        <v>104</v>
      </c>
      <c r="C6" s="66" t="str">
        <f>IF('P01'!$F16="nt","",'P01'!$F16)</f>
        <v>na</v>
      </c>
      <c r="D6" s="66" t="str">
        <f>IF('P02'!$F16="nt","",'P02'!$F16)</f>
        <v>na</v>
      </c>
      <c r="E6" s="66" t="str">
        <f>IF('P03'!$F16="nt","",'P03'!$F16)</f>
        <v>na</v>
      </c>
      <c r="F6" s="66" t="str">
        <f>IF('P04'!$F16="nt","",'P04'!$F16)</f>
        <v>na</v>
      </c>
      <c r="G6" s="66" t="str">
        <f>IF('P05'!$F16="nt","",'P05'!$F16)</f>
        <v>na</v>
      </c>
      <c r="H6" s="66" t="str">
        <f>IF('P06'!$F16="nt","",'P06'!$F16)</f>
        <v>na</v>
      </c>
      <c r="I6" s="66" t="str">
        <f>IF('P07'!$F16="nt","",'P07'!$F16)</f>
        <v>na</v>
      </c>
      <c r="J6" s="66" t="str">
        <f>IF('P08'!$F16="nt","",'P08'!$F16)</f>
        <v>na</v>
      </c>
      <c r="K6" s="66" t="str">
        <f>IF('P09'!$F16="nt","",'P09'!$F16)</f>
        <v>na</v>
      </c>
      <c r="L6" s="66" t="str">
        <f>IF('P10'!$F16="nt","",'P10'!$F16)</f>
        <v>na</v>
      </c>
      <c r="M6" s="66" t="str">
        <f>IF('P11'!$F16="nt","",'P11'!$F16)</f>
        <v>na</v>
      </c>
      <c r="N6" s="66" t="str">
        <f>IF('P12'!$F16="nt","",'P12'!$F16)</f>
        <v>na</v>
      </c>
      <c r="O6" s="66" t="str">
        <f>IF('P13'!$F16="nt","",'P13'!$F16)</f>
        <v>na</v>
      </c>
      <c r="P6" s="66" t="str">
        <f>IF('P14'!$F16="nt","",'P14'!$F16)</f>
        <v/>
      </c>
      <c r="Q6" s="66" t="str">
        <f>IF('P15'!$F16="nt","",'P15'!$F16)</f>
        <v/>
      </c>
      <c r="R6" s="66" t="str">
        <f>IF('P16'!$F16="nt","",'P16'!$F16)</f>
        <v/>
      </c>
      <c r="S6" s="66" t="str">
        <f>IF('P17'!$F16="nt","",'P17'!$F16)</f>
        <v/>
      </c>
      <c r="T6" s="66" t="str">
        <f>IF('P18'!$F16="nt","",'P18'!$F16)</f>
        <v/>
      </c>
      <c r="U6" s="66" t="str">
        <f>IF('P19'!$F16="nt","",'P19'!$F16)</f>
        <v/>
      </c>
      <c r="V6" s="66" t="str">
        <f>IF('P20'!$F16="nt","",'P20'!$F16)</f>
        <v/>
      </c>
      <c r="W6" s="66" t="str">
        <f>IF('P21'!$F16="nt","",'P21'!$F16)</f>
        <v/>
      </c>
      <c r="X6" s="66" t="str">
        <f>IF('P22'!$F16="nt","",'P22'!$F16)</f>
        <v/>
      </c>
      <c r="Y6" s="66" t="str">
        <f>IF('P23'!$F16="nt","",'P23'!$F16)</f>
        <v/>
      </c>
      <c r="Z6" s="66" t="str">
        <f>IF('P24'!$F16="nt","",'P24'!$F16)</f>
        <v/>
      </c>
      <c r="AA6" s="66" t="str">
        <f>IF('P25'!$F16="nt","",'P25'!$F16)</f>
        <v/>
      </c>
    </row>
    <row r="7" ht="15" customHeight="1">
      <c r="A7" s="68" t="s">
        <v>100</v>
      </c>
      <c r="B7" s="68" t="s">
        <v>105</v>
      </c>
      <c r="C7" s="66" t="str">
        <f>IF('P01'!$F17="nt","",'P01'!$F17)</f>
        <v>na</v>
      </c>
      <c r="D7" s="66" t="str">
        <f>IF('P02'!$F17="nt","",'P02'!$F17)</f>
        <v>na</v>
      </c>
      <c r="E7" s="66" t="str">
        <f>IF('P03'!$F17="nt","",'P03'!$F17)</f>
        <v>na</v>
      </c>
      <c r="F7" s="66" t="str">
        <f>IF('P04'!$F17="nt","",'P04'!$F17)</f>
        <v>na</v>
      </c>
      <c r="G7" s="66" t="str">
        <f>IF('P05'!$F17="nt","",'P05'!$F17)</f>
        <v>na</v>
      </c>
      <c r="H7" s="66" t="str">
        <f>IF('P06'!$F17="nt","",'P06'!$F17)</f>
        <v>na</v>
      </c>
      <c r="I7" s="66" t="str">
        <f>IF('P07'!$F17="nt","",'P07'!$F17)</f>
        <v>na</v>
      </c>
      <c r="J7" s="66" t="str">
        <f>IF('P08'!$F17="nt","",'P08'!$F17)</f>
        <v>na</v>
      </c>
      <c r="K7" s="66" t="str">
        <f>IF('P09'!$F17="nt","",'P09'!$F17)</f>
        <v>na</v>
      </c>
      <c r="L7" s="66" t="str">
        <f>IF('P10'!$F17="nt","",'P10'!$F17)</f>
        <v>na</v>
      </c>
      <c r="M7" s="66" t="str">
        <f>IF('P11'!$F17="nt","",'P11'!$F17)</f>
        <v>na</v>
      </c>
      <c r="N7" s="66" t="str">
        <f>IF('P12'!$F17="nt","",'P12'!$F17)</f>
        <v>na</v>
      </c>
      <c r="O7" s="66" t="str">
        <f>IF('P13'!$F17="nt","",'P13'!$F17)</f>
        <v>nc</v>
      </c>
      <c r="P7" s="66" t="str">
        <f>IF('P14'!$F17="nt","",'P14'!$F17)</f>
        <v/>
      </c>
      <c r="Q7" s="66" t="str">
        <f>IF('P15'!$F17="nt","",'P15'!$F17)</f>
        <v/>
      </c>
      <c r="R7" s="66" t="str">
        <f>IF('P16'!$F17="nt","",'P16'!$F17)</f>
        <v/>
      </c>
      <c r="S7" s="66" t="str">
        <f>IF('P17'!$F17="nt","",'P17'!$F17)</f>
        <v/>
      </c>
      <c r="T7" s="66" t="str">
        <f>IF('P18'!$F17="nt","",'P18'!$F17)</f>
        <v/>
      </c>
      <c r="U7" s="66" t="str">
        <f>IF('P19'!$F17="nt","",'P19'!$F17)</f>
        <v/>
      </c>
      <c r="V7" s="66" t="str">
        <f>IF('P20'!$F17="nt","",'P20'!$F17)</f>
        <v/>
      </c>
      <c r="W7" s="66" t="str">
        <f>IF('P21'!$F17="nt","",'P21'!$F17)</f>
        <v/>
      </c>
      <c r="X7" s="66" t="str">
        <f>IF('P22'!$F17="nt","",'P22'!$F17)</f>
        <v/>
      </c>
      <c r="Y7" s="66" t="str">
        <f>IF('P23'!$F17="nt","",'P23'!$F17)</f>
        <v/>
      </c>
      <c r="Z7" s="66" t="str">
        <f>IF('P24'!$F17="nt","",'P24'!$F17)</f>
        <v/>
      </c>
      <c r="AA7" s="66" t="str">
        <f>IF('P25'!$F17="nt","",'P25'!$F17)</f>
        <v/>
      </c>
    </row>
    <row r="8" ht="15" customHeight="1">
      <c r="A8" s="68" t="s">
        <v>100</v>
      </c>
      <c r="B8" s="68" t="s">
        <v>106</v>
      </c>
      <c r="C8" s="66" t="str">
        <f>IF('P01'!$F18="nt","",'P01'!$F18)</f>
        <v>na</v>
      </c>
      <c r="D8" s="66" t="str">
        <f>IF('P02'!$F18="nt","",'P02'!$F18)</f>
        <v>na</v>
      </c>
      <c r="E8" s="66" t="str">
        <f>IF('P03'!$F18="nt","",'P03'!$F18)</f>
        <v>na</v>
      </c>
      <c r="F8" s="66" t="str">
        <f>IF('P04'!$F18="nt","",'P04'!$F18)</f>
        <v>na</v>
      </c>
      <c r="G8" s="66" t="str">
        <f>IF('P05'!$F18="nt","",'P05'!$F18)</f>
        <v>na</v>
      </c>
      <c r="H8" s="66" t="str">
        <f>IF('P06'!$F18="nt","",'P06'!$F18)</f>
        <v>na</v>
      </c>
      <c r="I8" s="66" t="str">
        <f>IF('P07'!$F18="nt","",'P07'!$F18)</f>
        <v>na</v>
      </c>
      <c r="J8" s="66" t="str">
        <f>IF('P08'!$F18="nt","",'P08'!$F18)</f>
        <v>na</v>
      </c>
      <c r="K8" s="66" t="str">
        <f>IF('P09'!$F18="nt","",'P09'!$F18)</f>
        <v>na</v>
      </c>
      <c r="L8" s="66" t="str">
        <f>IF('P10'!$F18="nt","",'P10'!$F18)</f>
        <v>na</v>
      </c>
      <c r="M8" s="66" t="str">
        <f>IF('P11'!$F18="nt","",'P11'!$F18)</f>
        <v>na</v>
      </c>
      <c r="N8" s="66" t="str">
        <f>IF('P12'!$F18="nt","",'P12'!$F18)</f>
        <v>na</v>
      </c>
      <c r="O8" s="66" t="str">
        <f>IF('P13'!$F18="nt","",'P13'!$F18)</f>
        <v>na</v>
      </c>
      <c r="P8" s="66" t="str">
        <f>IF('P14'!$F18="nt","",'P14'!$F18)</f>
        <v/>
      </c>
      <c r="Q8" s="66" t="str">
        <f>IF('P15'!$F18="nt","",'P15'!$F18)</f>
        <v/>
      </c>
      <c r="R8" s="66" t="str">
        <f>IF('P16'!$F18="nt","",'P16'!$F18)</f>
        <v/>
      </c>
      <c r="S8" s="66" t="str">
        <f>IF('P17'!$F18="nt","",'P17'!$F18)</f>
        <v/>
      </c>
      <c r="T8" s="66" t="str">
        <f>IF('P18'!$F18="nt","",'P18'!$F18)</f>
        <v/>
      </c>
      <c r="U8" s="66" t="str">
        <f>IF('P19'!$F18="nt","",'P19'!$F18)</f>
        <v/>
      </c>
      <c r="V8" s="66" t="str">
        <f>IF('P20'!$F18="nt","",'P20'!$F18)</f>
        <v/>
      </c>
      <c r="W8" s="66" t="str">
        <f>IF('P21'!$F18="nt","",'P21'!$F18)</f>
        <v/>
      </c>
      <c r="X8" s="66" t="str">
        <f>IF('P22'!$F18="nt","",'P22'!$F18)</f>
        <v/>
      </c>
      <c r="Y8" s="66" t="str">
        <f>IF('P23'!$F18="nt","",'P23'!$F18)</f>
        <v/>
      </c>
      <c r="Z8" s="66" t="str">
        <f>IF('P24'!$F18="nt","",'P24'!$F18)</f>
        <v/>
      </c>
      <c r="AA8" s="66" t="str">
        <f>IF('P25'!$F18="nt","",'P25'!$F18)</f>
        <v/>
      </c>
    </row>
    <row r="9" ht="15" customHeight="1">
      <c r="A9" s="68" t="s">
        <v>100</v>
      </c>
      <c r="B9" s="68" t="s">
        <v>107</v>
      </c>
      <c r="C9" s="66" t="str">
        <f>IF('P01'!$F19="nt","",'P01'!$F19)</f>
        <v>na</v>
      </c>
      <c r="D9" s="66" t="str">
        <f>IF('P02'!$F19="nt","",'P02'!$F19)</f>
        <v>na</v>
      </c>
      <c r="E9" s="66" t="str">
        <f>IF('P03'!$F19="nt","",'P03'!$F19)</f>
        <v>na</v>
      </c>
      <c r="F9" s="66" t="str">
        <f>IF('P04'!$F19="nt","",'P04'!$F19)</f>
        <v>na</v>
      </c>
      <c r="G9" s="66" t="str">
        <f>IF('P05'!$F19="nt","",'P05'!$F19)</f>
        <v>na</v>
      </c>
      <c r="H9" s="66" t="str">
        <f>IF('P06'!$F19="nt","",'P06'!$F19)</f>
        <v>na</v>
      </c>
      <c r="I9" s="66" t="str">
        <f>IF('P07'!$F19="nt","",'P07'!$F19)</f>
        <v>na</v>
      </c>
      <c r="J9" s="66" t="str">
        <f>IF('P08'!$F19="nt","",'P08'!$F19)</f>
        <v>na</v>
      </c>
      <c r="K9" s="66" t="str">
        <f>IF('P09'!$F19="nt","",'P09'!$F19)</f>
        <v>na</v>
      </c>
      <c r="L9" s="66" t="str">
        <f>IF('P10'!$F19="nt","",'P10'!$F19)</f>
        <v>na</v>
      </c>
      <c r="M9" s="66" t="str">
        <f>IF('P11'!$F19="nt","",'P11'!$F19)</f>
        <v>na</v>
      </c>
      <c r="N9" s="66" t="str">
        <f>IF('P12'!$F19="nt","",'P12'!$F19)</f>
        <v>na</v>
      </c>
      <c r="O9" s="66" t="str">
        <f>IF('P13'!$F19="nt","",'P13'!$F19)</f>
        <v>na</v>
      </c>
      <c r="P9" s="66" t="str">
        <f>IF('P14'!$F19="nt","",'P14'!$F19)</f>
        <v/>
      </c>
      <c r="Q9" s="66" t="str">
        <f>IF('P15'!$F19="nt","",'P15'!$F19)</f>
        <v/>
      </c>
      <c r="R9" s="66" t="str">
        <f>IF('P16'!$F19="nt","",'P16'!$F19)</f>
        <v/>
      </c>
      <c r="S9" s="66" t="str">
        <f>IF('P17'!$F19="nt","",'P17'!$F19)</f>
        <v/>
      </c>
      <c r="T9" s="66" t="str">
        <f>IF('P18'!$F19="nt","",'P18'!$F19)</f>
        <v/>
      </c>
      <c r="U9" s="66" t="str">
        <f>IF('P19'!$F19="nt","",'P19'!$F19)</f>
        <v/>
      </c>
      <c r="V9" s="66" t="str">
        <f>IF('P20'!$F19="nt","",'P20'!$F19)</f>
        <v/>
      </c>
      <c r="W9" s="66" t="str">
        <f>IF('P21'!$F19="nt","",'P21'!$F19)</f>
        <v/>
      </c>
      <c r="X9" s="66" t="str">
        <f>IF('P22'!$F19="nt","",'P22'!$F19)</f>
        <v/>
      </c>
      <c r="Y9" s="66" t="str">
        <f>IF('P23'!$F19="nt","",'P23'!$F19)</f>
        <v/>
      </c>
      <c r="Z9" s="66" t="str">
        <f>IF('P24'!$F19="nt","",'P24'!$F19)</f>
        <v/>
      </c>
      <c r="AA9" s="66" t="str">
        <f>IF('P25'!$F19="nt","",'P25'!$F19)</f>
        <v/>
      </c>
    </row>
    <row r="10" ht="15" customHeight="1">
      <c r="A10" s="68" t="s">
        <v>100</v>
      </c>
      <c r="B10" s="68" t="s">
        <v>108</v>
      </c>
      <c r="C10" s="66" t="str">
        <f>IF('P01'!$F20="nt","",'P01'!$F20)</f>
        <v>na</v>
      </c>
      <c r="D10" s="66" t="str">
        <f>IF('P02'!$F20="nt","",'P02'!$F20)</f>
        <v>na</v>
      </c>
      <c r="E10" s="66" t="str">
        <f>IF('P03'!$F20="nt","",'P03'!$F20)</f>
        <v>na</v>
      </c>
      <c r="F10" s="66" t="str">
        <f>IF('P04'!$F20="nt","",'P04'!$F20)</f>
        <v>na</v>
      </c>
      <c r="G10" s="66" t="str">
        <f>IF('P05'!$F20="nt","",'P05'!$F20)</f>
        <v>na</v>
      </c>
      <c r="H10" s="66" t="str">
        <f>IF('P06'!$F20="nt","",'P06'!$F20)</f>
        <v>na</v>
      </c>
      <c r="I10" s="66" t="str">
        <f>IF('P07'!$F20="nt","",'P07'!$F20)</f>
        <v>na</v>
      </c>
      <c r="J10" s="66" t="str">
        <f>IF('P08'!$F20="nt","",'P08'!$F20)</f>
        <v>na</v>
      </c>
      <c r="K10" s="66" t="str">
        <f>IF('P09'!$F20="nt","",'P09'!$F20)</f>
        <v>na</v>
      </c>
      <c r="L10" s="66" t="str">
        <f>IF('P10'!$F20="nt","",'P10'!$F20)</f>
        <v>na</v>
      </c>
      <c r="M10" s="66" t="str">
        <f>IF('P11'!$F20="nt","",'P11'!$F20)</f>
        <v>na</v>
      </c>
      <c r="N10" s="66" t="str">
        <f>IF('P12'!$F20="nt","",'P12'!$F20)</f>
        <v>na</v>
      </c>
      <c r="O10" s="66" t="str">
        <f>IF('P13'!$F20="nt","",'P13'!$F20)</f>
        <v>na</v>
      </c>
      <c r="P10" s="66" t="str">
        <f>IF('P14'!$F20="nt","",'P14'!$F20)</f>
        <v/>
      </c>
      <c r="Q10" s="66" t="str">
        <f>IF('P15'!$F20="nt","",'P15'!$F20)</f>
        <v/>
      </c>
      <c r="R10" s="66" t="str">
        <f>IF('P16'!$F20="nt","",'P16'!$F20)</f>
        <v/>
      </c>
      <c r="S10" s="66" t="str">
        <f>IF('P17'!$F20="nt","",'P17'!$F20)</f>
        <v/>
      </c>
      <c r="T10" s="66" t="str">
        <f>IF('P18'!$F20="nt","",'P18'!$F20)</f>
        <v/>
      </c>
      <c r="U10" s="66" t="str">
        <f>IF('P19'!$F20="nt","",'P19'!$F20)</f>
        <v/>
      </c>
      <c r="V10" s="66" t="str">
        <f>IF('P20'!$F20="nt","",'P20'!$F20)</f>
        <v/>
      </c>
      <c r="W10" s="66" t="str">
        <f>IF('P21'!$F20="nt","",'P21'!$F20)</f>
        <v/>
      </c>
      <c r="X10" s="66" t="str">
        <f>IF('P22'!$F20="nt","",'P22'!$F20)</f>
        <v/>
      </c>
      <c r="Y10" s="66" t="str">
        <f>IF('P23'!$F20="nt","",'P23'!$F20)</f>
        <v/>
      </c>
      <c r="Z10" s="66" t="str">
        <f>IF('P24'!$F20="nt","",'P24'!$F20)</f>
        <v/>
      </c>
      <c r="AA10" s="66" t="str">
        <f>IF('P25'!$F20="nt","",'P25'!$F20)</f>
        <v/>
      </c>
    </row>
    <row r="11" ht="15" customHeight="1">
      <c r="A11" s="68" t="s">
        <v>101</v>
      </c>
      <c r="B11" s="68" t="s">
        <v>100</v>
      </c>
      <c r="C11" s="66" t="str">
        <f>IF('P01'!$F21="nt","",'P01'!$F21)</f>
        <v>na</v>
      </c>
      <c r="D11" s="66" t="str">
        <f>IF('P02'!$F21="nt","",'P02'!$F21)</f>
        <v>na</v>
      </c>
      <c r="E11" s="66" t="str">
        <f>IF('P03'!$F21="nt","",'P03'!$F21)</f>
        <v>na</v>
      </c>
      <c r="F11" s="66" t="str">
        <f>IF('P04'!$F21="nt","",'P04'!$F21)</f>
        <v>na</v>
      </c>
      <c r="G11" s="66" t="str">
        <f>IF('P05'!$F21="nt","",'P05'!$F21)</f>
        <v>na</v>
      </c>
      <c r="H11" s="66" t="str">
        <f>IF('P06'!$F21="nt","",'P06'!$F21)</f>
        <v>na</v>
      </c>
      <c r="I11" s="66" t="str">
        <f>IF('P07'!$F21="nt","",'P07'!$F21)</f>
        <v>na</v>
      </c>
      <c r="J11" s="66" t="str">
        <f>IF('P08'!$F21="nt","",'P08'!$F21)</f>
        <v>c</v>
      </c>
      <c r="K11" s="66" t="str">
        <f>IF('P09'!$F21="nt","",'P09'!$F21)</f>
        <v>na</v>
      </c>
      <c r="L11" s="66" t="str">
        <f>IF('P10'!$F21="nt","",'P10'!$F21)</f>
        <v>na</v>
      </c>
      <c r="M11" s="66" t="str">
        <f>IF('P11'!$F21="nt","",'P11'!$F21)</f>
        <v>c</v>
      </c>
      <c r="N11" s="66" t="str">
        <f>IF('P12'!$F21="nt","",'P12'!$F21)</f>
        <v>na</v>
      </c>
      <c r="O11" s="66" t="str">
        <f>IF('P13'!$F21="nt","",'P13'!$F21)</f>
        <v>na</v>
      </c>
      <c r="P11" s="66" t="str">
        <f>IF('P14'!$F21="nt","",'P14'!$F21)</f>
        <v/>
      </c>
      <c r="Q11" s="66" t="str">
        <f>IF('P15'!$F21="nt","",'P15'!$F21)</f>
        <v/>
      </c>
      <c r="R11" s="66" t="str">
        <f>IF('P16'!$F21="nt","",'P16'!$F21)</f>
        <v/>
      </c>
      <c r="S11" s="66" t="str">
        <f>IF('P17'!$F21="nt","",'P17'!$F21)</f>
        <v/>
      </c>
      <c r="T11" s="66" t="str">
        <f>IF('P18'!$F21="nt","",'P18'!$F21)</f>
        <v/>
      </c>
      <c r="U11" s="66" t="str">
        <f>IF('P19'!$F21="nt","",'P19'!$F21)</f>
        <v/>
      </c>
      <c r="V11" s="66" t="str">
        <f>IF('P20'!$F21="nt","",'P20'!$F21)</f>
        <v/>
      </c>
      <c r="W11" s="66" t="str">
        <f>IF('P21'!$F21="nt","",'P21'!$F21)</f>
        <v/>
      </c>
      <c r="X11" s="66" t="str">
        <f>IF('P22'!$F21="nt","",'P22'!$F21)</f>
        <v/>
      </c>
      <c r="Y11" s="66" t="str">
        <f>IF('P23'!$F21="nt","",'P23'!$F21)</f>
        <v/>
      </c>
      <c r="Z11" s="66" t="str">
        <f>IF('P24'!$F21="nt","",'P24'!$F21)</f>
        <v/>
      </c>
      <c r="AA11" s="66" t="str">
        <f>IF('P25'!$F21="nt","",'P25'!$F21)</f>
        <v/>
      </c>
    </row>
    <row r="12" ht="15" customHeight="1">
      <c r="A12" s="68" t="s">
        <v>101</v>
      </c>
      <c r="B12" s="68" t="s">
        <v>101</v>
      </c>
      <c r="C12" s="66" t="str">
        <f>IF('P01'!$F22="nt","",'P01'!$F22)</f>
        <v>na</v>
      </c>
      <c r="D12" s="66" t="str">
        <f>IF('P02'!$F22="nt","",'P02'!$F22)</f>
        <v>na</v>
      </c>
      <c r="E12" s="66" t="str">
        <f>IF('P03'!$F22="nt","",'P03'!$F22)</f>
        <v>na</v>
      </c>
      <c r="F12" s="66" t="str">
        <f>IF('P04'!$F22="nt","",'P04'!$F22)</f>
        <v>na</v>
      </c>
      <c r="G12" s="66" t="str">
        <f>IF('P05'!$F22="nt","",'P05'!$F22)</f>
        <v>na</v>
      </c>
      <c r="H12" s="66" t="str">
        <f>IF('P06'!$F22="nt","",'P06'!$F22)</f>
        <v>na</v>
      </c>
      <c r="I12" s="66" t="str">
        <f>IF('P07'!$F22="nt","",'P07'!$F22)</f>
        <v>na</v>
      </c>
      <c r="J12" s="66" t="str">
        <f>IF('P08'!$F22="nt","",'P08'!$F22)</f>
        <v>c</v>
      </c>
      <c r="K12" s="66" t="str">
        <f>IF('P09'!$F22="nt","",'P09'!$F22)</f>
        <v>na</v>
      </c>
      <c r="L12" s="66" t="str">
        <f>IF('P10'!$F22="nt","",'P10'!$F22)</f>
        <v>na</v>
      </c>
      <c r="M12" s="66" t="str">
        <f>IF('P11'!$F22="nt","",'P11'!$F22)</f>
        <v>c</v>
      </c>
      <c r="N12" s="66" t="str">
        <f>IF('P12'!$F22="nt","",'P12'!$F22)</f>
        <v>na</v>
      </c>
      <c r="O12" s="66" t="str">
        <f>IF('P13'!$F22="nt","",'P13'!$F22)</f>
        <v>na</v>
      </c>
      <c r="P12" s="66" t="str">
        <f>IF('P14'!$F22="nt","",'P14'!$F22)</f>
        <v/>
      </c>
      <c r="Q12" s="66" t="str">
        <f>IF('P15'!$F22="nt","",'P15'!$F22)</f>
        <v/>
      </c>
      <c r="R12" s="66" t="str">
        <f>IF('P16'!$F22="nt","",'P16'!$F22)</f>
        <v/>
      </c>
      <c r="S12" s="66" t="str">
        <f>IF('P17'!$F22="nt","",'P17'!$F22)</f>
        <v/>
      </c>
      <c r="T12" s="66" t="str">
        <f>IF('P18'!$F22="nt","",'P18'!$F22)</f>
        <v/>
      </c>
      <c r="U12" s="66" t="str">
        <f>IF('P19'!$F22="nt","",'P19'!$F22)</f>
        <v/>
      </c>
      <c r="V12" s="66" t="str">
        <f>IF('P20'!$F22="nt","",'P20'!$F22)</f>
        <v/>
      </c>
      <c r="W12" s="66" t="str">
        <f>IF('P21'!$F22="nt","",'P21'!$F22)</f>
        <v/>
      </c>
      <c r="X12" s="66" t="str">
        <f>IF('P22'!$F22="nt","",'P22'!$F22)</f>
        <v/>
      </c>
      <c r="Y12" s="66" t="str">
        <f>IF('P23'!$F22="nt","",'P23'!$F22)</f>
        <v/>
      </c>
      <c r="Z12" s="66" t="str">
        <f>IF('P24'!$F22="nt","",'P24'!$F22)</f>
        <v/>
      </c>
      <c r="AA12" s="66" t="str">
        <f>IF('P25'!$F22="nt","",'P25'!$F22)</f>
        <v/>
      </c>
    </row>
    <row r="13" ht="15" customHeight="1">
      <c r="A13" s="68" t="s">
        <v>102</v>
      </c>
      <c r="B13" s="68" t="s">
        <v>100</v>
      </c>
      <c r="C13" s="66" t="str">
        <f>IF('P01'!$F23="nt","",'P01'!$F23)</f>
        <v>c</v>
      </c>
      <c r="D13" s="66" t="str">
        <f>IF('P02'!$F23="nt","",'P02'!$F23)</f>
        <v>c</v>
      </c>
      <c r="E13" s="66" t="str">
        <f>IF('P03'!$F23="nt","",'P03'!$F23)</f>
        <v>c</v>
      </c>
      <c r="F13" s="66" t="str">
        <f>IF('P04'!$F23="nt","",'P04'!$F23)</f>
        <v>c</v>
      </c>
      <c r="G13" s="66" t="str">
        <f>IF('P05'!$F23="nt","",'P05'!$F23)</f>
        <v>c</v>
      </c>
      <c r="H13" s="66" t="str">
        <f>IF('P06'!$F23="nt","",'P06'!$F23)</f>
        <v>c</v>
      </c>
      <c r="I13" s="66" t="str">
        <f>IF('P07'!$F23="nt","",'P07'!$F23)</f>
        <v>c</v>
      </c>
      <c r="J13" s="66" t="str">
        <f>IF('P08'!$F23="nt","",'P08'!$F23)</f>
        <v>c</v>
      </c>
      <c r="K13" s="66" t="str">
        <f>IF('P09'!$F23="nt","",'P09'!$F23)</f>
        <v>c</v>
      </c>
      <c r="L13" s="66" t="str">
        <f>IF('P10'!$F23="nt","",'P10'!$F23)</f>
        <v>c</v>
      </c>
      <c r="M13" s="66" t="str">
        <f>IF('P11'!$F23="nt","",'P11'!$F23)</f>
        <v>c</v>
      </c>
      <c r="N13" s="66" t="str">
        <f>IF('P12'!$F23="nt","",'P12'!$F23)</f>
        <v>c</v>
      </c>
      <c r="O13" s="66" t="str">
        <f>IF('P13'!$F23="nt","",'P13'!$F23)</f>
        <v>c</v>
      </c>
      <c r="P13" s="66" t="str">
        <f>IF('P14'!$F23="nt","",'P14'!$F23)</f>
        <v/>
      </c>
      <c r="Q13" s="66" t="str">
        <f>IF('P15'!$F23="nt","",'P15'!$F23)</f>
        <v/>
      </c>
      <c r="R13" s="66" t="str">
        <f>IF('P16'!$F23="nt","",'P16'!$F23)</f>
        <v/>
      </c>
      <c r="S13" s="66" t="str">
        <f>IF('P17'!$F23="nt","",'P17'!$F23)</f>
        <v/>
      </c>
      <c r="T13" s="66" t="str">
        <f>IF('P18'!$F23="nt","",'P18'!$F23)</f>
        <v/>
      </c>
      <c r="U13" s="66" t="str">
        <f>IF('P19'!$F23="nt","",'P19'!$F23)</f>
        <v/>
      </c>
      <c r="V13" s="66" t="str">
        <f>IF('P20'!$F23="nt","",'P20'!$F23)</f>
        <v/>
      </c>
      <c r="W13" s="66" t="str">
        <f>IF('P21'!$F23="nt","",'P21'!$F23)</f>
        <v/>
      </c>
      <c r="X13" s="66" t="str">
        <f>IF('P22'!$F23="nt","",'P22'!$F23)</f>
        <v/>
      </c>
      <c r="Y13" s="66" t="str">
        <f>IF('P23'!$F23="nt","",'P23'!$F23)</f>
        <v/>
      </c>
      <c r="Z13" s="66" t="str">
        <f>IF('P24'!$F23="nt","",'P24'!$F23)</f>
        <v/>
      </c>
      <c r="AA13" s="66" t="str">
        <f>IF('P25'!$F23="nt","",'P25'!$F23)</f>
        <v/>
      </c>
    </row>
    <row r="14" ht="15" customHeight="1">
      <c r="A14" s="68" t="s">
        <v>102</v>
      </c>
      <c r="B14" s="68" t="s">
        <v>101</v>
      </c>
      <c r="C14" s="66" t="str">
        <f>IF('P01'!$F24="nt","",'P01'!$F24)</f>
        <v>nc</v>
      </c>
      <c r="D14" s="66" t="str">
        <f>IF('P02'!$F24="nt","",'P02'!$F24)</f>
        <v>c</v>
      </c>
      <c r="E14" s="66" t="str">
        <f>IF('P03'!$F24="nt","",'P03'!$F24)</f>
        <v>na</v>
      </c>
      <c r="F14" s="66" t="str">
        <f>IF('P04'!$F24="nt","",'P04'!$F24)</f>
        <v>na</v>
      </c>
      <c r="G14" s="66" t="str">
        <f>IF('P05'!$F24="nt","",'P05'!$F24)</f>
        <v>na</v>
      </c>
      <c r="H14" s="66" t="str">
        <f>IF('P06'!$F24="nt","",'P06'!$F24)</f>
        <v>na</v>
      </c>
      <c r="I14" s="66" t="str">
        <f>IF('P07'!$F24="nt","",'P07'!$F24)</f>
        <v>c</v>
      </c>
      <c r="J14" s="66" t="str">
        <f>IF('P08'!$F24="nt","",'P08'!$F24)</f>
        <v>c</v>
      </c>
      <c r="K14" s="66" t="str">
        <f>IF('P09'!$F24="nt","",'P09'!$F24)</f>
        <v>c</v>
      </c>
      <c r="L14" s="66" t="str">
        <f>IF('P10'!$F24="nt","",'P10'!$F24)</f>
        <v>c</v>
      </c>
      <c r="M14" s="66" t="str">
        <f>IF('P11'!$F24="nt","",'P11'!$F24)</f>
        <v>c</v>
      </c>
      <c r="N14" s="66" t="str">
        <f>IF('P12'!$F24="nt","",'P12'!$F24)</f>
        <v>c</v>
      </c>
      <c r="O14" s="66" t="str">
        <f>IF('P13'!$F24="nt","",'P13'!$F24)</f>
        <v>nc</v>
      </c>
      <c r="P14" s="66" t="str">
        <f>IF('P14'!$F24="nt","",'P14'!$F24)</f>
        <v/>
      </c>
      <c r="Q14" s="66" t="str">
        <f>IF('P15'!$F24="nt","",'P15'!$F24)</f>
        <v/>
      </c>
      <c r="R14" s="66" t="str">
        <f>IF('P16'!$F24="nt","",'P16'!$F24)</f>
        <v/>
      </c>
      <c r="S14" s="66" t="str">
        <f>IF('P17'!$F24="nt","",'P17'!$F24)</f>
        <v/>
      </c>
      <c r="T14" s="66" t="str">
        <f>IF('P18'!$F24="nt","",'P18'!$F24)</f>
        <v/>
      </c>
      <c r="U14" s="66" t="str">
        <f>IF('P19'!$F24="nt","",'P19'!$F24)</f>
        <v/>
      </c>
      <c r="V14" s="66" t="str">
        <f>IF('P20'!$F24="nt","",'P20'!$F24)</f>
        <v/>
      </c>
      <c r="W14" s="66" t="str">
        <f>IF('P21'!$F24="nt","",'P21'!$F24)</f>
        <v/>
      </c>
      <c r="X14" s="66" t="str">
        <f>IF('P22'!$F24="nt","",'P22'!$F24)</f>
        <v/>
      </c>
      <c r="Y14" s="66" t="str">
        <f>IF('P23'!$F24="nt","",'P23'!$F24)</f>
        <v/>
      </c>
      <c r="Z14" s="66" t="str">
        <f>IF('P24'!$F24="nt","",'P24'!$F24)</f>
        <v/>
      </c>
      <c r="AA14" s="66" t="str">
        <f>IF('P25'!$F24="nt","",'P25'!$F24)</f>
        <v/>
      </c>
    </row>
    <row r="15" ht="15" customHeight="1">
      <c r="A15" s="68" t="s">
        <v>102</v>
      </c>
      <c r="B15" s="68" t="s">
        <v>102</v>
      </c>
      <c r="C15" s="66" t="str">
        <f>IF('P01'!$F25="nt","",'P01'!$F25)</f>
        <v>c</v>
      </c>
      <c r="D15" s="66" t="str">
        <f>IF('P02'!$F25="nt","",'P02'!$F25)</f>
        <v>c</v>
      </c>
      <c r="E15" s="66" t="str">
        <f>IF('P03'!$F25="nt","",'P03'!$F25)</f>
        <v>c</v>
      </c>
      <c r="F15" s="66" t="str">
        <f>IF('P04'!$F25="nt","",'P04'!$F25)</f>
        <v>c</v>
      </c>
      <c r="G15" s="66" t="str">
        <f>IF('P05'!$F25="nt","",'P05'!$F25)</f>
        <v>c</v>
      </c>
      <c r="H15" s="66" t="str">
        <f>IF('P06'!$F25="nt","",'P06'!$F25)</f>
        <v>c</v>
      </c>
      <c r="I15" s="66" t="str">
        <f>IF('P07'!$F25="nt","",'P07'!$F25)</f>
        <v>c</v>
      </c>
      <c r="J15" s="66" t="str">
        <f>IF('P08'!$F25="nt","",'P08'!$F25)</f>
        <v>c</v>
      </c>
      <c r="K15" s="66" t="str">
        <f>IF('P09'!$F25="nt","",'P09'!$F25)</f>
        <v>c</v>
      </c>
      <c r="L15" s="66" t="str">
        <f>IF('P10'!$F25="nt","",'P10'!$F25)</f>
        <v>c</v>
      </c>
      <c r="M15" s="66" t="str">
        <f>IF('P11'!$F25="nt","",'P11'!$F25)</f>
        <v>c</v>
      </c>
      <c r="N15" s="66" t="str">
        <f>IF('P12'!$F25="nt","",'P12'!$F25)</f>
        <v>c</v>
      </c>
      <c r="O15" s="66" t="str">
        <f>IF('P13'!$F25="nt","",'P13'!$F25)</f>
        <v>c</v>
      </c>
      <c r="P15" s="66" t="str">
        <f>IF('P14'!$F25="nt","",'P14'!$F25)</f>
        <v/>
      </c>
      <c r="Q15" s="66" t="str">
        <f>IF('P15'!$F25="nt","",'P15'!$F25)</f>
        <v/>
      </c>
      <c r="R15" s="66" t="str">
        <f>IF('P16'!$F25="nt","",'P16'!$F25)</f>
        <v/>
      </c>
      <c r="S15" s="66" t="str">
        <f>IF('P17'!$F25="nt","",'P17'!$F25)</f>
        <v/>
      </c>
      <c r="T15" s="66" t="str">
        <f>IF('P18'!$F25="nt","",'P18'!$F25)</f>
        <v/>
      </c>
      <c r="U15" s="66" t="str">
        <f>IF('P19'!$F25="nt","",'P19'!$F25)</f>
        <v/>
      </c>
      <c r="V15" s="66" t="str">
        <f>IF('P20'!$F25="nt","",'P20'!$F25)</f>
        <v/>
      </c>
      <c r="W15" s="66" t="str">
        <f>IF('P21'!$F25="nt","",'P21'!$F25)</f>
        <v/>
      </c>
      <c r="X15" s="66" t="str">
        <f>IF('P22'!$F25="nt","",'P22'!$F25)</f>
        <v/>
      </c>
      <c r="Y15" s="66" t="str">
        <f>IF('P23'!$F25="nt","",'P23'!$F25)</f>
        <v/>
      </c>
      <c r="Z15" s="66" t="str">
        <f>IF('P24'!$F25="nt","",'P24'!$F25)</f>
        <v/>
      </c>
      <c r="AA15" s="66" t="str">
        <f>IF('P25'!$F25="nt","",'P25'!$F25)</f>
        <v/>
      </c>
    </row>
    <row r="16" ht="15" customHeight="1">
      <c r="A16" s="68" t="s">
        <v>103</v>
      </c>
      <c r="B16" s="68" t="s">
        <v>100</v>
      </c>
      <c r="C16" s="66" t="str">
        <f>IF('P01'!$F26="nt","",'P01'!$F26)</f>
        <v>c</v>
      </c>
      <c r="D16" s="66" t="str">
        <f>IF('P02'!$F26="nt","",'P02'!$F26)</f>
        <v>na</v>
      </c>
      <c r="E16" s="66" t="str">
        <f>IF('P03'!$F26="nt","",'P03'!$F26)</f>
        <v>na</v>
      </c>
      <c r="F16" s="66" t="str">
        <f>IF('P04'!$F26="nt","",'P04'!$F26)</f>
        <v>na</v>
      </c>
      <c r="G16" s="66" t="str">
        <f>IF('P05'!$F26="nt","",'P05'!$F26)</f>
        <v>na</v>
      </c>
      <c r="H16" s="66" t="str">
        <f>IF('P06'!$F26="nt","",'P06'!$F26)</f>
        <v>na</v>
      </c>
      <c r="I16" s="66" t="str">
        <f>IF('P07'!$F26="nt","",'P07'!$F26)</f>
        <v>na</v>
      </c>
      <c r="J16" s="66" t="str">
        <f>IF('P08'!$F26="nt","",'P08'!$F26)</f>
        <v>na</v>
      </c>
      <c r="K16" s="66" t="str">
        <f>IF('P09'!$F26="nt","",'P09'!$F26)</f>
        <v>na</v>
      </c>
      <c r="L16" s="66" t="str">
        <f>IF('P10'!$F26="nt","",'P10'!$F26)</f>
        <v>na</v>
      </c>
      <c r="M16" s="66" t="str">
        <f>IF('P11'!$F26="nt","",'P11'!$F26)</f>
        <v>na</v>
      </c>
      <c r="N16" s="66" t="str">
        <f>IF('P12'!$F26="nt","",'P12'!$F26)</f>
        <v>na</v>
      </c>
      <c r="O16" s="66" t="str">
        <f>IF('P13'!$F26="nt","",'P13'!$F26)</f>
        <v>na</v>
      </c>
      <c r="P16" s="66" t="str">
        <f>IF('P14'!$F26="nt","",'P14'!$F26)</f>
        <v/>
      </c>
      <c r="Q16" s="66" t="str">
        <f>IF('P15'!$F26="nt","",'P15'!$F26)</f>
        <v/>
      </c>
      <c r="R16" s="66" t="str">
        <f>IF('P16'!$F26="nt","",'P16'!$F26)</f>
        <v/>
      </c>
      <c r="S16" s="66" t="str">
        <f>IF('P17'!$F26="nt","",'P17'!$F26)</f>
        <v/>
      </c>
      <c r="T16" s="66" t="str">
        <f>IF('P18'!$F26="nt","",'P18'!$F26)</f>
        <v/>
      </c>
      <c r="U16" s="66" t="str">
        <f>IF('P19'!$F26="nt","",'P19'!$F26)</f>
        <v/>
      </c>
      <c r="V16" s="66" t="str">
        <f>IF('P20'!$F26="nt","",'P20'!$F26)</f>
        <v/>
      </c>
      <c r="W16" s="66" t="str">
        <f>IF('P21'!$F26="nt","",'P21'!$F26)</f>
        <v/>
      </c>
      <c r="X16" s="66" t="str">
        <f>IF('P22'!$F26="nt","",'P22'!$F26)</f>
        <v/>
      </c>
      <c r="Y16" s="66" t="str">
        <f>IF('P23'!$F26="nt","",'P23'!$F26)</f>
        <v/>
      </c>
      <c r="Z16" s="66" t="str">
        <f>IF('P24'!$F26="nt","",'P24'!$F26)</f>
        <v/>
      </c>
      <c r="AA16" s="66" t="str">
        <f>IF('P25'!$F26="nt","",'P25'!$F26)</f>
        <v/>
      </c>
    </row>
    <row r="17" ht="15" customHeight="1">
      <c r="A17" s="68" t="s">
        <v>103</v>
      </c>
      <c r="B17" s="68" t="s">
        <v>101</v>
      </c>
      <c r="C17" s="66" t="str">
        <f>IF('P01'!$F27="nt","",'P01'!$F27)</f>
        <v>c</v>
      </c>
      <c r="D17" s="66" t="str">
        <f>IF('P02'!$F27="nt","",'P02'!$F27)</f>
        <v>na</v>
      </c>
      <c r="E17" s="66" t="str">
        <f>IF('P03'!$F27="nt","",'P03'!$F27)</f>
        <v>na</v>
      </c>
      <c r="F17" s="66" t="str">
        <f>IF('P04'!$F27="nt","",'P04'!$F27)</f>
        <v>na</v>
      </c>
      <c r="G17" s="66" t="str">
        <f>IF('P05'!$F27="nt","",'P05'!$F27)</f>
        <v>na</v>
      </c>
      <c r="H17" s="66" t="str">
        <f>IF('P06'!$F27="nt","",'P06'!$F27)</f>
        <v>na</v>
      </c>
      <c r="I17" s="66" t="str">
        <f>IF('P07'!$F27="nt","",'P07'!$F27)</f>
        <v>na</v>
      </c>
      <c r="J17" s="66" t="str">
        <f>IF('P08'!$F27="nt","",'P08'!$F27)</f>
        <v>na</v>
      </c>
      <c r="K17" s="66" t="str">
        <f>IF('P09'!$F27="nt","",'P09'!$F27)</f>
        <v>na</v>
      </c>
      <c r="L17" s="66" t="str">
        <f>IF('P10'!$F27="nt","",'P10'!$F27)</f>
        <v>na</v>
      </c>
      <c r="M17" s="66" t="str">
        <f>IF('P11'!$F27="nt","",'P11'!$F27)</f>
        <v>na</v>
      </c>
      <c r="N17" s="66" t="str">
        <f>IF('P12'!$F27="nt","",'P12'!$F27)</f>
        <v>na</v>
      </c>
      <c r="O17" s="66" t="str">
        <f>IF('P13'!$F27="nt","",'P13'!$F27)</f>
        <v>na</v>
      </c>
      <c r="P17" s="66" t="str">
        <f>IF('P14'!$F27="nt","",'P14'!$F27)</f>
        <v/>
      </c>
      <c r="Q17" s="66" t="str">
        <f>IF('P15'!$F27="nt","",'P15'!$F27)</f>
        <v/>
      </c>
      <c r="R17" s="66" t="str">
        <f>IF('P16'!$F27="nt","",'P16'!$F27)</f>
        <v/>
      </c>
      <c r="S17" s="66" t="str">
        <f>IF('P17'!$F27="nt","",'P17'!$F27)</f>
        <v/>
      </c>
      <c r="T17" s="66" t="str">
        <f>IF('P18'!$F27="nt","",'P18'!$F27)</f>
        <v/>
      </c>
      <c r="U17" s="66" t="str">
        <f>IF('P19'!$F27="nt","",'P19'!$F27)</f>
        <v/>
      </c>
      <c r="V17" s="66" t="str">
        <f>IF('P20'!$F27="nt","",'P20'!$F27)</f>
        <v/>
      </c>
      <c r="W17" s="66" t="str">
        <f>IF('P21'!$F27="nt","",'P21'!$F27)</f>
        <v/>
      </c>
      <c r="X17" s="66" t="str">
        <f>IF('P22'!$F27="nt","",'P22'!$F27)</f>
        <v/>
      </c>
      <c r="Y17" s="66" t="str">
        <f>IF('P23'!$F27="nt","",'P23'!$F27)</f>
        <v/>
      </c>
      <c r="Z17" s="66" t="str">
        <f>IF('P24'!$F27="nt","",'P24'!$F27)</f>
        <v/>
      </c>
      <c r="AA17" s="66" t="str">
        <f>IF('P25'!$F27="nt","",'P25'!$F27)</f>
        <v/>
      </c>
    </row>
    <row r="18" ht="15" customHeight="1">
      <c r="A18" s="68" t="s">
        <v>103</v>
      </c>
      <c r="B18" s="68" t="s">
        <v>102</v>
      </c>
      <c r="C18" s="66" t="str">
        <f>IF('P01'!$F28="nt","",'P01'!$F28)</f>
        <v>na</v>
      </c>
      <c r="D18" s="66" t="str">
        <f>IF('P02'!$F28="nt","",'P02'!$F28)</f>
        <v>na</v>
      </c>
      <c r="E18" s="66" t="str">
        <f>IF('P03'!$F28="nt","",'P03'!$F28)</f>
        <v>na</v>
      </c>
      <c r="F18" s="66" t="str">
        <f>IF('P04'!$F28="nt","",'P04'!$F28)</f>
        <v>na</v>
      </c>
      <c r="G18" s="66" t="str">
        <f>IF('P05'!$F28="nt","",'P05'!$F28)</f>
        <v>na</v>
      </c>
      <c r="H18" s="66" t="str">
        <f>IF('P06'!$F28="nt","",'P06'!$F28)</f>
        <v>na</v>
      </c>
      <c r="I18" s="66" t="str">
        <f>IF('P07'!$F28="nt","",'P07'!$F28)</f>
        <v>na</v>
      </c>
      <c r="J18" s="66" t="str">
        <f>IF('P08'!$F28="nt","",'P08'!$F28)</f>
        <v>na</v>
      </c>
      <c r="K18" s="66" t="str">
        <f>IF('P09'!$F28="nt","",'P09'!$F28)</f>
        <v>na</v>
      </c>
      <c r="L18" s="66" t="str">
        <f>IF('P10'!$F28="nt","",'P10'!$F28)</f>
        <v>na</v>
      </c>
      <c r="M18" s="66" t="str">
        <f>IF('P11'!$F28="nt","",'P11'!$F28)</f>
        <v>na</v>
      </c>
      <c r="N18" s="66" t="str">
        <f>IF('P12'!$F28="nt","",'P12'!$F28)</f>
        <v>na</v>
      </c>
      <c r="O18" s="66" t="str">
        <f>IF('P13'!$F28="nt","",'P13'!$F28)</f>
        <v>na</v>
      </c>
      <c r="P18" s="66" t="str">
        <f>IF('P14'!$F28="nt","",'P14'!$F28)</f>
        <v/>
      </c>
      <c r="Q18" s="66" t="str">
        <f>IF('P15'!$F28="nt","",'P15'!$F28)</f>
        <v/>
      </c>
      <c r="R18" s="66" t="str">
        <f>IF('P16'!$F28="nt","",'P16'!$F28)</f>
        <v/>
      </c>
      <c r="S18" s="66" t="str">
        <f>IF('P17'!$F28="nt","",'P17'!$F28)</f>
        <v/>
      </c>
      <c r="T18" s="66" t="str">
        <f>IF('P18'!$F28="nt","",'P18'!$F28)</f>
        <v/>
      </c>
      <c r="U18" s="66" t="str">
        <f>IF('P19'!$F28="nt","",'P19'!$F28)</f>
        <v/>
      </c>
      <c r="V18" s="66" t="str">
        <f>IF('P20'!$F28="nt","",'P20'!$F28)</f>
        <v/>
      </c>
      <c r="W18" s="66" t="str">
        <f>IF('P21'!$F28="nt","",'P21'!$F28)</f>
        <v/>
      </c>
      <c r="X18" s="66" t="str">
        <f>IF('P22'!$F28="nt","",'P22'!$F28)</f>
        <v/>
      </c>
      <c r="Y18" s="66" t="str">
        <f>IF('P23'!$F28="nt","",'P23'!$F28)</f>
        <v/>
      </c>
      <c r="Z18" s="66" t="str">
        <f>IF('P24'!$F28="nt","",'P24'!$F28)</f>
        <v/>
      </c>
      <c r="AA18" s="66" t="str">
        <f>IF('P25'!$F28="nt","",'P25'!$F28)</f>
        <v/>
      </c>
    </row>
    <row r="19" ht="15" customHeight="1">
      <c r="A19" s="68" t="s">
        <v>103</v>
      </c>
      <c r="B19" s="68" t="s">
        <v>103</v>
      </c>
      <c r="C19" s="66" t="str">
        <f>IF('P01'!$F29="nt","",'P01'!$F29)</f>
        <v>na</v>
      </c>
      <c r="D19" s="66" t="str">
        <f>IF('P02'!$F29="nt","",'P02'!$F29)</f>
        <v>na</v>
      </c>
      <c r="E19" s="66" t="str">
        <f>IF('P03'!$F29="nt","",'P03'!$F29)</f>
        <v>na</v>
      </c>
      <c r="F19" s="66" t="str">
        <f>IF('P04'!$F29="nt","",'P04'!$F29)</f>
        <v>na</v>
      </c>
      <c r="G19" s="66" t="str">
        <f>IF('P05'!$F29="nt","",'P05'!$F29)</f>
        <v>na</v>
      </c>
      <c r="H19" s="66" t="str">
        <f>IF('P06'!$F29="nt","",'P06'!$F29)</f>
        <v>na</v>
      </c>
      <c r="I19" s="66" t="str">
        <f>IF('P07'!$F29="nt","",'P07'!$F29)</f>
        <v>na</v>
      </c>
      <c r="J19" s="66" t="str">
        <f>IF('P08'!$F29="nt","",'P08'!$F29)</f>
        <v>na</v>
      </c>
      <c r="K19" s="66" t="str">
        <f>IF('P09'!$F29="nt","",'P09'!$F29)</f>
        <v>na</v>
      </c>
      <c r="L19" s="66" t="str">
        <f>IF('P10'!$F29="nt","",'P10'!$F29)</f>
        <v>na</v>
      </c>
      <c r="M19" s="66" t="str">
        <f>IF('P11'!$F29="nt","",'P11'!$F29)</f>
        <v>na</v>
      </c>
      <c r="N19" s="66" t="str">
        <f>IF('P12'!$F29="nt","",'P12'!$F29)</f>
        <v>na</v>
      </c>
      <c r="O19" s="66" t="str">
        <f>IF('P13'!$F29="nt","",'P13'!$F29)</f>
        <v>na</v>
      </c>
      <c r="P19" s="66" t="str">
        <f>IF('P14'!$F29="nt","",'P14'!$F29)</f>
        <v/>
      </c>
      <c r="Q19" s="66" t="str">
        <f>IF('P15'!$F29="nt","",'P15'!$F29)</f>
        <v/>
      </c>
      <c r="R19" s="66" t="str">
        <f>IF('P16'!$F29="nt","",'P16'!$F29)</f>
        <v/>
      </c>
      <c r="S19" s="66" t="str">
        <f>IF('P17'!$F29="nt","",'P17'!$F29)</f>
        <v/>
      </c>
      <c r="T19" s="66" t="str">
        <f>IF('P18'!$F29="nt","",'P18'!$F29)</f>
        <v/>
      </c>
      <c r="U19" s="66" t="str">
        <f>IF('P19'!$F29="nt","",'P19'!$F29)</f>
        <v/>
      </c>
      <c r="V19" s="66" t="str">
        <f>IF('P20'!$F29="nt","",'P20'!$F29)</f>
        <v/>
      </c>
      <c r="W19" s="66" t="str">
        <f>IF('P21'!$F29="nt","",'P21'!$F29)</f>
        <v/>
      </c>
      <c r="X19" s="66" t="str">
        <f>IF('P22'!$F29="nt","",'P22'!$F29)</f>
        <v/>
      </c>
      <c r="Y19" s="66" t="str">
        <f>IF('P23'!$F29="nt","",'P23'!$F29)</f>
        <v/>
      </c>
      <c r="Z19" s="66" t="str">
        <f>IF('P24'!$F29="nt","",'P24'!$F29)</f>
        <v/>
      </c>
      <c r="AA19" s="66" t="str">
        <f>IF('P25'!$F29="nt","",'P25'!$F29)</f>
        <v/>
      </c>
    </row>
    <row r="20" ht="15" customHeight="1">
      <c r="A20" s="68" t="s">
        <v>103</v>
      </c>
      <c r="B20" s="68" t="s">
        <v>104</v>
      </c>
      <c r="C20" s="66" t="str">
        <f>IF('P01'!$F30="nt","",'P01'!$F30)</f>
        <v>nc</v>
      </c>
      <c r="D20" s="66" t="str">
        <f>IF('P02'!$F30="nt","",'P02'!$F30)</f>
        <v>na</v>
      </c>
      <c r="E20" s="66" t="str">
        <f>IF('P03'!$F30="nt","",'P03'!$F30)</f>
        <v>na</v>
      </c>
      <c r="F20" s="66" t="str">
        <f>IF('P04'!$F30="nt","",'P04'!$F30)</f>
        <v>na</v>
      </c>
      <c r="G20" s="66" t="str">
        <f>IF('P05'!$F30="nt","",'P05'!$F30)</f>
        <v>na</v>
      </c>
      <c r="H20" s="66" t="str">
        <f>IF('P06'!$F30="nt","",'P06'!$F30)</f>
        <v>na</v>
      </c>
      <c r="I20" s="66" t="str">
        <f>IF('P07'!$F30="nt","",'P07'!$F30)</f>
        <v>na</v>
      </c>
      <c r="J20" s="66" t="str">
        <f>IF('P08'!$F30="nt","",'P08'!$F30)</f>
        <v>na</v>
      </c>
      <c r="K20" s="66" t="str">
        <f>IF('P09'!$F30="nt","",'P09'!$F30)</f>
        <v>na</v>
      </c>
      <c r="L20" s="66" t="str">
        <f>IF('P10'!$F30="nt","",'P10'!$F30)</f>
        <v>na</v>
      </c>
      <c r="M20" s="66" t="str">
        <f>IF('P11'!$F30="nt","",'P11'!$F30)</f>
        <v>na</v>
      </c>
      <c r="N20" s="66" t="str">
        <f>IF('P12'!$F30="nt","",'P12'!$F30)</f>
        <v>na</v>
      </c>
      <c r="O20" s="66" t="str">
        <f>IF('P13'!$F30="nt","",'P13'!$F30)</f>
        <v>na</v>
      </c>
      <c r="P20" s="66" t="str">
        <f>IF('P14'!$F30="nt","",'P14'!$F30)</f>
        <v/>
      </c>
      <c r="Q20" s="66" t="str">
        <f>IF('P15'!$F30="nt","",'P15'!$F30)</f>
        <v/>
      </c>
      <c r="R20" s="66" t="str">
        <f>IF('P16'!$F30="nt","",'P16'!$F30)</f>
        <v/>
      </c>
      <c r="S20" s="66" t="str">
        <f>IF('P17'!$F30="nt","",'P17'!$F30)</f>
        <v/>
      </c>
      <c r="T20" s="66" t="str">
        <f>IF('P18'!$F30="nt","",'P18'!$F30)</f>
        <v/>
      </c>
      <c r="U20" s="66" t="str">
        <f>IF('P19'!$F30="nt","",'P19'!$F30)</f>
        <v/>
      </c>
      <c r="V20" s="66" t="str">
        <f>IF('P20'!$F30="nt","",'P20'!$F30)</f>
        <v/>
      </c>
      <c r="W20" s="66" t="str">
        <f>IF('P21'!$F30="nt","",'P21'!$F30)</f>
        <v/>
      </c>
      <c r="X20" s="66" t="str">
        <f>IF('P22'!$F30="nt","",'P22'!$F30)</f>
        <v/>
      </c>
      <c r="Y20" s="66" t="str">
        <f>IF('P23'!$F30="nt","",'P23'!$F30)</f>
        <v/>
      </c>
      <c r="Z20" s="66" t="str">
        <f>IF('P24'!$F30="nt","",'P24'!$F30)</f>
        <v/>
      </c>
      <c r="AA20" s="66" t="str">
        <f>IF('P25'!$F30="nt","",'P25'!$F30)</f>
        <v/>
      </c>
    </row>
    <row r="21" ht="15" customHeight="1">
      <c r="A21" s="68" t="s">
        <v>103</v>
      </c>
      <c r="B21" s="68" t="s">
        <v>105</v>
      </c>
      <c r="C21" s="66" t="str">
        <f>IF('P01'!$F31="nt","",'P01'!$F31)</f>
        <v>na</v>
      </c>
      <c r="D21" s="66" t="str">
        <f>IF('P02'!$F31="nt","",'P02'!$F31)</f>
        <v>na</v>
      </c>
      <c r="E21" s="66" t="str">
        <f>IF('P03'!$F31="nt","",'P03'!$F31)</f>
        <v>na</v>
      </c>
      <c r="F21" s="66" t="str">
        <f>IF('P04'!$F31="nt","",'P04'!$F31)</f>
        <v>na</v>
      </c>
      <c r="G21" s="66" t="str">
        <f>IF('P05'!$F31="nt","",'P05'!$F31)</f>
        <v>na</v>
      </c>
      <c r="H21" s="66" t="str">
        <f>IF('P06'!$F31="nt","",'P06'!$F31)</f>
        <v>na</v>
      </c>
      <c r="I21" s="66" t="str">
        <f>IF('P07'!$F31="nt","",'P07'!$F31)</f>
        <v>na</v>
      </c>
      <c r="J21" s="66" t="str">
        <f>IF('P08'!$F31="nt","",'P08'!$F31)</f>
        <v>na</v>
      </c>
      <c r="K21" s="66" t="str">
        <f>IF('P09'!$F31="nt","",'P09'!$F31)</f>
        <v>na</v>
      </c>
      <c r="L21" s="66" t="str">
        <f>IF('P10'!$F31="nt","",'P10'!$F31)</f>
        <v>na</v>
      </c>
      <c r="M21" s="66" t="str">
        <f>IF('P11'!$F31="nt","",'P11'!$F31)</f>
        <v>na</v>
      </c>
      <c r="N21" s="66" t="str">
        <f>IF('P12'!$F31="nt","",'P12'!$F31)</f>
        <v>na</v>
      </c>
      <c r="O21" s="66" t="str">
        <f>IF('P13'!$F31="nt","",'P13'!$F31)</f>
        <v>na</v>
      </c>
      <c r="P21" s="66" t="str">
        <f>IF('P14'!$F31="nt","",'P14'!$F31)</f>
        <v/>
      </c>
      <c r="Q21" s="66" t="str">
        <f>IF('P15'!$F31="nt","",'P15'!$F31)</f>
        <v/>
      </c>
      <c r="R21" s="66" t="str">
        <f>IF('P16'!$F31="nt","",'P16'!$F31)</f>
        <v/>
      </c>
      <c r="S21" s="66" t="str">
        <f>IF('P17'!$F31="nt","",'P17'!$F31)</f>
        <v/>
      </c>
      <c r="T21" s="66" t="str">
        <f>IF('P18'!$F31="nt","",'P18'!$F31)</f>
        <v/>
      </c>
      <c r="U21" s="66" t="str">
        <f>IF('P19'!$F31="nt","",'P19'!$F31)</f>
        <v/>
      </c>
      <c r="V21" s="66" t="str">
        <f>IF('P20'!$F31="nt","",'P20'!$F31)</f>
        <v/>
      </c>
      <c r="W21" s="66" t="str">
        <f>IF('P21'!$F31="nt","",'P21'!$F31)</f>
        <v/>
      </c>
      <c r="X21" s="66" t="str">
        <f>IF('P22'!$F31="nt","",'P22'!$F31)</f>
        <v/>
      </c>
      <c r="Y21" s="66" t="str">
        <f>IF('P23'!$F31="nt","",'P23'!$F31)</f>
        <v/>
      </c>
      <c r="Z21" s="66" t="str">
        <f>IF('P24'!$F31="nt","",'P24'!$F31)</f>
        <v/>
      </c>
      <c r="AA21" s="66" t="str">
        <f>IF('P25'!$F31="nt","",'P25'!$F31)</f>
        <v/>
      </c>
    </row>
    <row r="22" ht="15" customHeight="1">
      <c r="A22" s="68" t="s">
        <v>103</v>
      </c>
      <c r="B22" s="68" t="s">
        <v>106</v>
      </c>
      <c r="C22" s="66" t="str">
        <f>IF('P01'!$F32="nt","",'P01'!$F32)</f>
        <v>c</v>
      </c>
      <c r="D22" s="66" t="str">
        <f>IF('P02'!$F32="nt","",'P02'!$F32)</f>
        <v>na</v>
      </c>
      <c r="E22" s="66" t="str">
        <f>IF('P03'!$F32="nt","",'P03'!$F32)</f>
        <v>na</v>
      </c>
      <c r="F22" s="66" t="str">
        <f>IF('P04'!$F32="nt","",'P04'!$F32)</f>
        <v>na</v>
      </c>
      <c r="G22" s="66" t="str">
        <f>IF('P05'!$F32="nt","",'P05'!$F32)</f>
        <v>na</v>
      </c>
      <c r="H22" s="66" t="str">
        <f>IF('P06'!$F32="nt","",'P06'!$F32)</f>
        <v>na</v>
      </c>
      <c r="I22" s="66" t="str">
        <f>IF('P07'!$F32="nt","",'P07'!$F32)</f>
        <v>na</v>
      </c>
      <c r="J22" s="66" t="str">
        <f>IF('P08'!$F32="nt","",'P08'!$F32)</f>
        <v>na</v>
      </c>
      <c r="K22" s="66" t="str">
        <f>IF('P09'!$F32="nt","",'P09'!$F32)</f>
        <v>na</v>
      </c>
      <c r="L22" s="66" t="str">
        <f>IF('P10'!$F32="nt","",'P10'!$F32)</f>
        <v>na</v>
      </c>
      <c r="M22" s="66" t="str">
        <f>IF('P11'!$F32="nt","",'P11'!$F32)</f>
        <v>na</v>
      </c>
      <c r="N22" s="66" t="str">
        <f>IF('P12'!$F32="nt","",'P12'!$F32)</f>
        <v>na</v>
      </c>
      <c r="O22" s="66" t="str">
        <f>IF('P13'!$F32="nt","",'P13'!$F32)</f>
        <v>na</v>
      </c>
      <c r="P22" s="66" t="str">
        <f>IF('P14'!$F32="nt","",'P14'!$F32)</f>
        <v/>
      </c>
      <c r="Q22" s="66" t="str">
        <f>IF('P15'!$F32="nt","",'P15'!$F32)</f>
        <v/>
      </c>
      <c r="R22" s="66" t="str">
        <f>IF('P16'!$F32="nt","",'P16'!$F32)</f>
        <v/>
      </c>
      <c r="S22" s="66" t="str">
        <f>IF('P17'!$F32="nt","",'P17'!$F32)</f>
        <v/>
      </c>
      <c r="T22" s="66" t="str">
        <f>IF('P18'!$F32="nt","",'P18'!$F32)</f>
        <v/>
      </c>
      <c r="U22" s="66" t="str">
        <f>IF('P19'!$F32="nt","",'P19'!$F32)</f>
        <v/>
      </c>
      <c r="V22" s="66" t="str">
        <f>IF('P20'!$F32="nt","",'P20'!$F32)</f>
        <v/>
      </c>
      <c r="W22" s="66" t="str">
        <f>IF('P21'!$F32="nt","",'P21'!$F32)</f>
        <v/>
      </c>
      <c r="X22" s="66" t="str">
        <f>IF('P22'!$F32="nt","",'P22'!$F32)</f>
        <v/>
      </c>
      <c r="Y22" s="66" t="str">
        <f>IF('P23'!$F32="nt","",'P23'!$F32)</f>
        <v/>
      </c>
      <c r="Z22" s="66" t="str">
        <f>IF('P24'!$F32="nt","",'P24'!$F32)</f>
        <v/>
      </c>
      <c r="AA22" s="66" t="str">
        <f>IF('P25'!$F32="nt","",'P25'!$F32)</f>
        <v/>
      </c>
    </row>
    <row r="23" ht="15" customHeight="1">
      <c r="A23" s="68" t="s">
        <v>103</v>
      </c>
      <c r="B23" s="68" t="s">
        <v>107</v>
      </c>
      <c r="C23" s="66" t="str">
        <f>IF('P01'!$F33="nt","",'P01'!$F33)</f>
        <v>na</v>
      </c>
      <c r="D23" s="66" t="str">
        <f>IF('P02'!$F33="nt","",'P02'!$F33)</f>
        <v>na</v>
      </c>
      <c r="E23" s="66" t="str">
        <f>IF('P03'!$F33="nt","",'P03'!$F33)</f>
        <v>na</v>
      </c>
      <c r="F23" s="66" t="str">
        <f>IF('P04'!$F33="nt","",'P04'!$F33)</f>
        <v>na</v>
      </c>
      <c r="G23" s="66" t="str">
        <f>IF('P05'!$F33="nt","",'P05'!$F33)</f>
        <v>na</v>
      </c>
      <c r="H23" s="66" t="str">
        <f>IF('P06'!$F33="nt","",'P06'!$F33)</f>
        <v>na</v>
      </c>
      <c r="I23" s="66" t="str">
        <f>IF('P07'!$F33="nt","",'P07'!$F33)</f>
        <v>na</v>
      </c>
      <c r="J23" s="66" t="str">
        <f>IF('P08'!$F33="nt","",'P08'!$F33)</f>
        <v>na</v>
      </c>
      <c r="K23" s="66" t="str">
        <f>IF('P09'!$F33="nt","",'P09'!$F33)</f>
        <v>na</v>
      </c>
      <c r="L23" s="66" t="str">
        <f>IF('P10'!$F33="nt","",'P10'!$F33)</f>
        <v>na</v>
      </c>
      <c r="M23" s="66" t="str">
        <f>IF('P11'!$F33="nt","",'P11'!$F33)</f>
        <v>na</v>
      </c>
      <c r="N23" s="66" t="str">
        <f>IF('P12'!$F33="nt","",'P12'!$F33)</f>
        <v>na</v>
      </c>
      <c r="O23" s="66" t="str">
        <f>IF('P13'!$F33="nt","",'P13'!$F33)</f>
        <v>na</v>
      </c>
      <c r="P23" s="66" t="str">
        <f>IF('P14'!$F33="nt","",'P14'!$F33)</f>
        <v/>
      </c>
      <c r="Q23" s="66" t="str">
        <f>IF('P15'!$F33="nt","",'P15'!$F33)</f>
        <v/>
      </c>
      <c r="R23" s="66" t="str">
        <f>IF('P16'!$F33="nt","",'P16'!$F33)</f>
        <v/>
      </c>
      <c r="S23" s="66" t="str">
        <f>IF('P17'!$F33="nt","",'P17'!$F33)</f>
        <v/>
      </c>
      <c r="T23" s="66" t="str">
        <f>IF('P18'!$F33="nt","",'P18'!$F33)</f>
        <v/>
      </c>
      <c r="U23" s="66" t="str">
        <f>IF('P19'!$F33="nt","",'P19'!$F33)</f>
        <v/>
      </c>
      <c r="V23" s="66" t="str">
        <f>IF('P20'!$F33="nt","",'P20'!$F33)</f>
        <v/>
      </c>
      <c r="W23" s="66" t="str">
        <f>IF('P21'!$F33="nt","",'P21'!$F33)</f>
        <v/>
      </c>
      <c r="X23" s="66" t="str">
        <f>IF('P22'!$F33="nt","",'P22'!$F33)</f>
        <v/>
      </c>
      <c r="Y23" s="66" t="str">
        <f>IF('P23'!$F33="nt","",'P23'!$F33)</f>
        <v/>
      </c>
      <c r="Z23" s="66" t="str">
        <f>IF('P24'!$F33="nt","",'P24'!$F33)</f>
        <v/>
      </c>
      <c r="AA23" s="66" t="str">
        <f>IF('P25'!$F33="nt","",'P25'!$F33)</f>
        <v/>
      </c>
    </row>
    <row r="24" ht="12.75">
      <c r="A24" s="68" t="s">
        <v>103</v>
      </c>
      <c r="B24" s="68" t="s">
        <v>108</v>
      </c>
      <c r="C24" s="66" t="str">
        <f>IF('P01'!$F34="nt","",'P01'!$F34)</f>
        <v>na</v>
      </c>
      <c r="D24" s="66" t="str">
        <f>IF('P02'!$F34="nt","",'P02'!$F34)</f>
        <v>na</v>
      </c>
      <c r="E24" s="66" t="str">
        <f>IF('P03'!$F34="nt","",'P03'!$F34)</f>
        <v>na</v>
      </c>
      <c r="F24" s="66" t="str">
        <f>IF('P04'!$F34="nt","",'P04'!$F34)</f>
        <v>na</v>
      </c>
      <c r="G24" s="66" t="str">
        <f>IF('P05'!$F34="nt","",'P05'!$F34)</f>
        <v>na</v>
      </c>
      <c r="H24" s="66" t="str">
        <f>IF('P06'!$F34="nt","",'P06'!$F34)</f>
        <v>na</v>
      </c>
      <c r="I24" s="66" t="str">
        <f>IF('P07'!$F34="nt","",'P07'!$F34)</f>
        <v>na</v>
      </c>
      <c r="J24" s="66" t="str">
        <f>IF('P08'!$F34="nt","",'P08'!$F34)</f>
        <v>na</v>
      </c>
      <c r="K24" s="66" t="str">
        <f>IF('P09'!$F34="nt","",'P09'!$F34)</f>
        <v>na</v>
      </c>
      <c r="L24" s="66" t="str">
        <f>IF('P10'!$F34="nt","",'P10'!$F34)</f>
        <v>na</v>
      </c>
      <c r="M24" s="66" t="str">
        <f>IF('P11'!$F34="nt","",'P11'!$F34)</f>
        <v>na</v>
      </c>
      <c r="N24" s="66" t="str">
        <f>IF('P12'!$F34="nt","",'P12'!$F34)</f>
        <v>na</v>
      </c>
      <c r="O24" s="66" t="str">
        <f>IF('P13'!$F34="nt","",'P13'!$F34)</f>
        <v>na</v>
      </c>
      <c r="P24" s="66" t="str">
        <f>IF('P14'!$F34="nt","",'P14'!$F34)</f>
        <v/>
      </c>
      <c r="Q24" s="66" t="str">
        <f>IF('P15'!$F34="nt","",'P15'!$F34)</f>
        <v/>
      </c>
      <c r="R24" s="66" t="str">
        <f>IF('P16'!$F34="nt","",'P16'!$F34)</f>
        <v/>
      </c>
      <c r="S24" s="66" t="str">
        <f>IF('P17'!$F34="nt","",'P17'!$F34)</f>
        <v/>
      </c>
      <c r="T24" s="66" t="str">
        <f>IF('P18'!$F34="nt","",'P18'!$F34)</f>
        <v/>
      </c>
      <c r="U24" s="66" t="str">
        <f>IF('P19'!$F34="nt","",'P19'!$F34)</f>
        <v/>
      </c>
      <c r="V24" s="66" t="str">
        <f>IF('P20'!$F34="nt","",'P20'!$F34)</f>
        <v/>
      </c>
      <c r="W24" s="66" t="str">
        <f>IF('P21'!$F34="nt","",'P21'!$F34)</f>
        <v/>
      </c>
      <c r="X24" s="66" t="str">
        <f>IF('P22'!$F34="nt","",'P22'!$F34)</f>
        <v/>
      </c>
      <c r="Y24" s="66" t="str">
        <f>IF('P23'!$F34="nt","",'P23'!$F34)</f>
        <v/>
      </c>
      <c r="Z24" s="66" t="str">
        <f>IF('P24'!$F34="nt","",'P24'!$F34)</f>
        <v/>
      </c>
      <c r="AA24" s="66" t="str">
        <f>IF('P25'!$F34="nt","",'P25'!$F34)</f>
        <v/>
      </c>
    </row>
    <row r="25" ht="12.75">
      <c r="A25" s="68" t="s">
        <v>103</v>
      </c>
      <c r="B25" s="68" t="s">
        <v>109</v>
      </c>
      <c r="C25" s="66" t="str">
        <f>IF('P01'!$F35="nt","",'P01'!$F35)</f>
        <v>na</v>
      </c>
      <c r="D25" s="66" t="str">
        <f>IF('P02'!$F35="nt","",'P02'!$F35)</f>
        <v>na</v>
      </c>
      <c r="E25" s="66" t="str">
        <f>IF('P03'!$F35="nt","",'P03'!$F35)</f>
        <v>na</v>
      </c>
      <c r="F25" s="66" t="str">
        <f>IF('P04'!$F35="nt","",'P04'!$F35)</f>
        <v>na</v>
      </c>
      <c r="G25" s="66" t="str">
        <f>IF('P05'!$F35="nt","",'P05'!$F35)</f>
        <v>na</v>
      </c>
      <c r="H25" s="66" t="str">
        <f>IF('P06'!$F35="nt","",'P06'!$F35)</f>
        <v>na</v>
      </c>
      <c r="I25" s="66" t="str">
        <f>IF('P07'!$F35="nt","",'P07'!$F35)</f>
        <v>na</v>
      </c>
      <c r="J25" s="66" t="str">
        <f>IF('P08'!$F35="nt","",'P08'!$F35)</f>
        <v>na</v>
      </c>
      <c r="K25" s="66" t="str">
        <f>IF('P09'!$F35="nt","",'P09'!$F35)</f>
        <v>na</v>
      </c>
      <c r="L25" s="66" t="str">
        <f>IF('P10'!$F35="nt","",'P10'!$F35)</f>
        <v>na</v>
      </c>
      <c r="M25" s="66" t="str">
        <f>IF('P11'!$F35="nt","",'P11'!$F35)</f>
        <v>na</v>
      </c>
      <c r="N25" s="66" t="str">
        <f>IF('P12'!$F35="nt","",'P12'!$F35)</f>
        <v>na</v>
      </c>
      <c r="O25" s="66" t="str">
        <f>IF('P13'!$F35="nt","",'P13'!$F35)</f>
        <v>na</v>
      </c>
      <c r="P25" s="66" t="str">
        <f>IF('P14'!$F35="nt","",'P14'!$F35)</f>
        <v/>
      </c>
      <c r="Q25" s="66" t="str">
        <f>IF('P15'!$F35="nt","",'P15'!$F35)</f>
        <v/>
      </c>
      <c r="R25" s="66" t="str">
        <f>IF('P16'!$F35="nt","",'P16'!$F35)</f>
        <v/>
      </c>
      <c r="S25" s="66" t="str">
        <f>IF('P17'!$F35="nt","",'P17'!$F35)</f>
        <v/>
      </c>
      <c r="T25" s="66" t="str">
        <f>IF('P18'!$F35="nt","",'P18'!$F35)</f>
        <v/>
      </c>
      <c r="U25" s="66" t="str">
        <f>IF('P19'!$F35="nt","",'P19'!$F35)</f>
        <v/>
      </c>
      <c r="V25" s="66" t="str">
        <f>IF('P20'!$F35="nt","",'P20'!$F35)</f>
        <v/>
      </c>
      <c r="W25" s="66" t="str">
        <f>IF('P21'!$F35="nt","",'P21'!$F35)</f>
        <v/>
      </c>
      <c r="X25" s="66" t="str">
        <f>IF('P22'!$F35="nt","",'P22'!$F35)</f>
        <v/>
      </c>
      <c r="Y25" s="66" t="str">
        <f>IF('P23'!$F35="nt","",'P23'!$F35)</f>
        <v/>
      </c>
      <c r="Z25" s="66" t="str">
        <f>IF('P24'!$F35="nt","",'P24'!$F35)</f>
        <v/>
      </c>
      <c r="AA25" s="66" t="str">
        <f>IF('P25'!$F35="nt","",'P25'!$F35)</f>
        <v/>
      </c>
    </row>
    <row r="26" ht="12.75">
      <c r="A26" s="68" t="s">
        <v>103</v>
      </c>
      <c r="B26" s="68" t="s">
        <v>110</v>
      </c>
      <c r="C26" s="66" t="str">
        <f>IF('P01'!$F36="nt","",'P01'!$F36)</f>
        <v>c</v>
      </c>
      <c r="D26" s="66" t="str">
        <f>IF('P02'!$F36="nt","",'P02'!$F36)</f>
        <v>na</v>
      </c>
      <c r="E26" s="66" t="str">
        <f>IF('P03'!$F36="nt","",'P03'!$F36)</f>
        <v>na</v>
      </c>
      <c r="F26" s="66" t="str">
        <f>IF('P04'!$F36="nt","",'P04'!$F36)</f>
        <v>na</v>
      </c>
      <c r="G26" s="66" t="str">
        <f>IF('P05'!$F36="nt","",'P05'!$F36)</f>
        <v>na</v>
      </c>
      <c r="H26" s="66" t="str">
        <f>IF('P06'!$F36="nt","",'P06'!$F36)</f>
        <v>na</v>
      </c>
      <c r="I26" s="66" t="str">
        <f>IF('P07'!$F36="nt","",'P07'!$F36)</f>
        <v>na</v>
      </c>
      <c r="J26" s="66" t="str">
        <f>IF('P08'!$F36="nt","",'P08'!$F36)</f>
        <v>na</v>
      </c>
      <c r="K26" s="66" t="str">
        <f>IF('P09'!$F36="nt","",'P09'!$F36)</f>
        <v>na</v>
      </c>
      <c r="L26" s="66" t="str">
        <f>IF('P10'!$F36="nt","",'P10'!$F36)</f>
        <v>na</v>
      </c>
      <c r="M26" s="66" t="str">
        <f>IF('P11'!$F36="nt","",'P11'!$F36)</f>
        <v>na</v>
      </c>
      <c r="N26" s="66" t="str">
        <f>IF('P12'!$F36="nt","",'P12'!$F36)</f>
        <v>na</v>
      </c>
      <c r="O26" s="66" t="str">
        <f>IF('P13'!$F36="nt","",'P13'!$F36)</f>
        <v>na</v>
      </c>
      <c r="P26" s="66" t="str">
        <f>IF('P14'!$F36="nt","",'P14'!$F36)</f>
        <v/>
      </c>
      <c r="Q26" s="66" t="str">
        <f>IF('P15'!$F36="nt","",'P15'!$F36)</f>
        <v/>
      </c>
      <c r="R26" s="66" t="str">
        <f>IF('P16'!$F36="nt","",'P16'!$F36)</f>
        <v/>
      </c>
      <c r="S26" s="66" t="str">
        <f>IF('P17'!$F36="nt","",'P17'!$F36)</f>
        <v/>
      </c>
      <c r="T26" s="66" t="str">
        <f>IF('P18'!$F36="nt","",'P18'!$F36)</f>
        <v/>
      </c>
      <c r="U26" s="66" t="str">
        <f>IF('P19'!$F36="nt","",'P19'!$F36)</f>
        <v/>
      </c>
      <c r="V26" s="66" t="str">
        <f>IF('P20'!$F36="nt","",'P20'!$F36)</f>
        <v/>
      </c>
      <c r="W26" s="66" t="str">
        <f>IF('P21'!$F36="nt","",'P21'!$F36)</f>
        <v/>
      </c>
      <c r="X26" s="66" t="str">
        <f>IF('P22'!$F36="nt","",'P22'!$F36)</f>
        <v/>
      </c>
      <c r="Y26" s="66" t="str">
        <f>IF('P23'!$F36="nt","",'P23'!$F36)</f>
        <v/>
      </c>
      <c r="Z26" s="66" t="str">
        <f>IF('P24'!$F36="nt","",'P24'!$F36)</f>
        <v/>
      </c>
      <c r="AA26" s="66" t="str">
        <f>IF('P25'!$F36="nt","",'P25'!$F36)</f>
        <v/>
      </c>
    </row>
    <row r="27" ht="12.75">
      <c r="A27" s="68" t="s">
        <v>103</v>
      </c>
      <c r="B27" s="68" t="s">
        <v>111</v>
      </c>
      <c r="C27" s="66" t="str">
        <f>IF('P01'!$F37="nt","",'P01'!$F37)</f>
        <v>na</v>
      </c>
      <c r="D27" s="66" t="str">
        <f>IF('P02'!$F37="nt","",'P02'!$F37)</f>
        <v>na</v>
      </c>
      <c r="E27" s="66" t="str">
        <f>IF('P03'!$F37="nt","",'P03'!$F37)</f>
        <v>na</v>
      </c>
      <c r="F27" s="66" t="str">
        <f>IF('P04'!$F37="nt","",'P04'!$F37)</f>
        <v>na</v>
      </c>
      <c r="G27" s="66" t="str">
        <f>IF('P05'!$F37="nt","",'P05'!$F37)</f>
        <v>na</v>
      </c>
      <c r="H27" s="66" t="str">
        <f>IF('P06'!$F37="nt","",'P06'!$F37)</f>
        <v>na</v>
      </c>
      <c r="I27" s="66" t="str">
        <f>IF('P07'!$F37="nt","",'P07'!$F37)</f>
        <v>na</v>
      </c>
      <c r="J27" s="66" t="str">
        <f>IF('P08'!$F37="nt","",'P08'!$F37)</f>
        <v>na</v>
      </c>
      <c r="K27" s="66" t="str">
        <f>IF('P09'!$F37="nt","",'P09'!$F37)</f>
        <v>na</v>
      </c>
      <c r="L27" s="66" t="str">
        <f>IF('P10'!$F37="nt","",'P10'!$F37)</f>
        <v>na</v>
      </c>
      <c r="M27" s="66" t="str">
        <f>IF('P11'!$F37="nt","",'P11'!$F37)</f>
        <v>na</v>
      </c>
      <c r="N27" s="66" t="str">
        <f>IF('P12'!$F37="nt","",'P12'!$F37)</f>
        <v>na</v>
      </c>
      <c r="O27" s="66" t="str">
        <f>IF('P13'!$F37="nt","",'P13'!$F37)</f>
        <v>na</v>
      </c>
      <c r="P27" s="66" t="str">
        <f>IF('P14'!$F37="nt","",'P14'!$F37)</f>
        <v/>
      </c>
      <c r="Q27" s="66" t="str">
        <f>IF('P15'!$F37="nt","",'P15'!$F37)</f>
        <v/>
      </c>
      <c r="R27" s="66" t="str">
        <f>IF('P16'!$F37="nt","",'P16'!$F37)</f>
        <v/>
      </c>
      <c r="S27" s="66" t="str">
        <f>IF('P17'!$F37="nt","",'P17'!$F37)</f>
        <v/>
      </c>
      <c r="T27" s="66" t="str">
        <f>IF('P18'!$F37="nt","",'P18'!$F37)</f>
        <v/>
      </c>
      <c r="U27" s="66" t="str">
        <f>IF('P19'!$F37="nt","",'P19'!$F37)</f>
        <v/>
      </c>
      <c r="V27" s="66" t="str">
        <f>IF('P20'!$F37="nt","",'P20'!$F37)</f>
        <v/>
      </c>
      <c r="W27" s="66" t="str">
        <f>IF('P21'!$F37="nt","",'P21'!$F37)</f>
        <v/>
      </c>
      <c r="X27" s="66" t="str">
        <f>IF('P22'!$F37="nt","",'P22'!$F37)</f>
        <v/>
      </c>
      <c r="Y27" s="66" t="str">
        <f>IF('P23'!$F37="nt","",'P23'!$F37)</f>
        <v/>
      </c>
      <c r="Z27" s="66" t="str">
        <f>IF('P24'!$F37="nt","",'P24'!$F37)</f>
        <v/>
      </c>
      <c r="AA27" s="66" t="str">
        <f>IF('P25'!$F37="nt","",'P25'!$F37)</f>
        <v/>
      </c>
    </row>
    <row r="28" ht="12.75">
      <c r="A28" s="68" t="s">
        <v>103</v>
      </c>
      <c r="B28" s="68" t="s">
        <v>112</v>
      </c>
      <c r="C28" s="66" t="str">
        <f>IF('P01'!$F38="nt","",'P01'!$F38)</f>
        <v>c</v>
      </c>
      <c r="D28" s="66" t="str">
        <f>IF('P02'!$F38="nt","",'P02'!$F38)</f>
        <v>na</v>
      </c>
      <c r="E28" s="66" t="str">
        <f>IF('P03'!$F38="nt","",'P03'!$F38)</f>
        <v>na</v>
      </c>
      <c r="F28" s="66" t="str">
        <f>IF('P04'!$F38="nt","",'P04'!$F38)</f>
        <v>na</v>
      </c>
      <c r="G28" s="66" t="str">
        <f>IF('P05'!$F38="nt","",'P05'!$F38)</f>
        <v>na</v>
      </c>
      <c r="H28" s="66" t="str">
        <f>IF('P06'!$F38="nt","",'P06'!$F38)</f>
        <v>na</v>
      </c>
      <c r="I28" s="66" t="str">
        <f>IF('P07'!$F38="nt","",'P07'!$F38)</f>
        <v>na</v>
      </c>
      <c r="J28" s="66" t="str">
        <f>IF('P08'!$F38="nt","",'P08'!$F38)</f>
        <v>na</v>
      </c>
      <c r="K28" s="66" t="str">
        <f>IF('P09'!$F38="nt","",'P09'!$F38)</f>
        <v>na</v>
      </c>
      <c r="L28" s="66" t="str">
        <f>IF('P10'!$F38="nt","",'P10'!$F38)</f>
        <v>na</v>
      </c>
      <c r="M28" s="66" t="str">
        <f>IF('P11'!$F38="nt","",'P11'!$F38)</f>
        <v>na</v>
      </c>
      <c r="N28" s="66" t="str">
        <f>IF('P12'!$F38="nt","",'P12'!$F38)</f>
        <v>na</v>
      </c>
      <c r="O28" s="66" t="str">
        <f>IF('P13'!$F38="nt","",'P13'!$F38)</f>
        <v>na</v>
      </c>
      <c r="P28" s="66" t="str">
        <f>IF('P14'!$F38="nt","",'P14'!$F38)</f>
        <v/>
      </c>
      <c r="Q28" s="66" t="str">
        <f>IF('P15'!$F38="nt","",'P15'!$F38)</f>
        <v/>
      </c>
      <c r="R28" s="66" t="str">
        <f>IF('P16'!$F38="nt","",'P16'!$F38)</f>
        <v/>
      </c>
      <c r="S28" s="66" t="str">
        <f>IF('P17'!$F38="nt","",'P17'!$F38)</f>
        <v/>
      </c>
      <c r="T28" s="66" t="str">
        <f>IF('P18'!$F38="nt","",'P18'!$F38)</f>
        <v/>
      </c>
      <c r="U28" s="66" t="str">
        <f>IF('P19'!$F38="nt","",'P19'!$F38)</f>
        <v/>
      </c>
      <c r="V28" s="66" t="str">
        <f>IF('P20'!$F38="nt","",'P20'!$F38)</f>
        <v/>
      </c>
      <c r="W28" s="66" t="str">
        <f>IF('P21'!$F38="nt","",'P21'!$F38)</f>
        <v/>
      </c>
      <c r="X28" s="66" t="str">
        <f>IF('P22'!$F38="nt","",'P22'!$F38)</f>
        <v/>
      </c>
      <c r="Y28" s="66" t="str">
        <f>IF('P23'!$F38="nt","",'P23'!$F38)</f>
        <v/>
      </c>
      <c r="Z28" s="66" t="str">
        <f>IF('P24'!$F38="nt","",'P24'!$F38)</f>
        <v/>
      </c>
      <c r="AA28" s="66" t="str">
        <f>IF('P25'!$F38="nt","",'P25'!$F38)</f>
        <v/>
      </c>
    </row>
    <row r="29" ht="12.75">
      <c r="A29" s="68" t="s">
        <v>104</v>
      </c>
      <c r="B29" s="68" t="s">
        <v>100</v>
      </c>
      <c r="C29" s="66" t="str">
        <f>IF('P01'!$F39="nt","",'P01'!$F39)</f>
        <v>na</v>
      </c>
      <c r="D29" s="66" t="str">
        <f>IF('P02'!$F39="nt","",'P02'!$F39)</f>
        <v>na</v>
      </c>
      <c r="E29" s="66" t="str">
        <f>IF('P03'!$F39="nt","",'P03'!$F39)</f>
        <v>na</v>
      </c>
      <c r="F29" s="66" t="str">
        <f>IF('P04'!$F39="nt","",'P04'!$F39)</f>
        <v>na</v>
      </c>
      <c r="G29" s="66" t="str">
        <f>IF('P05'!$F39="nt","",'P05'!$F39)</f>
        <v>na</v>
      </c>
      <c r="H29" s="66" t="str">
        <f>IF('P06'!$F39="nt","",'P06'!$F39)</f>
        <v>na</v>
      </c>
      <c r="I29" s="66" t="str">
        <f>IF('P07'!$F39="nt","",'P07'!$F39)</f>
        <v>na</v>
      </c>
      <c r="J29" s="66" t="str">
        <f>IF('P08'!$F39="nt","",'P08'!$F39)</f>
        <v>na</v>
      </c>
      <c r="K29" s="66" t="str">
        <f>IF('P09'!$F39="nt","",'P09'!$F39)</f>
        <v>na</v>
      </c>
      <c r="L29" s="66" t="str">
        <f>IF('P10'!$F39="nt","",'P10'!$F39)</f>
        <v>na</v>
      </c>
      <c r="M29" s="66" t="str">
        <f>IF('P11'!$F39="nt","",'P11'!$F39)</f>
        <v>na</v>
      </c>
      <c r="N29" s="66" t="str">
        <f>IF('P12'!$F39="nt","",'P12'!$F39)</f>
        <v>na</v>
      </c>
      <c r="O29" s="66" t="str">
        <f>IF('P13'!$F39="nt","",'P13'!$F39)</f>
        <v>na</v>
      </c>
      <c r="P29" s="66" t="str">
        <f>IF('P14'!$F39="nt","",'P14'!$F39)</f>
        <v/>
      </c>
      <c r="Q29" s="66" t="str">
        <f>IF('P15'!$F39="nt","",'P15'!$F39)</f>
        <v/>
      </c>
      <c r="R29" s="66" t="str">
        <f>IF('P16'!$F39="nt","",'P16'!$F39)</f>
        <v/>
      </c>
      <c r="S29" s="66" t="str">
        <f>IF('P17'!$F39="nt","",'P17'!$F39)</f>
        <v/>
      </c>
      <c r="T29" s="66" t="str">
        <f>IF('P18'!$F39="nt","",'P18'!$F39)</f>
        <v/>
      </c>
      <c r="U29" s="66" t="str">
        <f>IF('P19'!$F39="nt","",'P19'!$F39)</f>
        <v/>
      </c>
      <c r="V29" s="66" t="str">
        <f>IF('P20'!$F39="nt","",'P20'!$F39)</f>
        <v/>
      </c>
      <c r="W29" s="66" t="str">
        <f>IF('P21'!$F39="nt","",'P21'!$F39)</f>
        <v/>
      </c>
      <c r="X29" s="66" t="str">
        <f>IF('P22'!$F39="nt","",'P22'!$F39)</f>
        <v/>
      </c>
      <c r="Y29" s="66" t="str">
        <f>IF('P23'!$F39="nt","",'P23'!$F39)</f>
        <v/>
      </c>
      <c r="Z29" s="66" t="str">
        <f>IF('P24'!$F39="nt","",'P24'!$F39)</f>
        <v/>
      </c>
      <c r="AA29" s="66" t="str">
        <f>IF('P25'!$F39="nt","",'P25'!$F39)</f>
        <v/>
      </c>
    </row>
    <row r="30" ht="12.75">
      <c r="A30" s="68" t="s">
        <v>104</v>
      </c>
      <c r="B30" s="68" t="s">
        <v>101</v>
      </c>
      <c r="C30" s="66" t="str">
        <f>IF('P01'!$F40="nt","",'P01'!$F40)</f>
        <v>na</v>
      </c>
      <c r="D30" s="66" t="str">
        <f>IF('P02'!$F40="nt","",'P02'!$F40)</f>
        <v>na</v>
      </c>
      <c r="E30" s="66" t="str">
        <f>IF('P03'!$F40="nt","",'P03'!$F40)</f>
        <v>na</v>
      </c>
      <c r="F30" s="66" t="str">
        <f>IF('P04'!$F40="nt","",'P04'!$F40)</f>
        <v>na</v>
      </c>
      <c r="G30" s="66" t="str">
        <f>IF('P05'!$F40="nt","",'P05'!$F40)</f>
        <v>na</v>
      </c>
      <c r="H30" s="66" t="str">
        <f>IF('P06'!$F40="nt","",'P06'!$F40)</f>
        <v>na</v>
      </c>
      <c r="I30" s="66" t="str">
        <f>IF('P07'!$F40="nt","",'P07'!$F40)</f>
        <v>na</v>
      </c>
      <c r="J30" s="66" t="str">
        <f>IF('P08'!$F40="nt","",'P08'!$F40)</f>
        <v>na</v>
      </c>
      <c r="K30" s="66" t="str">
        <f>IF('P09'!$F40="nt","",'P09'!$F40)</f>
        <v>na</v>
      </c>
      <c r="L30" s="66" t="str">
        <f>IF('P10'!$F40="nt","",'P10'!$F40)</f>
        <v>na</v>
      </c>
      <c r="M30" s="66" t="str">
        <f>IF('P11'!$F40="nt","",'P11'!$F40)</f>
        <v>na</v>
      </c>
      <c r="N30" s="66" t="str">
        <f>IF('P12'!$F40="nt","",'P12'!$F40)</f>
        <v>na</v>
      </c>
      <c r="O30" s="66" t="str">
        <f>IF('P13'!$F40="nt","",'P13'!$F40)</f>
        <v>na</v>
      </c>
      <c r="P30" s="66" t="str">
        <f>IF('P14'!$F40="nt","",'P14'!$F40)</f>
        <v/>
      </c>
      <c r="Q30" s="66" t="str">
        <f>IF('P15'!$F40="nt","",'P15'!$F40)</f>
        <v/>
      </c>
      <c r="R30" s="66" t="str">
        <f>IF('P16'!$F40="nt","",'P16'!$F40)</f>
        <v/>
      </c>
      <c r="S30" s="66" t="str">
        <f>IF('P17'!$F40="nt","",'P17'!$F40)</f>
        <v/>
      </c>
      <c r="T30" s="66" t="str">
        <f>IF('P18'!$F40="nt","",'P18'!$F40)</f>
        <v/>
      </c>
      <c r="U30" s="66" t="str">
        <f>IF('P19'!$F40="nt","",'P19'!$F40)</f>
        <v/>
      </c>
      <c r="V30" s="66" t="str">
        <f>IF('P20'!$F40="nt","",'P20'!$F40)</f>
        <v/>
      </c>
      <c r="W30" s="66" t="str">
        <f>IF('P21'!$F40="nt","",'P21'!$F40)</f>
        <v/>
      </c>
      <c r="X30" s="66" t="str">
        <f>IF('P22'!$F40="nt","",'P22'!$F40)</f>
        <v/>
      </c>
      <c r="Y30" s="66" t="str">
        <f>IF('P23'!$F40="nt","",'P23'!$F40)</f>
        <v/>
      </c>
      <c r="Z30" s="66" t="str">
        <f>IF('P24'!$F40="nt","",'P24'!$F40)</f>
        <v/>
      </c>
      <c r="AA30" s="66" t="str">
        <f>IF('P25'!$F40="nt","",'P25'!$F40)</f>
        <v/>
      </c>
    </row>
    <row r="31" ht="12.75">
      <c r="A31" s="68" t="s">
        <v>104</v>
      </c>
      <c r="B31" s="68" t="s">
        <v>102</v>
      </c>
      <c r="C31" s="66" t="str">
        <f>IF('P01'!$F41="nt","",'P01'!$F41)</f>
        <v>na</v>
      </c>
      <c r="D31" s="66" t="str">
        <f>IF('P02'!$F41="nt","",'P02'!$F41)</f>
        <v>na</v>
      </c>
      <c r="E31" s="66" t="str">
        <f>IF('P03'!$F41="nt","",'P03'!$F41)</f>
        <v>na</v>
      </c>
      <c r="F31" s="66" t="str">
        <f>IF('P04'!$F41="nt","",'P04'!$F41)</f>
        <v>na</v>
      </c>
      <c r="G31" s="66" t="str">
        <f>IF('P05'!$F41="nt","",'P05'!$F41)</f>
        <v>na</v>
      </c>
      <c r="H31" s="66" t="str">
        <f>IF('P06'!$F41="nt","",'P06'!$F41)</f>
        <v>na</v>
      </c>
      <c r="I31" s="66" t="str">
        <f>IF('P07'!$F41="nt","",'P07'!$F41)</f>
        <v>na</v>
      </c>
      <c r="J31" s="66" t="str">
        <f>IF('P08'!$F41="nt","",'P08'!$F41)</f>
        <v>na</v>
      </c>
      <c r="K31" s="66" t="str">
        <f>IF('P09'!$F41="nt","",'P09'!$F41)</f>
        <v>na</v>
      </c>
      <c r="L31" s="66" t="str">
        <f>IF('P10'!$F41="nt","",'P10'!$F41)</f>
        <v>na</v>
      </c>
      <c r="M31" s="66" t="str">
        <f>IF('P11'!$F41="nt","",'P11'!$F41)</f>
        <v>na</v>
      </c>
      <c r="N31" s="66" t="str">
        <f>IF('P12'!$F41="nt","",'P12'!$F41)</f>
        <v>na</v>
      </c>
      <c r="O31" s="66" t="str">
        <f>IF('P13'!$F41="nt","",'P13'!$F41)</f>
        <v>na</v>
      </c>
      <c r="P31" s="66" t="str">
        <f>IF('P14'!$F41="nt","",'P14'!$F41)</f>
        <v/>
      </c>
      <c r="Q31" s="66" t="str">
        <f>IF('P15'!$F41="nt","",'P15'!$F41)</f>
        <v/>
      </c>
      <c r="R31" s="66" t="str">
        <f>IF('P16'!$F41="nt","",'P16'!$F41)</f>
        <v/>
      </c>
      <c r="S31" s="66" t="str">
        <f>IF('P17'!$F41="nt","",'P17'!$F41)</f>
        <v/>
      </c>
      <c r="T31" s="66" t="str">
        <f>IF('P18'!$F41="nt","",'P18'!$F41)</f>
        <v/>
      </c>
      <c r="U31" s="66" t="str">
        <f>IF('P19'!$F41="nt","",'P19'!$F41)</f>
        <v/>
      </c>
      <c r="V31" s="66" t="str">
        <f>IF('P20'!$F41="nt","",'P20'!$F41)</f>
        <v/>
      </c>
      <c r="W31" s="66" t="str">
        <f>IF('P21'!$F41="nt","",'P21'!$F41)</f>
        <v/>
      </c>
      <c r="X31" s="66" t="str">
        <f>IF('P22'!$F41="nt","",'P22'!$F41)</f>
        <v/>
      </c>
      <c r="Y31" s="66" t="str">
        <f>IF('P23'!$F41="nt","",'P23'!$F41)</f>
        <v/>
      </c>
      <c r="Z31" s="66" t="str">
        <f>IF('P24'!$F41="nt","",'P24'!$F41)</f>
        <v/>
      </c>
      <c r="AA31" s="66" t="str">
        <f>IF('P25'!$F41="nt","",'P25'!$F41)</f>
        <v/>
      </c>
    </row>
    <row r="32" ht="12.75">
      <c r="A32" s="68" t="s">
        <v>104</v>
      </c>
      <c r="B32" s="68" t="s">
        <v>103</v>
      </c>
      <c r="C32" s="66" t="str">
        <f>IF('P01'!$F42="nt","",'P01'!$F42)</f>
        <v>na</v>
      </c>
      <c r="D32" s="66" t="str">
        <f>IF('P02'!$F42="nt","",'P02'!$F42)</f>
        <v>na</v>
      </c>
      <c r="E32" s="66" t="str">
        <f>IF('P03'!$F42="nt","",'P03'!$F42)</f>
        <v>na</v>
      </c>
      <c r="F32" s="66" t="str">
        <f>IF('P04'!$F42="nt","",'P04'!$F42)</f>
        <v>na</v>
      </c>
      <c r="G32" s="66" t="str">
        <f>IF('P05'!$F42="nt","",'P05'!$F42)</f>
        <v>na</v>
      </c>
      <c r="H32" s="66" t="str">
        <f>IF('P06'!$F42="nt","",'P06'!$F42)</f>
        <v>na</v>
      </c>
      <c r="I32" s="66" t="str">
        <f>IF('P07'!$F42="nt","",'P07'!$F42)</f>
        <v>na</v>
      </c>
      <c r="J32" s="66" t="str">
        <f>IF('P08'!$F42="nt","",'P08'!$F42)</f>
        <v>na</v>
      </c>
      <c r="K32" s="66" t="str">
        <f>IF('P09'!$F42="nt","",'P09'!$F42)</f>
        <v>na</v>
      </c>
      <c r="L32" s="66" t="str">
        <f>IF('P10'!$F42="nt","",'P10'!$F42)</f>
        <v>na</v>
      </c>
      <c r="M32" s="66" t="str">
        <f>IF('P11'!$F42="nt","",'P11'!$F42)</f>
        <v>na</v>
      </c>
      <c r="N32" s="66" t="str">
        <f>IF('P12'!$F42="nt","",'P12'!$F42)</f>
        <v>na</v>
      </c>
      <c r="O32" s="66" t="str">
        <f>IF('P13'!$F42="nt","",'P13'!$F42)</f>
        <v>na</v>
      </c>
      <c r="P32" s="66" t="str">
        <f>IF('P14'!$F42="nt","",'P14'!$F42)</f>
        <v/>
      </c>
      <c r="Q32" s="66" t="str">
        <f>IF('P15'!$F42="nt","",'P15'!$F42)</f>
        <v/>
      </c>
      <c r="R32" s="66" t="str">
        <f>IF('P16'!$F42="nt","",'P16'!$F42)</f>
        <v/>
      </c>
      <c r="S32" s="66" t="str">
        <f>IF('P17'!$F42="nt","",'P17'!$F42)</f>
        <v/>
      </c>
      <c r="T32" s="66" t="str">
        <f>IF('P18'!$F42="nt","",'P18'!$F42)</f>
        <v/>
      </c>
      <c r="U32" s="66" t="str">
        <f>IF('P19'!$F42="nt","",'P19'!$F42)</f>
        <v/>
      </c>
      <c r="V32" s="66" t="str">
        <f>IF('P20'!$F42="nt","",'P20'!$F42)</f>
        <v/>
      </c>
      <c r="W32" s="66" t="str">
        <f>IF('P21'!$F42="nt","",'P21'!$F42)</f>
        <v/>
      </c>
      <c r="X32" s="66" t="str">
        <f>IF('P22'!$F42="nt","",'P22'!$F42)</f>
        <v/>
      </c>
      <c r="Y32" s="66" t="str">
        <f>IF('P23'!$F42="nt","",'P23'!$F42)</f>
        <v/>
      </c>
      <c r="Z32" s="66" t="str">
        <f>IF('P24'!$F42="nt","",'P24'!$F42)</f>
        <v/>
      </c>
      <c r="AA32" s="66" t="str">
        <f>IF('P25'!$F42="nt","",'P25'!$F42)</f>
        <v/>
      </c>
    </row>
    <row r="33" ht="12.75">
      <c r="A33" s="68" t="s">
        <v>104</v>
      </c>
      <c r="B33" s="68" t="s">
        <v>104</v>
      </c>
      <c r="C33" s="66" t="str">
        <f>IF('P01'!$F43="nt","",'P01'!$F43)</f>
        <v>na</v>
      </c>
      <c r="D33" s="66" t="str">
        <f>IF('P02'!$F43="nt","",'P02'!$F43)</f>
        <v>na</v>
      </c>
      <c r="E33" s="66" t="str">
        <f>IF('P03'!$F43="nt","",'P03'!$F43)</f>
        <v>na</v>
      </c>
      <c r="F33" s="66" t="str">
        <f>IF('P04'!$F43="nt","",'P04'!$F43)</f>
        <v>na</v>
      </c>
      <c r="G33" s="66" t="str">
        <f>IF('P05'!$F43="nt","",'P05'!$F43)</f>
        <v>na</v>
      </c>
      <c r="H33" s="66" t="str">
        <f>IF('P06'!$F43="nt","",'P06'!$F43)</f>
        <v>na</v>
      </c>
      <c r="I33" s="66" t="str">
        <f>IF('P07'!$F43="nt","",'P07'!$F43)</f>
        <v>na</v>
      </c>
      <c r="J33" s="66" t="str">
        <f>IF('P08'!$F43="nt","",'P08'!$F43)</f>
        <v>na</v>
      </c>
      <c r="K33" s="66" t="str">
        <f>IF('P09'!$F43="nt","",'P09'!$F43)</f>
        <v>na</v>
      </c>
      <c r="L33" s="66" t="str">
        <f>IF('P10'!$F43="nt","",'P10'!$F43)</f>
        <v>na</v>
      </c>
      <c r="M33" s="66" t="str">
        <f>IF('P11'!$F43="nt","",'P11'!$F43)</f>
        <v>na</v>
      </c>
      <c r="N33" s="66" t="str">
        <f>IF('P12'!$F43="nt","",'P12'!$F43)</f>
        <v>na</v>
      </c>
      <c r="O33" s="66" t="str">
        <f>IF('P13'!$F43="nt","",'P13'!$F43)</f>
        <v>na</v>
      </c>
      <c r="P33" s="66" t="str">
        <f>IF('P14'!$F43="nt","",'P14'!$F43)</f>
        <v/>
      </c>
      <c r="Q33" s="66" t="str">
        <f>IF('P15'!$F43="nt","",'P15'!$F43)</f>
        <v/>
      </c>
      <c r="R33" s="66" t="str">
        <f>IF('P16'!$F43="nt","",'P16'!$F43)</f>
        <v/>
      </c>
      <c r="S33" s="66" t="str">
        <f>IF('P17'!$F43="nt","",'P17'!$F43)</f>
        <v/>
      </c>
      <c r="T33" s="66" t="str">
        <f>IF('P18'!$F43="nt","",'P18'!$F43)</f>
        <v/>
      </c>
      <c r="U33" s="66" t="str">
        <f>IF('P19'!$F43="nt","",'P19'!$F43)</f>
        <v/>
      </c>
      <c r="V33" s="66" t="str">
        <f>IF('P20'!$F43="nt","",'P20'!$F43)</f>
        <v/>
      </c>
      <c r="W33" s="66" t="str">
        <f>IF('P21'!$F43="nt","",'P21'!$F43)</f>
        <v/>
      </c>
      <c r="X33" s="66" t="str">
        <f>IF('P22'!$F43="nt","",'P22'!$F43)</f>
        <v/>
      </c>
      <c r="Y33" s="66" t="str">
        <f>IF('P23'!$F43="nt","",'P23'!$F43)</f>
        <v/>
      </c>
      <c r="Z33" s="66" t="str">
        <f>IF('P24'!$F43="nt","",'P24'!$F43)</f>
        <v/>
      </c>
      <c r="AA33" s="66" t="str">
        <f>IF('P25'!$F43="nt","",'P25'!$F43)</f>
        <v/>
      </c>
    </row>
    <row r="34" ht="12.75">
      <c r="A34" s="68" t="s">
        <v>104</v>
      </c>
      <c r="B34" s="68" t="s">
        <v>105</v>
      </c>
      <c r="C34" s="66" t="str">
        <f>IF('P01'!$F44="nt","",'P01'!$F44)</f>
        <v>na</v>
      </c>
      <c r="D34" s="66" t="str">
        <f>IF('P02'!$F44="nt","",'P02'!$F44)</f>
        <v>c</v>
      </c>
      <c r="E34" s="66" t="str">
        <f>IF('P03'!$F44="nt","",'P03'!$F44)</f>
        <v>na</v>
      </c>
      <c r="F34" s="66" t="str">
        <f>IF('P04'!$F44="nt","",'P04'!$F44)</f>
        <v>na</v>
      </c>
      <c r="G34" s="66" t="str">
        <f>IF('P05'!$F44="nt","",'P05'!$F44)</f>
        <v>na</v>
      </c>
      <c r="H34" s="66" t="str">
        <f>IF('P06'!$F44="nt","",'P06'!$F44)</f>
        <v>na</v>
      </c>
      <c r="I34" s="66" t="str">
        <f>IF('P07'!$F44="nt","",'P07'!$F44)</f>
        <v>na</v>
      </c>
      <c r="J34" s="66" t="str">
        <f>IF('P08'!$F44="nt","",'P08'!$F44)</f>
        <v>na</v>
      </c>
      <c r="K34" s="66" t="str">
        <f>IF('P09'!$F44="nt","",'P09'!$F44)</f>
        <v>na</v>
      </c>
      <c r="L34" s="66" t="str">
        <f>IF('P10'!$F44="nt","",'P10'!$F44)</f>
        <v>na</v>
      </c>
      <c r="M34" s="66" t="str">
        <f>IF('P11'!$F44="nt","",'P11'!$F44)</f>
        <v>na</v>
      </c>
      <c r="N34" s="66" t="str">
        <f>IF('P12'!$F44="nt","",'P12'!$F44)</f>
        <v>na</v>
      </c>
      <c r="O34" s="66" t="str">
        <f>IF('P13'!$F44="nt","",'P13'!$F44)</f>
        <v>na</v>
      </c>
      <c r="P34" s="66" t="str">
        <f>IF('P14'!$F44="nt","",'P14'!$F44)</f>
        <v/>
      </c>
      <c r="Q34" s="66" t="str">
        <f>IF('P15'!$F44="nt","",'P15'!$F44)</f>
        <v/>
      </c>
      <c r="R34" s="66" t="str">
        <f>IF('P16'!$F44="nt","",'P16'!$F44)</f>
        <v/>
      </c>
      <c r="S34" s="66" t="str">
        <f>IF('P17'!$F44="nt","",'P17'!$F44)</f>
        <v/>
      </c>
      <c r="T34" s="66" t="str">
        <f>IF('P18'!$F44="nt","",'P18'!$F44)</f>
        <v/>
      </c>
      <c r="U34" s="66" t="str">
        <f>IF('P19'!$F44="nt","",'P19'!$F44)</f>
        <v/>
      </c>
      <c r="V34" s="66" t="str">
        <f>IF('P20'!$F44="nt","",'P20'!$F44)</f>
        <v/>
      </c>
      <c r="W34" s="66" t="str">
        <f>IF('P21'!$F44="nt","",'P21'!$F44)</f>
        <v/>
      </c>
      <c r="X34" s="66" t="str">
        <f>IF('P22'!$F44="nt","",'P22'!$F44)</f>
        <v/>
      </c>
      <c r="Y34" s="66" t="str">
        <f>IF('P23'!$F44="nt","",'P23'!$F44)</f>
        <v/>
      </c>
      <c r="Z34" s="66" t="str">
        <f>IF('P24'!$F44="nt","",'P24'!$F44)</f>
        <v/>
      </c>
      <c r="AA34" s="66" t="str">
        <f>IF('P25'!$F44="nt","",'P25'!$F44)</f>
        <v/>
      </c>
    </row>
    <row r="35" ht="12.75">
      <c r="A35" s="68" t="s">
        <v>104</v>
      </c>
      <c r="B35" s="68" t="s">
        <v>106</v>
      </c>
      <c r="C35" s="66" t="str">
        <f>IF('P01'!$F45="nt","",'P01'!$F45)</f>
        <v>na</v>
      </c>
      <c r="D35" s="66" t="str">
        <f>IF('P02'!$F45="nt","",'P02'!$F45)</f>
        <v>na</v>
      </c>
      <c r="E35" s="66" t="str">
        <f>IF('P03'!$F45="nt","",'P03'!$F45)</f>
        <v>na</v>
      </c>
      <c r="F35" s="66" t="str">
        <f>IF('P04'!$F45="nt","",'P04'!$F45)</f>
        <v>na</v>
      </c>
      <c r="G35" s="66" t="str">
        <f>IF('P05'!$F45="nt","",'P05'!$F45)</f>
        <v>na</v>
      </c>
      <c r="H35" s="66" t="str">
        <f>IF('P06'!$F45="nt","",'P06'!$F45)</f>
        <v>na</v>
      </c>
      <c r="I35" s="66" t="str">
        <f>IF('P07'!$F45="nt","",'P07'!$F45)</f>
        <v>na</v>
      </c>
      <c r="J35" s="66" t="str">
        <f>IF('P08'!$F45="nt","",'P08'!$F45)</f>
        <v>na</v>
      </c>
      <c r="K35" s="66" t="str">
        <f>IF('P09'!$F45="nt","",'P09'!$F45)</f>
        <v>na</v>
      </c>
      <c r="L35" s="66" t="str">
        <f>IF('P10'!$F45="nt","",'P10'!$F45)</f>
        <v>na</v>
      </c>
      <c r="M35" s="66" t="str">
        <f>IF('P11'!$F45="nt","",'P11'!$F45)</f>
        <v>na</v>
      </c>
      <c r="N35" s="66" t="str">
        <f>IF('P12'!$F45="nt","",'P12'!$F45)</f>
        <v>na</v>
      </c>
      <c r="O35" s="66" t="str">
        <f>IF('P13'!$F45="nt","",'P13'!$F45)</f>
        <v>na</v>
      </c>
      <c r="P35" s="66" t="str">
        <f>IF('P14'!$F45="nt","",'P14'!$F45)</f>
        <v/>
      </c>
      <c r="Q35" s="66" t="str">
        <f>IF('P15'!$F45="nt","",'P15'!$F45)</f>
        <v/>
      </c>
      <c r="R35" s="66" t="str">
        <f>IF('P16'!$F45="nt","",'P16'!$F45)</f>
        <v/>
      </c>
      <c r="S35" s="66" t="str">
        <f>IF('P17'!$F45="nt","",'P17'!$F45)</f>
        <v/>
      </c>
      <c r="T35" s="66" t="str">
        <f>IF('P18'!$F45="nt","",'P18'!$F45)</f>
        <v/>
      </c>
      <c r="U35" s="66" t="str">
        <f>IF('P19'!$F45="nt","",'P19'!$F45)</f>
        <v/>
      </c>
      <c r="V35" s="66" t="str">
        <f>IF('P20'!$F45="nt","",'P20'!$F45)</f>
        <v/>
      </c>
      <c r="W35" s="66" t="str">
        <f>IF('P21'!$F45="nt","",'P21'!$F45)</f>
        <v/>
      </c>
      <c r="X35" s="66" t="str">
        <f>IF('P22'!$F45="nt","",'P22'!$F45)</f>
        <v/>
      </c>
      <c r="Y35" s="66" t="str">
        <f>IF('P23'!$F45="nt","",'P23'!$F45)</f>
        <v/>
      </c>
      <c r="Z35" s="66" t="str">
        <f>IF('P24'!$F45="nt","",'P24'!$F45)</f>
        <v/>
      </c>
      <c r="AA35" s="66" t="str">
        <f>IF('P25'!$F45="nt","",'P25'!$F45)</f>
        <v/>
      </c>
    </row>
    <row r="36" ht="12.75">
      <c r="A36" s="68" t="s">
        <v>104</v>
      </c>
      <c r="B36" s="68" t="s">
        <v>107</v>
      </c>
      <c r="C36" s="66" t="str">
        <f>IF('P01'!$F46="nt","",'P01'!$F46)</f>
        <v>na</v>
      </c>
      <c r="D36" s="66" t="str">
        <f>IF('P02'!$F46="nt","",'P02'!$F46)</f>
        <v>na</v>
      </c>
      <c r="E36" s="66" t="str">
        <f>IF('P03'!$F46="nt","",'P03'!$F46)</f>
        <v>na</v>
      </c>
      <c r="F36" s="66" t="str">
        <f>IF('P04'!$F46="nt","",'P04'!$F46)</f>
        <v>na</v>
      </c>
      <c r="G36" s="66" t="str">
        <f>IF('P05'!$F46="nt","",'P05'!$F46)</f>
        <v>na</v>
      </c>
      <c r="H36" s="66" t="str">
        <f>IF('P06'!$F46="nt","",'P06'!$F46)</f>
        <v>na</v>
      </c>
      <c r="I36" s="66" t="str">
        <f>IF('P07'!$F46="nt","",'P07'!$F46)</f>
        <v>na</v>
      </c>
      <c r="J36" s="66" t="str">
        <f>IF('P08'!$F46="nt","",'P08'!$F46)</f>
        <v>na</v>
      </c>
      <c r="K36" s="66" t="str">
        <f>IF('P09'!$F46="nt","",'P09'!$F46)</f>
        <v>na</v>
      </c>
      <c r="L36" s="66" t="str">
        <f>IF('P10'!$F46="nt","",'P10'!$F46)</f>
        <v>na</v>
      </c>
      <c r="M36" s="66" t="str">
        <f>IF('P11'!$F46="nt","",'P11'!$F46)</f>
        <v>na</v>
      </c>
      <c r="N36" s="66" t="str">
        <f>IF('P12'!$F46="nt","",'P12'!$F46)</f>
        <v>na</v>
      </c>
      <c r="O36" s="66" t="str">
        <f>IF('P13'!$F46="nt","",'P13'!$F46)</f>
        <v>na</v>
      </c>
      <c r="P36" s="66" t="str">
        <f>IF('P14'!$F46="nt","",'P14'!$F46)</f>
        <v/>
      </c>
      <c r="Q36" s="66" t="str">
        <f>IF('P15'!$F46="nt","",'P15'!$F46)</f>
        <v/>
      </c>
      <c r="R36" s="66" t="str">
        <f>IF('P16'!$F46="nt","",'P16'!$F46)</f>
        <v/>
      </c>
      <c r="S36" s="66" t="str">
        <f>IF('P17'!$F46="nt","",'P17'!$F46)</f>
        <v/>
      </c>
      <c r="T36" s="66" t="str">
        <f>IF('P18'!$F46="nt","",'P18'!$F46)</f>
        <v/>
      </c>
      <c r="U36" s="66" t="str">
        <f>IF('P19'!$F46="nt","",'P19'!$F46)</f>
        <v/>
      </c>
      <c r="V36" s="66" t="str">
        <f>IF('P20'!$F46="nt","",'P20'!$F46)</f>
        <v/>
      </c>
      <c r="W36" s="66" t="str">
        <f>IF('P21'!$F46="nt","",'P21'!$F46)</f>
        <v/>
      </c>
      <c r="X36" s="66" t="str">
        <f>IF('P22'!$F46="nt","",'P22'!$F46)</f>
        <v/>
      </c>
      <c r="Y36" s="66" t="str">
        <f>IF('P23'!$F46="nt","",'P23'!$F46)</f>
        <v/>
      </c>
      <c r="Z36" s="66" t="str">
        <f>IF('P24'!$F46="nt","",'P24'!$F46)</f>
        <v/>
      </c>
      <c r="AA36" s="66" t="str">
        <f>IF('P25'!$F46="nt","",'P25'!$F46)</f>
        <v/>
      </c>
    </row>
    <row r="37" ht="12.75">
      <c r="A37" s="68" t="s">
        <v>105</v>
      </c>
      <c r="B37" s="68" t="s">
        <v>100</v>
      </c>
      <c r="C37" s="66" t="str">
        <f>IF('P01'!$F47="nt","",'P01'!$F47)</f>
        <v>c</v>
      </c>
      <c r="D37" s="66" t="str">
        <f>IF('P02'!$F47="nt","",'P02'!$F47)</f>
        <v>c</v>
      </c>
      <c r="E37" s="66" t="str">
        <f>IF('P03'!$F47="nt","",'P03'!$F47)</f>
        <v>c</v>
      </c>
      <c r="F37" s="66" t="str">
        <f>IF('P04'!$F47="nt","",'P04'!$F47)</f>
        <v>c</v>
      </c>
      <c r="G37" s="66" t="str">
        <f>IF('P05'!$F47="nt","",'P05'!$F47)</f>
        <v>c</v>
      </c>
      <c r="H37" s="66" t="str">
        <f>IF('P06'!$F47="nt","",'P06'!$F47)</f>
        <v>c</v>
      </c>
      <c r="I37" s="66" t="str">
        <f>IF('P07'!$F47="nt","",'P07'!$F47)</f>
        <v>c</v>
      </c>
      <c r="J37" s="66" t="str">
        <f>IF('P08'!$F47="nt","",'P08'!$F47)</f>
        <v>c</v>
      </c>
      <c r="K37" s="66" t="str">
        <f>IF('P09'!$F47="nt","",'P09'!$F47)</f>
        <v>c</v>
      </c>
      <c r="L37" s="66" t="str">
        <f>IF('P10'!$F47="nt","",'P10'!$F47)</f>
        <v>c</v>
      </c>
      <c r="M37" s="66" t="str">
        <f>IF('P11'!$F47="nt","",'P11'!$F47)</f>
        <v>c</v>
      </c>
      <c r="N37" s="66" t="str">
        <f>IF('P12'!$F47="nt","",'P12'!$F47)</f>
        <v>c</v>
      </c>
      <c r="O37" s="66" t="str">
        <f>IF('P13'!$F47="nt","",'P13'!$F47)</f>
        <v>c</v>
      </c>
      <c r="P37" s="66" t="str">
        <f>IF('P14'!$F47="nt","",'P14'!$F47)</f>
        <v/>
      </c>
      <c r="Q37" s="66" t="str">
        <f>IF('P15'!$F47="nt","",'P15'!$F47)</f>
        <v/>
      </c>
      <c r="R37" s="66" t="str">
        <f>IF('P16'!$F47="nt","",'P16'!$F47)</f>
        <v/>
      </c>
      <c r="S37" s="66" t="str">
        <f>IF('P17'!$F47="nt","",'P17'!$F47)</f>
        <v/>
      </c>
      <c r="T37" s="66" t="str">
        <f>IF('P18'!$F47="nt","",'P18'!$F47)</f>
        <v/>
      </c>
      <c r="U37" s="66" t="str">
        <f>IF('P19'!$F47="nt","",'P19'!$F47)</f>
        <v/>
      </c>
      <c r="V37" s="66" t="str">
        <f>IF('P20'!$F47="nt","",'P20'!$F47)</f>
        <v/>
      </c>
      <c r="W37" s="66" t="str">
        <f>IF('P21'!$F47="nt","",'P21'!$F47)</f>
        <v/>
      </c>
      <c r="X37" s="66" t="str">
        <f>IF('P22'!$F47="nt","",'P22'!$F47)</f>
        <v/>
      </c>
      <c r="Y37" s="66" t="str">
        <f>IF('P23'!$F47="nt","",'P23'!$F47)</f>
        <v/>
      </c>
      <c r="Z37" s="66" t="str">
        <f>IF('P24'!$F47="nt","",'P24'!$F47)</f>
        <v/>
      </c>
      <c r="AA37" s="66" t="str">
        <f>IF('P25'!$F47="nt","",'P25'!$F47)</f>
        <v/>
      </c>
    </row>
    <row r="38" ht="12.75">
      <c r="A38" s="68" t="s">
        <v>105</v>
      </c>
      <c r="B38" s="68" t="s">
        <v>101</v>
      </c>
      <c r="C38" s="66" t="str">
        <f>IF('P01'!$F48="nt","",'P01'!$F48)</f>
        <v>c</v>
      </c>
      <c r="D38" s="66" t="str">
        <f>IF('P02'!$F48="nt","",'P02'!$F48)</f>
        <v>c</v>
      </c>
      <c r="E38" s="66" t="str">
        <f>IF('P03'!$F48="nt","",'P03'!$F48)</f>
        <v>c</v>
      </c>
      <c r="F38" s="66" t="str">
        <f>IF('P04'!$F48="nt","",'P04'!$F48)</f>
        <v>c</v>
      </c>
      <c r="G38" s="66" t="str">
        <f>IF('P05'!$F48="nt","",'P05'!$F48)</f>
        <v>c</v>
      </c>
      <c r="H38" s="66" t="str">
        <f>IF('P06'!$F48="nt","",'P06'!$F48)</f>
        <v>c</v>
      </c>
      <c r="I38" s="66" t="str">
        <f>IF('P07'!$F48="nt","",'P07'!$F48)</f>
        <v>c</v>
      </c>
      <c r="J38" s="66" t="str">
        <f>IF('P08'!$F48="nt","",'P08'!$F48)</f>
        <v>c</v>
      </c>
      <c r="K38" s="66" t="str">
        <f>IF('P09'!$F48="nt","",'P09'!$F48)</f>
        <v>c</v>
      </c>
      <c r="L38" s="66" t="str">
        <f>IF('P10'!$F48="nt","",'P10'!$F48)</f>
        <v>c</v>
      </c>
      <c r="M38" s="66" t="str">
        <f>IF('P11'!$F48="nt","",'P11'!$F48)</f>
        <v>c</v>
      </c>
      <c r="N38" s="66" t="str">
        <f>IF('P12'!$F48="nt","",'P12'!$F48)</f>
        <v>c</v>
      </c>
      <c r="O38" s="66" t="str">
        <f>IF('P13'!$F48="nt","",'P13'!$F48)</f>
        <v>c</v>
      </c>
      <c r="P38" s="66" t="str">
        <f>IF('P14'!$F48="nt","",'P14'!$F48)</f>
        <v/>
      </c>
      <c r="Q38" s="66" t="str">
        <f>IF('P15'!$F48="nt","",'P15'!$F48)</f>
        <v/>
      </c>
      <c r="R38" s="66" t="str">
        <f>IF('P16'!$F48="nt","",'P16'!$F48)</f>
        <v/>
      </c>
      <c r="S38" s="66" t="str">
        <f>IF('P17'!$F48="nt","",'P17'!$F48)</f>
        <v/>
      </c>
      <c r="T38" s="66" t="str">
        <f>IF('P18'!$F48="nt","",'P18'!$F48)</f>
        <v/>
      </c>
      <c r="U38" s="66" t="str">
        <f>IF('P19'!$F48="nt","",'P19'!$F48)</f>
        <v/>
      </c>
      <c r="V38" s="66" t="str">
        <f>IF('P20'!$F48="nt","",'P20'!$F48)</f>
        <v/>
      </c>
      <c r="W38" s="66" t="str">
        <f>IF('P21'!$F48="nt","",'P21'!$F48)</f>
        <v/>
      </c>
      <c r="X38" s="66" t="str">
        <f>IF('P22'!$F48="nt","",'P22'!$F48)</f>
        <v/>
      </c>
      <c r="Y38" s="66" t="str">
        <f>IF('P23'!$F48="nt","",'P23'!$F48)</f>
        <v/>
      </c>
      <c r="Z38" s="66" t="str">
        <f>IF('P24'!$F48="nt","",'P24'!$F48)</f>
        <v/>
      </c>
      <c r="AA38" s="66" t="str">
        <f>IF('P25'!$F48="nt","",'P25'!$F48)</f>
        <v/>
      </c>
    </row>
    <row r="39" ht="12.75">
      <c r="A39" s="68" t="s">
        <v>106</v>
      </c>
      <c r="B39" s="68" t="s">
        <v>100</v>
      </c>
      <c r="C39" s="66" t="str">
        <f>IF('P01'!$F49="nt","",'P01'!$F49)</f>
        <v>c</v>
      </c>
      <c r="D39" s="66" t="str">
        <f>IF('P02'!$F49="nt","",'P02'!$F49)</f>
        <v>c</v>
      </c>
      <c r="E39" s="66" t="str">
        <f>IF('P03'!$F49="nt","",'P03'!$F49)</f>
        <v>c</v>
      </c>
      <c r="F39" s="66" t="str">
        <f>IF('P04'!$F49="nt","",'P04'!$F49)</f>
        <v>c</v>
      </c>
      <c r="G39" s="66" t="str">
        <f>IF('P05'!$F49="nt","",'P05'!$F49)</f>
        <v>c</v>
      </c>
      <c r="H39" s="66" t="str">
        <f>IF('P06'!$F49="nt","",'P06'!$F49)</f>
        <v>c</v>
      </c>
      <c r="I39" s="66" t="str">
        <f>IF('P07'!$F49="nt","",'P07'!$F49)</f>
        <v>c</v>
      </c>
      <c r="J39" s="66" t="str">
        <f>IF('P08'!$F49="nt","",'P08'!$F49)</f>
        <v>c</v>
      </c>
      <c r="K39" s="66" t="str">
        <f>IF('P09'!$F49="nt","",'P09'!$F49)</f>
        <v>c</v>
      </c>
      <c r="L39" s="66" t="str">
        <f>IF('P10'!$F49="nt","",'P10'!$F49)</f>
        <v>c</v>
      </c>
      <c r="M39" s="66" t="str">
        <f>IF('P11'!$F49="nt","",'P11'!$F49)</f>
        <v>c</v>
      </c>
      <c r="N39" s="66" t="str">
        <f>IF('P12'!$F49="nt","",'P12'!$F49)</f>
        <v>c</v>
      </c>
      <c r="O39" s="66" t="str">
        <f>IF('P13'!$F49="nt","",'P13'!$F49)</f>
        <v>c</v>
      </c>
      <c r="P39" s="66" t="str">
        <f>IF('P14'!$F49="nt","",'P14'!$F49)</f>
        <v/>
      </c>
      <c r="Q39" s="66" t="str">
        <f>IF('P15'!$F49="nt","",'P15'!$F49)</f>
        <v/>
      </c>
      <c r="R39" s="66" t="str">
        <f>IF('P16'!$F49="nt","",'P16'!$F49)</f>
        <v/>
      </c>
      <c r="S39" s="66" t="str">
        <f>IF('P17'!$F49="nt","",'P17'!$F49)</f>
        <v/>
      </c>
      <c r="T39" s="66" t="str">
        <f>IF('P18'!$F49="nt","",'P18'!$F49)</f>
        <v/>
      </c>
      <c r="U39" s="66" t="str">
        <f>IF('P19'!$F49="nt","",'P19'!$F49)</f>
        <v/>
      </c>
      <c r="V39" s="66" t="str">
        <f>IF('P20'!$F49="nt","",'P20'!$F49)</f>
        <v/>
      </c>
      <c r="W39" s="66" t="str">
        <f>IF('P21'!$F49="nt","",'P21'!$F49)</f>
        <v/>
      </c>
      <c r="X39" s="66" t="str">
        <f>IF('P22'!$F49="nt","",'P22'!$F49)</f>
        <v/>
      </c>
      <c r="Y39" s="66" t="str">
        <f>IF('P23'!$F49="nt","",'P23'!$F49)</f>
        <v/>
      </c>
      <c r="Z39" s="66" t="str">
        <f>IF('P24'!$F49="nt","",'P24'!$F49)</f>
        <v/>
      </c>
      <c r="AA39" s="66" t="str">
        <f>IF('P25'!$F49="nt","",'P25'!$F49)</f>
        <v/>
      </c>
    </row>
    <row r="40" ht="12.75">
      <c r="A40" s="68" t="s">
        <v>106</v>
      </c>
      <c r="B40" s="68" t="s">
        <v>101</v>
      </c>
      <c r="C40" s="66" t="str">
        <f>IF('P01'!$F50="nt","",'P01'!$F50)</f>
        <v>na</v>
      </c>
      <c r="D40" s="66" t="str">
        <f>IF('P02'!$F50="nt","",'P02'!$F50)</f>
        <v>na</v>
      </c>
      <c r="E40" s="66" t="str">
        <f>IF('P03'!$F50="nt","",'P03'!$F50)</f>
        <v>na</v>
      </c>
      <c r="F40" s="66" t="str">
        <f>IF('P04'!$F50="nt","",'P04'!$F50)</f>
        <v>na</v>
      </c>
      <c r="G40" s="66" t="str">
        <f>IF('P05'!$F50="nt","",'P05'!$F50)</f>
        <v>na</v>
      </c>
      <c r="H40" s="66" t="str">
        <f>IF('P06'!$F50="nt","",'P06'!$F50)</f>
        <v>na</v>
      </c>
      <c r="I40" s="66" t="str">
        <f>IF('P07'!$F50="nt","",'P07'!$F50)</f>
        <v>na</v>
      </c>
      <c r="J40" s="66" t="str">
        <f>IF('P08'!$F50="nt","",'P08'!$F50)</f>
        <v>na</v>
      </c>
      <c r="K40" s="66" t="str">
        <f>IF('P09'!$F50="nt","",'P09'!$F50)</f>
        <v>na</v>
      </c>
      <c r="L40" s="66" t="str">
        <f>IF('P10'!$F50="nt","",'P10'!$F50)</f>
        <v>na</v>
      </c>
      <c r="M40" s="66" t="str">
        <f>IF('P11'!$F50="nt","",'P11'!$F50)</f>
        <v>na</v>
      </c>
      <c r="N40" s="66" t="str">
        <f>IF('P12'!$F50="nt","",'P12'!$F50)</f>
        <v>na</v>
      </c>
      <c r="O40" s="66" t="str">
        <f>IF('P13'!$F50="nt","",'P13'!$F50)</f>
        <v>na</v>
      </c>
      <c r="P40" s="66" t="str">
        <f>IF('P14'!$F50="nt","",'P14'!$F50)</f>
        <v/>
      </c>
      <c r="Q40" s="66" t="str">
        <f>IF('P15'!$F50="nt","",'P15'!$F50)</f>
        <v/>
      </c>
      <c r="R40" s="66" t="str">
        <f>IF('P16'!$F50="nt","",'P16'!$F50)</f>
        <v/>
      </c>
      <c r="S40" s="66" t="str">
        <f>IF('P17'!$F50="nt","",'P17'!$F50)</f>
        <v/>
      </c>
      <c r="T40" s="66" t="str">
        <f>IF('P18'!$F50="nt","",'P18'!$F50)</f>
        <v/>
      </c>
      <c r="U40" s="66" t="str">
        <f>IF('P19'!$F50="nt","",'P19'!$F50)</f>
        <v/>
      </c>
      <c r="V40" s="66" t="str">
        <f>IF('P20'!$F50="nt","",'P20'!$F50)</f>
        <v/>
      </c>
      <c r="W40" s="66" t="str">
        <f>IF('P21'!$F50="nt","",'P21'!$F50)</f>
        <v/>
      </c>
      <c r="X40" s="66" t="str">
        <f>IF('P22'!$F50="nt","",'P22'!$F50)</f>
        <v/>
      </c>
      <c r="Y40" s="66" t="str">
        <f>IF('P23'!$F50="nt","",'P23'!$F50)</f>
        <v/>
      </c>
      <c r="Z40" s="66" t="str">
        <f>IF('P24'!$F50="nt","",'P24'!$F50)</f>
        <v/>
      </c>
      <c r="AA40" s="66" t="str">
        <f>IF('P25'!$F50="nt","",'P25'!$F50)</f>
        <v/>
      </c>
    </row>
    <row r="41" ht="12.75">
      <c r="A41" s="68" t="s">
        <v>106</v>
      </c>
      <c r="B41" s="68" t="s">
        <v>102</v>
      </c>
      <c r="C41" s="66" t="str">
        <f>IF('P01'!$F51="nt","",'P01'!$F51)</f>
        <v>c</v>
      </c>
      <c r="D41" s="66" t="str">
        <f>IF('P02'!$F51="nt","",'P02'!$F51)</f>
        <v>c</v>
      </c>
      <c r="E41" s="66" t="str">
        <f>IF('P03'!$F51="nt","",'P03'!$F51)</f>
        <v>c</v>
      </c>
      <c r="F41" s="66" t="str">
        <f>IF('P04'!$F51="nt","",'P04'!$F51)</f>
        <v>c</v>
      </c>
      <c r="G41" s="66" t="str">
        <f>IF('P05'!$F51="nt","",'P05'!$F51)</f>
        <v>c</v>
      </c>
      <c r="H41" s="66" t="str">
        <f>IF('P06'!$F51="nt","",'P06'!$F51)</f>
        <v>c</v>
      </c>
      <c r="I41" s="66" t="str">
        <f>IF('P07'!$F51="nt","",'P07'!$F51)</f>
        <v>c</v>
      </c>
      <c r="J41" s="66" t="str">
        <f>IF('P08'!$F51="nt","",'P08'!$F51)</f>
        <v>c</v>
      </c>
      <c r="K41" s="66" t="str">
        <f>IF('P09'!$F51="nt","",'P09'!$F51)</f>
        <v>c</v>
      </c>
      <c r="L41" s="66" t="str">
        <f>IF('P10'!$F51="nt","",'P10'!$F51)</f>
        <v>c</v>
      </c>
      <c r="M41" s="66" t="str">
        <f>IF('P11'!$F51="nt","",'P11'!$F51)</f>
        <v>c</v>
      </c>
      <c r="N41" s="66" t="str">
        <f>IF('P12'!$F51="nt","",'P12'!$F51)</f>
        <v>c</v>
      </c>
      <c r="O41" s="66" t="str">
        <f>IF('P13'!$F51="nt","",'P13'!$F51)</f>
        <v>c</v>
      </c>
      <c r="P41" s="66" t="str">
        <f>IF('P14'!$F51="nt","",'P14'!$F51)</f>
        <v/>
      </c>
      <c r="Q41" s="66" t="str">
        <f>IF('P15'!$F51="nt","",'P15'!$F51)</f>
        <v/>
      </c>
      <c r="R41" s="66" t="str">
        <f>IF('P16'!$F51="nt","",'P16'!$F51)</f>
        <v/>
      </c>
      <c r="S41" s="66" t="str">
        <f>IF('P17'!$F51="nt","",'P17'!$F51)</f>
        <v/>
      </c>
      <c r="T41" s="66" t="str">
        <f>IF('P18'!$F51="nt","",'P18'!$F51)</f>
        <v/>
      </c>
      <c r="U41" s="66" t="str">
        <f>IF('P19'!$F51="nt","",'P19'!$F51)</f>
        <v/>
      </c>
      <c r="V41" s="66" t="str">
        <f>IF('P20'!$F51="nt","",'P20'!$F51)</f>
        <v/>
      </c>
      <c r="W41" s="66" t="str">
        <f>IF('P21'!$F51="nt","",'P21'!$F51)</f>
        <v/>
      </c>
      <c r="X41" s="66" t="str">
        <f>IF('P22'!$F51="nt","",'P22'!$F51)</f>
        <v/>
      </c>
      <c r="Y41" s="66" t="str">
        <f>IF('P23'!$F51="nt","",'P23'!$F51)</f>
        <v/>
      </c>
      <c r="Z41" s="66" t="str">
        <f>IF('P24'!$F51="nt","",'P24'!$F51)</f>
        <v/>
      </c>
      <c r="AA41" s="66" t="str">
        <f>IF('P25'!$F51="nt","",'P25'!$F51)</f>
        <v/>
      </c>
    </row>
    <row r="42" ht="12.75">
      <c r="A42" s="68" t="s">
        <v>106</v>
      </c>
      <c r="B42" s="68" t="s">
        <v>103</v>
      </c>
      <c r="C42" s="66" t="str">
        <f>IF('P01'!$F52="nt","",'P01'!$F52)</f>
        <v>na</v>
      </c>
      <c r="D42" s="66" t="str">
        <f>IF('P02'!$F52="nt","",'P02'!$F52)</f>
        <v>na</v>
      </c>
      <c r="E42" s="66" t="str">
        <f>IF('P03'!$F52="nt","",'P03'!$F52)</f>
        <v>na</v>
      </c>
      <c r="F42" s="66" t="str">
        <f>IF('P04'!$F52="nt","",'P04'!$F52)</f>
        <v>na</v>
      </c>
      <c r="G42" s="66" t="str">
        <f>IF('P05'!$F52="nt","",'P05'!$F52)</f>
        <v>na</v>
      </c>
      <c r="H42" s="66" t="str">
        <f>IF('P06'!$F52="nt","",'P06'!$F52)</f>
        <v>na</v>
      </c>
      <c r="I42" s="66" t="str">
        <f>IF('P07'!$F52="nt","",'P07'!$F52)</f>
        <v>na</v>
      </c>
      <c r="J42" s="66" t="str">
        <f>IF('P08'!$F52="nt","",'P08'!$F52)</f>
        <v>na</v>
      </c>
      <c r="K42" s="66" t="str">
        <f>IF('P09'!$F52="nt","",'P09'!$F52)</f>
        <v>na</v>
      </c>
      <c r="L42" s="66" t="str">
        <f>IF('P10'!$F52="nt","",'P10'!$F52)</f>
        <v>na</v>
      </c>
      <c r="M42" s="66" t="str">
        <f>IF('P11'!$F52="nt","",'P11'!$F52)</f>
        <v>na</v>
      </c>
      <c r="N42" s="66" t="str">
        <f>IF('P12'!$F52="nt","",'P12'!$F52)</f>
        <v>na</v>
      </c>
      <c r="O42" s="66" t="str">
        <f>IF('P13'!$F52="nt","",'P13'!$F52)</f>
        <v>na</v>
      </c>
      <c r="P42" s="66" t="str">
        <f>IF('P14'!$F52="nt","",'P14'!$F52)</f>
        <v/>
      </c>
      <c r="Q42" s="66" t="str">
        <f>IF('P15'!$F52="nt","",'P15'!$F52)</f>
        <v/>
      </c>
      <c r="R42" s="66" t="str">
        <f>IF('P16'!$F52="nt","",'P16'!$F52)</f>
        <v/>
      </c>
      <c r="S42" s="66" t="str">
        <f>IF('P17'!$F52="nt","",'P17'!$F52)</f>
        <v/>
      </c>
      <c r="T42" s="66" t="str">
        <f>IF('P18'!$F52="nt","",'P18'!$F52)</f>
        <v/>
      </c>
      <c r="U42" s="66" t="str">
        <f>IF('P19'!$F52="nt","",'P19'!$F52)</f>
        <v/>
      </c>
      <c r="V42" s="66" t="str">
        <f>IF('P20'!$F52="nt","",'P20'!$F52)</f>
        <v/>
      </c>
      <c r="W42" s="66" t="str">
        <f>IF('P21'!$F52="nt","",'P21'!$F52)</f>
        <v/>
      </c>
      <c r="X42" s="66" t="str">
        <f>IF('P22'!$F52="nt","",'P22'!$F52)</f>
        <v/>
      </c>
      <c r="Y42" s="66" t="str">
        <f>IF('P23'!$F52="nt","",'P23'!$F52)</f>
        <v/>
      </c>
      <c r="Z42" s="66" t="str">
        <f>IF('P24'!$F52="nt","",'P24'!$F52)</f>
        <v/>
      </c>
      <c r="AA42" s="66" t="str">
        <f>IF('P25'!$F52="nt","",'P25'!$F52)</f>
        <v/>
      </c>
    </row>
    <row r="43" ht="12.75">
      <c r="A43" s="68" t="s">
        <v>106</v>
      </c>
      <c r="B43" s="68" t="s">
        <v>104</v>
      </c>
      <c r="C43" s="66" t="str">
        <f>IF('P01'!$F53="nt","",'P01'!$F53)</f>
        <v>na</v>
      </c>
      <c r="D43" s="66" t="str">
        <f>IF('P02'!$F53="nt","",'P02'!$F53)</f>
        <v>na</v>
      </c>
      <c r="E43" s="66" t="str">
        <f>IF('P03'!$F53="nt","",'P03'!$F53)</f>
        <v>na</v>
      </c>
      <c r="F43" s="66" t="str">
        <f>IF('P04'!$F53="nt","",'P04'!$F53)</f>
        <v>na</v>
      </c>
      <c r="G43" s="66" t="str">
        <f>IF('P05'!$F53="nt","",'P05'!$F53)</f>
        <v>na</v>
      </c>
      <c r="H43" s="66" t="str">
        <f>IF('P06'!$F53="nt","",'P06'!$F53)</f>
        <v>na</v>
      </c>
      <c r="I43" s="66" t="str">
        <f>IF('P07'!$F53="nt","",'P07'!$F53)</f>
        <v>na</v>
      </c>
      <c r="J43" s="66" t="str">
        <f>IF('P08'!$F53="nt","",'P08'!$F53)</f>
        <v>na</v>
      </c>
      <c r="K43" s="66" t="str">
        <f>IF('P09'!$F53="nt","",'P09'!$F53)</f>
        <v>na</v>
      </c>
      <c r="L43" s="66" t="str">
        <f>IF('P10'!$F53="nt","",'P10'!$F53)</f>
        <v>na</v>
      </c>
      <c r="M43" s="66" t="str">
        <f>IF('P11'!$F53="nt","",'P11'!$F53)</f>
        <v>na</v>
      </c>
      <c r="N43" s="66" t="str">
        <f>IF('P12'!$F53="nt","",'P12'!$F53)</f>
        <v>na</v>
      </c>
      <c r="O43" s="66" t="str">
        <f>IF('P13'!$F53="nt","",'P13'!$F53)</f>
        <v>na</v>
      </c>
      <c r="P43" s="66" t="str">
        <f>IF('P14'!$F53="nt","",'P14'!$F53)</f>
        <v/>
      </c>
      <c r="Q43" s="66" t="str">
        <f>IF('P15'!$F53="nt","",'P15'!$F53)</f>
        <v/>
      </c>
      <c r="R43" s="66" t="str">
        <f>IF('P16'!$F53="nt","",'P16'!$F53)</f>
        <v/>
      </c>
      <c r="S43" s="66" t="str">
        <f>IF('P17'!$F53="nt","",'P17'!$F53)</f>
        <v/>
      </c>
      <c r="T43" s="66" t="str">
        <f>IF('P18'!$F53="nt","",'P18'!$F53)</f>
        <v/>
      </c>
      <c r="U43" s="66" t="str">
        <f>IF('P19'!$F53="nt","",'P19'!$F53)</f>
        <v/>
      </c>
      <c r="V43" s="66" t="str">
        <f>IF('P20'!$F53="nt","",'P20'!$F53)</f>
        <v/>
      </c>
      <c r="W43" s="66" t="str">
        <f>IF('P21'!$F53="nt","",'P21'!$F53)</f>
        <v/>
      </c>
      <c r="X43" s="66" t="str">
        <f>IF('P22'!$F53="nt","",'P22'!$F53)</f>
        <v/>
      </c>
      <c r="Y43" s="66" t="str">
        <f>IF('P23'!$F53="nt","",'P23'!$F53)</f>
        <v/>
      </c>
      <c r="Z43" s="66" t="str">
        <f>IF('P24'!$F53="nt","",'P24'!$F53)</f>
        <v/>
      </c>
      <c r="AA43" s="66" t="str">
        <f>IF('P25'!$F53="nt","",'P25'!$F53)</f>
        <v/>
      </c>
    </row>
    <row r="44" ht="12.75">
      <c r="A44" s="68" t="s">
        <v>107</v>
      </c>
      <c r="B44" s="68" t="s">
        <v>100</v>
      </c>
      <c r="C44" s="66" t="str">
        <f>IF('P01'!$F54="nt","",'P01'!$F54)</f>
        <v>c</v>
      </c>
      <c r="D44" s="66" t="str">
        <f>IF('P02'!$F54="nt","",'P02'!$F54)</f>
        <v>c</v>
      </c>
      <c r="E44" s="66" t="str">
        <f>IF('P03'!$F54="nt","",'P03'!$F54)</f>
        <v>c</v>
      </c>
      <c r="F44" s="66" t="str">
        <f>IF('P04'!$F54="nt","",'P04'!$F54)</f>
        <v>c</v>
      </c>
      <c r="G44" s="66" t="str">
        <f>IF('P05'!$F54="nt","",'P05'!$F54)</f>
        <v>c</v>
      </c>
      <c r="H44" s="66" t="str">
        <f>IF('P06'!$F54="nt","",'P06'!$F54)</f>
        <v>c</v>
      </c>
      <c r="I44" s="66" t="str">
        <f>IF('P07'!$F54="nt","",'P07'!$F54)</f>
        <v>c</v>
      </c>
      <c r="J44" s="66" t="str">
        <f>IF('P08'!$F54="nt","",'P08'!$F54)</f>
        <v>c</v>
      </c>
      <c r="K44" s="66" t="str">
        <f>IF('P09'!$F54="nt","",'P09'!$F54)</f>
        <v>c</v>
      </c>
      <c r="L44" s="66" t="str">
        <f>IF('P10'!$F54="nt","",'P10'!$F54)</f>
        <v>c</v>
      </c>
      <c r="M44" s="66" t="str">
        <f>IF('P11'!$F54="nt","",'P11'!$F54)</f>
        <v>c</v>
      </c>
      <c r="N44" s="66" t="str">
        <f>IF('P12'!$F54="nt","",'P12'!$F54)</f>
        <v>c</v>
      </c>
      <c r="O44" s="66" t="str">
        <f>IF('P13'!$F54="nt","",'P13'!$F54)</f>
        <v>c</v>
      </c>
      <c r="P44" s="66" t="str">
        <f>IF('P14'!$F54="nt","",'P14'!$F54)</f>
        <v/>
      </c>
      <c r="Q44" s="66" t="str">
        <f>IF('P15'!$F54="nt","",'P15'!$F54)</f>
        <v/>
      </c>
      <c r="R44" s="66" t="str">
        <f>IF('P16'!$F54="nt","",'P16'!$F54)</f>
        <v/>
      </c>
      <c r="S44" s="66" t="str">
        <f>IF('P17'!$F54="nt","",'P17'!$F54)</f>
        <v/>
      </c>
      <c r="T44" s="66" t="str">
        <f>IF('P18'!$F54="nt","",'P18'!$F54)</f>
        <v/>
      </c>
      <c r="U44" s="66" t="str">
        <f>IF('P19'!$F54="nt","",'P19'!$F54)</f>
        <v/>
      </c>
      <c r="V44" s="66" t="str">
        <f>IF('P20'!$F54="nt","",'P20'!$F54)</f>
        <v/>
      </c>
      <c r="W44" s="66" t="str">
        <f>IF('P21'!$F54="nt","",'P21'!$F54)</f>
        <v/>
      </c>
      <c r="X44" s="66" t="str">
        <f>IF('P22'!$F54="nt","",'P22'!$F54)</f>
        <v/>
      </c>
      <c r="Y44" s="66" t="str">
        <f>IF('P23'!$F54="nt","",'P23'!$F54)</f>
        <v/>
      </c>
      <c r="Z44" s="66" t="str">
        <f>IF('P24'!$F54="nt","",'P24'!$F54)</f>
        <v/>
      </c>
      <c r="AA44" s="66" t="str">
        <f>IF('P25'!$F54="nt","",'P25'!$F54)</f>
        <v/>
      </c>
    </row>
    <row r="45" ht="12.75">
      <c r="A45" s="68" t="s">
        <v>107</v>
      </c>
      <c r="B45" s="68" t="s">
        <v>101</v>
      </c>
      <c r="C45" s="66" t="str">
        <f>IF('P01'!$F55="nt","",'P01'!$F55)</f>
        <v>na</v>
      </c>
      <c r="D45" s="66" t="str">
        <f>IF('P02'!$F55="nt","",'P02'!$F55)</f>
        <v>na</v>
      </c>
      <c r="E45" s="66" t="str">
        <f>IF('P03'!$F55="nt","",'P03'!$F55)</f>
        <v>na</v>
      </c>
      <c r="F45" s="66" t="str">
        <f>IF('P04'!$F55="nt","",'P04'!$F55)</f>
        <v>na</v>
      </c>
      <c r="G45" s="66" t="str">
        <f>IF('P05'!$F55="nt","",'P05'!$F55)</f>
        <v>na</v>
      </c>
      <c r="H45" s="66" t="str">
        <f>IF('P06'!$F55="nt","",'P06'!$F55)</f>
        <v>na</v>
      </c>
      <c r="I45" s="66" t="str">
        <f>IF('P07'!$F55="nt","",'P07'!$F55)</f>
        <v>na</v>
      </c>
      <c r="J45" s="66" t="str">
        <f>IF('P08'!$F55="nt","",'P08'!$F55)</f>
        <v>na</v>
      </c>
      <c r="K45" s="66" t="str">
        <f>IF('P09'!$F55="nt","",'P09'!$F55)</f>
        <v>na</v>
      </c>
      <c r="L45" s="66" t="str">
        <f>IF('P10'!$F55="nt","",'P10'!$F55)</f>
        <v>na</v>
      </c>
      <c r="M45" s="66" t="str">
        <f>IF('P11'!$F55="nt","",'P11'!$F55)</f>
        <v>na</v>
      </c>
      <c r="N45" s="66" t="str">
        <f>IF('P12'!$F55="nt","",'P12'!$F55)</f>
        <v>na</v>
      </c>
      <c r="O45" s="66" t="str">
        <f>IF('P13'!$F55="nt","",'P13'!$F55)</f>
        <v>na</v>
      </c>
      <c r="P45" s="66" t="str">
        <f>IF('P14'!$F55="nt","",'P14'!$F55)</f>
        <v/>
      </c>
      <c r="Q45" s="66" t="str">
        <f>IF('P15'!$F55="nt","",'P15'!$F55)</f>
        <v/>
      </c>
      <c r="R45" s="66" t="str">
        <f>IF('P16'!$F55="nt","",'P16'!$F55)</f>
        <v/>
      </c>
      <c r="S45" s="66" t="str">
        <f>IF('P17'!$F55="nt","",'P17'!$F55)</f>
        <v/>
      </c>
      <c r="T45" s="66" t="str">
        <f>IF('P18'!$F55="nt","",'P18'!$F55)</f>
        <v/>
      </c>
      <c r="U45" s="66" t="str">
        <f>IF('P19'!$F55="nt","",'P19'!$F55)</f>
        <v/>
      </c>
      <c r="V45" s="66" t="str">
        <f>IF('P20'!$F55="nt","",'P20'!$F55)</f>
        <v/>
      </c>
      <c r="W45" s="66" t="str">
        <f>IF('P21'!$F55="nt","",'P21'!$F55)</f>
        <v/>
      </c>
      <c r="X45" s="66" t="str">
        <f>IF('P22'!$F55="nt","",'P22'!$F55)</f>
        <v/>
      </c>
      <c r="Y45" s="66" t="str">
        <f>IF('P23'!$F55="nt","",'P23'!$F55)</f>
        <v/>
      </c>
      <c r="Z45" s="66" t="str">
        <f>IF('P24'!$F55="nt","",'P24'!$F55)</f>
        <v/>
      </c>
      <c r="AA45" s="66" t="str">
        <f>IF('P25'!$F55="nt","",'P25'!$F55)</f>
        <v/>
      </c>
    </row>
    <row r="46" ht="12.75">
      <c r="A46" s="68" t="s">
        <v>107</v>
      </c>
      <c r="B46" s="68" t="s">
        <v>102</v>
      </c>
      <c r="C46" s="66" t="str">
        <f>IF('P01'!$F56="nt","",'P01'!$F56)</f>
        <v>c</v>
      </c>
      <c r="D46" s="66" t="str">
        <f>IF('P02'!$F56="nt","",'P02'!$F56)</f>
        <v>c</v>
      </c>
      <c r="E46" s="66" t="str">
        <f>IF('P03'!$F56="nt","",'P03'!$F56)</f>
        <v>c</v>
      </c>
      <c r="F46" s="66" t="str">
        <f>IF('P04'!$F56="nt","",'P04'!$F56)</f>
        <v>c</v>
      </c>
      <c r="G46" s="66" t="str">
        <f>IF('P05'!$F56="nt","",'P05'!$F56)</f>
        <v>c</v>
      </c>
      <c r="H46" s="66" t="str">
        <f>IF('P06'!$F56="nt","",'P06'!$F56)</f>
        <v>c</v>
      </c>
      <c r="I46" s="66" t="str">
        <f>IF('P07'!$F56="nt","",'P07'!$F56)</f>
        <v>c</v>
      </c>
      <c r="J46" s="66" t="str">
        <f>IF('P08'!$F56="nt","",'P08'!$F56)</f>
        <v>c</v>
      </c>
      <c r="K46" s="66" t="str">
        <f>IF('P09'!$F56="nt","",'P09'!$F56)</f>
        <v>c</v>
      </c>
      <c r="L46" s="66" t="str">
        <f>IF('P10'!$F56="nt","",'P10'!$F56)</f>
        <v>c</v>
      </c>
      <c r="M46" s="66" t="str">
        <f>IF('P11'!$F56="nt","",'P11'!$F56)</f>
        <v>c</v>
      </c>
      <c r="N46" s="66" t="str">
        <f>IF('P12'!$F56="nt","",'P12'!$F56)</f>
        <v>c</v>
      </c>
      <c r="O46" s="66" t="str">
        <f>IF('P13'!$F56="nt","",'P13'!$F56)</f>
        <v>c</v>
      </c>
      <c r="P46" s="66" t="str">
        <f>IF('P14'!$F56="nt","",'P14'!$F56)</f>
        <v/>
      </c>
      <c r="Q46" s="66" t="str">
        <f>IF('P15'!$F56="nt","",'P15'!$F56)</f>
        <v/>
      </c>
      <c r="R46" s="66" t="str">
        <f>IF('P16'!$F56="nt","",'P16'!$F56)</f>
        <v/>
      </c>
      <c r="S46" s="66" t="str">
        <f>IF('P17'!$F56="nt","",'P17'!$F56)</f>
        <v/>
      </c>
      <c r="T46" s="66" t="str">
        <f>IF('P18'!$F56="nt","",'P18'!$F56)</f>
        <v/>
      </c>
      <c r="U46" s="66" t="str">
        <f>IF('P19'!$F56="nt","",'P19'!$F56)</f>
        <v/>
      </c>
      <c r="V46" s="66" t="str">
        <f>IF('P20'!$F56="nt","",'P20'!$F56)</f>
        <v/>
      </c>
      <c r="W46" s="66" t="str">
        <f>IF('P21'!$F56="nt","",'P21'!$F56)</f>
        <v/>
      </c>
      <c r="X46" s="66" t="str">
        <f>IF('P22'!$F56="nt","",'P22'!$F56)</f>
        <v/>
      </c>
      <c r="Y46" s="66" t="str">
        <f>IF('P23'!$F56="nt","",'P23'!$F56)</f>
        <v/>
      </c>
      <c r="Z46" s="66" t="str">
        <f>IF('P24'!$F56="nt","",'P24'!$F56)</f>
        <v/>
      </c>
      <c r="AA46" s="66" t="str">
        <f>IF('P25'!$F56="nt","",'P25'!$F56)</f>
        <v/>
      </c>
    </row>
    <row r="47" ht="12.75">
      <c r="A47" s="68" t="s">
        <v>107</v>
      </c>
      <c r="B47" s="68" t="s">
        <v>103</v>
      </c>
      <c r="C47" s="66" t="str">
        <f>IF('P01'!$F57="nt","",'P01'!$F57)</f>
        <v>c</v>
      </c>
      <c r="D47" s="66" t="str">
        <f>IF('P02'!$F57="nt","",'P02'!$F57)</f>
        <v>c</v>
      </c>
      <c r="E47" s="66" t="str">
        <f>IF('P03'!$F57="nt","",'P03'!$F57)</f>
        <v>c</v>
      </c>
      <c r="F47" s="66" t="str">
        <f>IF('P04'!$F57="nt","",'P04'!$F57)</f>
        <v>c</v>
      </c>
      <c r="G47" s="66" t="str">
        <f>IF('P05'!$F57="nt","",'P05'!$F57)</f>
        <v>c</v>
      </c>
      <c r="H47" s="66" t="str">
        <f>IF('P06'!$F57="nt","",'P06'!$F57)</f>
        <v>c</v>
      </c>
      <c r="I47" s="66" t="str">
        <f>IF('P07'!$F57="nt","",'P07'!$F57)</f>
        <v>c</v>
      </c>
      <c r="J47" s="66" t="str">
        <f>IF('P08'!$F57="nt","",'P08'!$F57)</f>
        <v>c</v>
      </c>
      <c r="K47" s="66" t="str">
        <f>IF('P09'!$F57="nt","",'P09'!$F57)</f>
        <v>c</v>
      </c>
      <c r="L47" s="66" t="str">
        <f>IF('P10'!$F57="nt","",'P10'!$F57)</f>
        <v>c</v>
      </c>
      <c r="M47" s="66" t="str">
        <f>IF('P11'!$F57="nt","",'P11'!$F57)</f>
        <v>c</v>
      </c>
      <c r="N47" s="66" t="str">
        <f>IF('P12'!$F57="nt","",'P12'!$F57)</f>
        <v>c</v>
      </c>
      <c r="O47" s="66" t="str">
        <f>IF('P13'!$F57="nt","",'P13'!$F57)</f>
        <v>c</v>
      </c>
      <c r="P47" s="66" t="str">
        <f>IF('P14'!$F57="nt","",'P14'!$F57)</f>
        <v/>
      </c>
      <c r="Q47" s="66" t="str">
        <f>IF('P15'!$F57="nt","",'P15'!$F57)</f>
        <v/>
      </c>
      <c r="R47" s="66" t="str">
        <f>IF('P16'!$F57="nt","",'P16'!$F57)</f>
        <v/>
      </c>
      <c r="S47" s="66" t="str">
        <f>IF('P17'!$F57="nt","",'P17'!$F57)</f>
        <v/>
      </c>
      <c r="T47" s="66" t="str">
        <f>IF('P18'!$F57="nt","",'P18'!$F57)</f>
        <v/>
      </c>
      <c r="U47" s="66" t="str">
        <f>IF('P19'!$F57="nt","",'P19'!$F57)</f>
        <v/>
      </c>
      <c r="V47" s="66" t="str">
        <f>IF('P20'!$F57="nt","",'P20'!$F57)</f>
        <v/>
      </c>
      <c r="W47" s="66" t="str">
        <f>IF('P21'!$F57="nt","",'P21'!$F57)</f>
        <v/>
      </c>
      <c r="X47" s="66" t="str">
        <f>IF('P22'!$F57="nt","",'P22'!$F57)</f>
        <v/>
      </c>
      <c r="Y47" s="66" t="str">
        <f>IF('P23'!$F57="nt","",'P23'!$F57)</f>
        <v/>
      </c>
      <c r="Z47" s="66" t="str">
        <f>IF('P24'!$F57="nt","",'P24'!$F57)</f>
        <v/>
      </c>
      <c r="AA47" s="66" t="str">
        <f>IF('P25'!$F57="nt","",'P25'!$F57)</f>
        <v/>
      </c>
    </row>
    <row r="48" ht="12.75">
      <c r="A48" s="68" t="s">
        <v>107</v>
      </c>
      <c r="B48" s="68" t="s">
        <v>104</v>
      </c>
      <c r="C48" s="66" t="str">
        <f>IF('P01'!$F58="nt","",'P01'!$F58)</f>
        <v>c</v>
      </c>
      <c r="D48" s="66" t="str">
        <f>IF('P02'!$F58="nt","",'P02'!$F58)</f>
        <v>c</v>
      </c>
      <c r="E48" s="66" t="str">
        <f>IF('P03'!$F58="nt","",'P03'!$F58)</f>
        <v>c</v>
      </c>
      <c r="F48" s="66" t="str">
        <f>IF('P04'!$F58="nt","",'P04'!$F58)</f>
        <v>c</v>
      </c>
      <c r="G48" s="66" t="str">
        <f>IF('P05'!$F58="nt","",'P05'!$F58)</f>
        <v>c</v>
      </c>
      <c r="H48" s="66" t="str">
        <f>IF('P06'!$F58="nt","",'P06'!$F58)</f>
        <v>c</v>
      </c>
      <c r="I48" s="66" t="str">
        <f>IF('P07'!$F58="nt","",'P07'!$F58)</f>
        <v>c</v>
      </c>
      <c r="J48" s="66" t="str">
        <f>IF('P08'!$F58="nt","",'P08'!$F58)</f>
        <v>c</v>
      </c>
      <c r="K48" s="66" t="str">
        <f>IF('P09'!$F58="nt","",'P09'!$F58)</f>
        <v>c</v>
      </c>
      <c r="L48" s="66" t="str">
        <f>IF('P10'!$F58="nt","",'P10'!$F58)</f>
        <v>c</v>
      </c>
      <c r="M48" s="66" t="str">
        <f>IF('P11'!$F58="nt","",'P11'!$F58)</f>
        <v>c</v>
      </c>
      <c r="N48" s="66" t="str">
        <f>IF('P12'!$F58="nt","",'P12'!$F58)</f>
        <v>c</v>
      </c>
      <c r="O48" s="66" t="str">
        <f>IF('P13'!$F58="nt","",'P13'!$F58)</f>
        <v>c</v>
      </c>
      <c r="P48" s="66" t="str">
        <f>IF('P14'!$F58="nt","",'P14'!$F58)</f>
        <v/>
      </c>
      <c r="Q48" s="66" t="str">
        <f>IF('P15'!$F58="nt","",'P15'!$F58)</f>
        <v/>
      </c>
      <c r="R48" s="66" t="str">
        <f>IF('P16'!$F58="nt","",'P16'!$F58)</f>
        <v/>
      </c>
      <c r="S48" s="66" t="str">
        <f>IF('P17'!$F58="nt","",'P17'!$F58)</f>
        <v/>
      </c>
      <c r="T48" s="66" t="str">
        <f>IF('P18'!$F58="nt","",'P18'!$F58)</f>
        <v/>
      </c>
      <c r="U48" s="66" t="str">
        <f>IF('P19'!$F58="nt","",'P19'!$F58)</f>
        <v/>
      </c>
      <c r="V48" s="66" t="str">
        <f>IF('P20'!$F58="nt","",'P20'!$F58)</f>
        <v/>
      </c>
      <c r="W48" s="66" t="str">
        <f>IF('P21'!$F58="nt","",'P21'!$F58)</f>
        <v/>
      </c>
      <c r="X48" s="66" t="str">
        <f>IF('P22'!$F58="nt","",'P22'!$F58)</f>
        <v/>
      </c>
      <c r="Y48" s="66" t="str">
        <f>IF('P23'!$F58="nt","",'P23'!$F58)</f>
        <v/>
      </c>
      <c r="Z48" s="66" t="str">
        <f>IF('P24'!$F58="nt","",'P24'!$F58)</f>
        <v/>
      </c>
      <c r="AA48" s="66" t="str">
        <f>IF('P25'!$F58="nt","",'P25'!$F58)</f>
        <v/>
      </c>
    </row>
    <row r="49" ht="12.75">
      <c r="A49" s="68" t="s">
        <v>107</v>
      </c>
      <c r="B49" s="68" t="s">
        <v>105</v>
      </c>
      <c r="C49" s="66" t="str">
        <f>IF('P01'!$F59="nt","",'P01'!$F59)</f>
        <v>c</v>
      </c>
      <c r="D49" s="66" t="str">
        <f>IF('P02'!$F59="nt","",'P02'!$F59)</f>
        <v>c</v>
      </c>
      <c r="E49" s="66" t="str">
        <f>IF('P03'!$F59="nt","",'P03'!$F59)</f>
        <v>c</v>
      </c>
      <c r="F49" s="66" t="str">
        <f>IF('P04'!$F59="nt","",'P04'!$F59)</f>
        <v>c</v>
      </c>
      <c r="G49" s="66" t="str">
        <f>IF('P05'!$F59="nt","",'P05'!$F59)</f>
        <v>c</v>
      </c>
      <c r="H49" s="66" t="str">
        <f>IF('P06'!$F59="nt","",'P06'!$F59)</f>
        <v>c</v>
      </c>
      <c r="I49" s="66" t="str">
        <f>IF('P07'!$F59="nt","",'P07'!$F59)</f>
        <v>c</v>
      </c>
      <c r="J49" s="66" t="str">
        <f>IF('P08'!$F59="nt","",'P08'!$F59)</f>
        <v>c</v>
      </c>
      <c r="K49" s="66" t="str">
        <f>IF('P09'!$F59="nt","",'P09'!$F59)</f>
        <v>c</v>
      </c>
      <c r="L49" s="66" t="str">
        <f>IF('P10'!$F59="nt","",'P10'!$F59)</f>
        <v>c</v>
      </c>
      <c r="M49" s="66" t="str">
        <f>IF('P11'!$F59="nt","",'P11'!$F59)</f>
        <v>c</v>
      </c>
      <c r="N49" s="66" t="str">
        <f>IF('P12'!$F59="nt","",'P12'!$F59)</f>
        <v>c</v>
      </c>
      <c r="O49" s="66" t="str">
        <f>IF('P13'!$F59="nt","",'P13'!$F59)</f>
        <v>c</v>
      </c>
      <c r="P49" s="66" t="str">
        <f>IF('P14'!$F59="nt","",'P14'!$F59)</f>
        <v/>
      </c>
      <c r="Q49" s="66" t="str">
        <f>IF('P15'!$F59="nt","",'P15'!$F59)</f>
        <v/>
      </c>
      <c r="R49" s="66" t="str">
        <f>IF('P16'!$F59="nt","",'P16'!$F59)</f>
        <v/>
      </c>
      <c r="S49" s="66" t="str">
        <f>IF('P17'!$F59="nt","",'P17'!$F59)</f>
        <v/>
      </c>
      <c r="T49" s="66" t="str">
        <f>IF('P18'!$F59="nt","",'P18'!$F59)</f>
        <v/>
      </c>
      <c r="U49" s="66" t="str">
        <f>IF('P19'!$F59="nt","",'P19'!$F59)</f>
        <v/>
      </c>
      <c r="V49" s="66" t="str">
        <f>IF('P20'!$F59="nt","",'P20'!$F59)</f>
        <v/>
      </c>
      <c r="W49" s="66" t="str">
        <f>IF('P21'!$F59="nt","",'P21'!$F59)</f>
        <v/>
      </c>
      <c r="X49" s="66" t="str">
        <f>IF('P22'!$F59="nt","",'P22'!$F59)</f>
        <v/>
      </c>
      <c r="Y49" s="66" t="str">
        <f>IF('P23'!$F59="nt","",'P23'!$F59)</f>
        <v/>
      </c>
      <c r="Z49" s="66" t="str">
        <f>IF('P24'!$F59="nt","",'P24'!$F59)</f>
        <v/>
      </c>
      <c r="AA49" s="66" t="str">
        <f>IF('P25'!$F59="nt","",'P25'!$F59)</f>
        <v/>
      </c>
    </row>
    <row r="50" ht="12.75">
      <c r="A50" s="68" t="s">
        <v>107</v>
      </c>
      <c r="B50" s="68" t="s">
        <v>106</v>
      </c>
      <c r="C50" s="66" t="str">
        <f>IF('P01'!$F60="nt","",'P01'!$F60)</f>
        <v>na</v>
      </c>
      <c r="D50" s="66" t="str">
        <f>IF('P02'!$F60="nt","",'P02'!$F60)</f>
        <v>na</v>
      </c>
      <c r="E50" s="66" t="str">
        <f>IF('P03'!$F60="nt","",'P03'!$F60)</f>
        <v>na</v>
      </c>
      <c r="F50" s="66" t="str">
        <f>IF('P04'!$F60="nt","",'P04'!$F60)</f>
        <v>na</v>
      </c>
      <c r="G50" s="66" t="str">
        <f>IF('P05'!$F60="nt","",'P05'!$F60)</f>
        <v>na</v>
      </c>
      <c r="H50" s="66" t="str">
        <f>IF('P06'!$F60="nt","",'P06'!$F60)</f>
        <v>na</v>
      </c>
      <c r="I50" s="66" t="str">
        <f>IF('P07'!$F60="nt","",'P07'!$F60)</f>
        <v>na</v>
      </c>
      <c r="J50" s="66" t="str">
        <f>IF('P08'!$F60="nt","",'P08'!$F60)</f>
        <v>na</v>
      </c>
      <c r="K50" s="66" t="str">
        <f>IF('P09'!$F60="nt","",'P09'!$F60)</f>
        <v>na</v>
      </c>
      <c r="L50" s="66" t="str">
        <f>IF('P10'!$F60="nt","",'P10'!$F60)</f>
        <v>na</v>
      </c>
      <c r="M50" s="66" t="str">
        <f>IF('P11'!$F60="nt","",'P11'!$F60)</f>
        <v>na</v>
      </c>
      <c r="N50" s="66" t="str">
        <f>IF('P12'!$F60="nt","",'P12'!$F60)</f>
        <v>na</v>
      </c>
      <c r="O50" s="66" t="str">
        <f>IF('P13'!$F60="nt","",'P13'!$F60)</f>
        <v>na</v>
      </c>
      <c r="P50" s="66" t="str">
        <f>IF('P14'!$F60="nt","",'P14'!$F60)</f>
        <v/>
      </c>
      <c r="Q50" s="66" t="str">
        <f>IF('P15'!$F60="nt","",'P15'!$F60)</f>
        <v/>
      </c>
      <c r="R50" s="66" t="str">
        <f>IF('P16'!$F60="nt","",'P16'!$F60)</f>
        <v/>
      </c>
      <c r="S50" s="66" t="str">
        <f>IF('P17'!$F60="nt","",'P17'!$F60)</f>
        <v/>
      </c>
      <c r="T50" s="66" t="str">
        <f>IF('P18'!$F60="nt","",'P18'!$F60)</f>
        <v/>
      </c>
      <c r="U50" s="66" t="str">
        <f>IF('P19'!$F60="nt","",'P19'!$F60)</f>
        <v/>
      </c>
      <c r="V50" s="66" t="str">
        <f>IF('P20'!$F60="nt","",'P20'!$F60)</f>
        <v/>
      </c>
      <c r="W50" s="66" t="str">
        <f>IF('P21'!$F60="nt","",'P21'!$F60)</f>
        <v/>
      </c>
      <c r="X50" s="66" t="str">
        <f>IF('P22'!$F60="nt","",'P22'!$F60)</f>
        <v/>
      </c>
      <c r="Y50" s="66" t="str">
        <f>IF('P23'!$F60="nt","",'P23'!$F60)</f>
        <v/>
      </c>
      <c r="Z50" s="66" t="str">
        <f>IF('P24'!$F60="nt","",'P24'!$F60)</f>
        <v/>
      </c>
      <c r="AA50" s="66" t="str">
        <f>IF('P25'!$F60="nt","",'P25'!$F60)</f>
        <v/>
      </c>
    </row>
    <row r="51" ht="12.75">
      <c r="A51" s="68" t="s">
        <v>107</v>
      </c>
      <c r="B51" s="68" t="s">
        <v>107</v>
      </c>
      <c r="C51" s="66" t="str">
        <f>IF('P01'!$F61="nt","",'P01'!$F61)</f>
        <v>na</v>
      </c>
      <c r="D51" s="66" t="str">
        <f>IF('P02'!$F61="nt","",'P02'!$F61)</f>
        <v>na</v>
      </c>
      <c r="E51" s="66" t="str">
        <f>IF('P03'!$F61="nt","",'P03'!$F61)</f>
        <v>na</v>
      </c>
      <c r="F51" s="66" t="str">
        <f>IF('P04'!$F61="nt","",'P04'!$F61)</f>
        <v>na</v>
      </c>
      <c r="G51" s="66" t="str">
        <f>IF('P05'!$F61="nt","",'P05'!$F61)</f>
        <v>na</v>
      </c>
      <c r="H51" s="66" t="str">
        <f>IF('P06'!$F61="nt","",'P06'!$F61)</f>
        <v>na</v>
      </c>
      <c r="I51" s="66" t="str">
        <f>IF('P07'!$F61="nt","",'P07'!$F61)</f>
        <v>na</v>
      </c>
      <c r="J51" s="66" t="str">
        <f>IF('P08'!$F61="nt","",'P08'!$F61)</f>
        <v>na</v>
      </c>
      <c r="K51" s="66" t="str">
        <f>IF('P09'!$F61="nt","",'P09'!$F61)</f>
        <v>na</v>
      </c>
      <c r="L51" s="66" t="str">
        <f>IF('P10'!$F61="nt","",'P10'!$F61)</f>
        <v>na</v>
      </c>
      <c r="M51" s="66" t="str">
        <f>IF('P11'!$F61="nt","",'P11'!$F61)</f>
        <v>na</v>
      </c>
      <c r="N51" s="66" t="str">
        <f>IF('P12'!$F61="nt","",'P12'!$F61)</f>
        <v>na</v>
      </c>
      <c r="O51" s="66" t="str">
        <f>IF('P13'!$F61="nt","",'P13'!$F61)</f>
        <v>na</v>
      </c>
      <c r="P51" s="66" t="str">
        <f>IF('P14'!$F61="nt","",'P14'!$F61)</f>
        <v/>
      </c>
      <c r="Q51" s="66" t="str">
        <f>IF('P15'!$F61="nt","",'P15'!$F61)</f>
        <v/>
      </c>
      <c r="R51" s="66" t="str">
        <f>IF('P16'!$F61="nt","",'P16'!$F61)</f>
        <v/>
      </c>
      <c r="S51" s="66" t="str">
        <f>IF('P17'!$F61="nt","",'P17'!$F61)</f>
        <v/>
      </c>
      <c r="T51" s="66" t="str">
        <f>IF('P18'!$F61="nt","",'P18'!$F61)</f>
        <v/>
      </c>
      <c r="U51" s="66" t="str">
        <f>IF('P19'!$F61="nt","",'P19'!$F61)</f>
        <v/>
      </c>
      <c r="V51" s="66" t="str">
        <f>IF('P20'!$F61="nt","",'P20'!$F61)</f>
        <v/>
      </c>
      <c r="W51" s="66" t="str">
        <f>IF('P21'!$F61="nt","",'P21'!$F61)</f>
        <v/>
      </c>
      <c r="X51" s="66" t="str">
        <f>IF('P22'!$F61="nt","",'P22'!$F61)</f>
        <v/>
      </c>
      <c r="Y51" s="66" t="str">
        <f>IF('P23'!$F61="nt","",'P23'!$F61)</f>
        <v/>
      </c>
      <c r="Z51" s="66" t="str">
        <f>IF('P24'!$F61="nt","",'P24'!$F61)</f>
        <v/>
      </c>
      <c r="AA51" s="66" t="str">
        <f>IF('P25'!$F61="nt","",'P25'!$F61)</f>
        <v/>
      </c>
    </row>
    <row r="52" ht="12.75">
      <c r="A52" s="68" t="s">
        <v>107</v>
      </c>
      <c r="B52" s="68" t="s">
        <v>108</v>
      </c>
      <c r="C52" s="66" t="str">
        <f>IF('P01'!$F62="nt","",'P01'!$F62)</f>
        <v>c</v>
      </c>
      <c r="D52" s="66" t="str">
        <f>IF('P02'!$F62="nt","",'P02'!$F62)</f>
        <v>c</v>
      </c>
      <c r="E52" s="66" t="str">
        <f>IF('P03'!$F62="nt","",'P03'!$F62)</f>
        <v>c</v>
      </c>
      <c r="F52" s="66" t="str">
        <f>IF('P04'!$F62="nt","",'P04'!$F62)</f>
        <v>c</v>
      </c>
      <c r="G52" s="66" t="str">
        <f>IF('P05'!$F62="nt","",'P05'!$F62)</f>
        <v>c</v>
      </c>
      <c r="H52" s="66" t="str">
        <f>IF('P06'!$F62="nt","",'P06'!$F62)</f>
        <v>c</v>
      </c>
      <c r="I52" s="66" t="str">
        <f>IF('P07'!$F62="nt","",'P07'!$F62)</f>
        <v>c</v>
      </c>
      <c r="J52" s="66" t="str">
        <f>IF('P08'!$F62="nt","",'P08'!$F62)</f>
        <v>c</v>
      </c>
      <c r="K52" s="66" t="str">
        <f>IF('P09'!$F62="nt","",'P09'!$F62)</f>
        <v>c</v>
      </c>
      <c r="L52" s="66" t="str">
        <f>IF('P10'!$F62="nt","",'P10'!$F62)</f>
        <v>c</v>
      </c>
      <c r="M52" s="66" t="str">
        <f>IF('P11'!$F62="nt","",'P11'!$F62)</f>
        <v>c</v>
      </c>
      <c r="N52" s="66" t="str">
        <f>IF('P12'!$F62="nt","",'P12'!$F62)</f>
        <v>c</v>
      </c>
      <c r="O52" s="66" t="str">
        <f>IF('P13'!$F62="nt","",'P13'!$F62)</f>
        <v>c</v>
      </c>
      <c r="P52" s="66" t="str">
        <f>IF('P14'!$F62="nt","",'P14'!$F62)</f>
        <v/>
      </c>
      <c r="Q52" s="66" t="str">
        <f>IF('P15'!$F62="nt","",'P15'!$F62)</f>
        <v/>
      </c>
      <c r="R52" s="66" t="str">
        <f>IF('P16'!$F62="nt","",'P16'!$F62)</f>
        <v/>
      </c>
      <c r="S52" s="66" t="str">
        <f>IF('P17'!$F62="nt","",'P17'!$F62)</f>
        <v/>
      </c>
      <c r="T52" s="66" t="str">
        <f>IF('P18'!$F62="nt","",'P18'!$F62)</f>
        <v/>
      </c>
      <c r="U52" s="66" t="str">
        <f>IF('P19'!$F62="nt","",'P19'!$F62)</f>
        <v/>
      </c>
      <c r="V52" s="66" t="str">
        <f>IF('P20'!$F62="nt","",'P20'!$F62)</f>
        <v/>
      </c>
      <c r="W52" s="66" t="str">
        <f>IF('P21'!$F62="nt","",'P21'!$F62)</f>
        <v/>
      </c>
      <c r="X52" s="66" t="str">
        <f>IF('P22'!$F62="nt","",'P22'!$F62)</f>
        <v/>
      </c>
      <c r="Y52" s="66" t="str">
        <f>IF('P23'!$F62="nt","",'P23'!$F62)</f>
        <v/>
      </c>
      <c r="Z52" s="66" t="str">
        <f>IF('P24'!$F62="nt","",'P24'!$F62)</f>
        <v/>
      </c>
      <c r="AA52" s="66" t="str">
        <f>IF('P25'!$F62="nt","",'P25'!$F62)</f>
        <v/>
      </c>
    </row>
    <row r="53" ht="12.75">
      <c r="A53" s="68" t="s">
        <v>107</v>
      </c>
      <c r="B53" s="68" t="s">
        <v>109</v>
      </c>
      <c r="C53" s="66" t="str">
        <f>IF('P01'!$F63="nt","",'P01'!$F63)</f>
        <v>na</v>
      </c>
      <c r="D53" s="66" t="str">
        <f>IF('P02'!$F63="nt","",'P02'!$F63)</f>
        <v>na</v>
      </c>
      <c r="E53" s="66" t="str">
        <f>IF('P03'!$F63="nt","",'P03'!$F63)</f>
        <v>na</v>
      </c>
      <c r="F53" s="66" t="str">
        <f>IF('P04'!$F63="nt","",'P04'!$F63)</f>
        <v>na</v>
      </c>
      <c r="G53" s="66" t="str">
        <f>IF('P05'!$F63="nt","",'P05'!$F63)</f>
        <v>na</v>
      </c>
      <c r="H53" s="66" t="str">
        <f>IF('P06'!$F63="nt","",'P06'!$F63)</f>
        <v>na</v>
      </c>
      <c r="I53" s="66" t="str">
        <f>IF('P07'!$F63="nt","",'P07'!$F63)</f>
        <v>na</v>
      </c>
      <c r="J53" s="66" t="str">
        <f>IF('P08'!$F63="nt","",'P08'!$F63)</f>
        <v>na</v>
      </c>
      <c r="K53" s="66" t="str">
        <f>IF('P09'!$F63="nt","",'P09'!$F63)</f>
        <v>na</v>
      </c>
      <c r="L53" s="66" t="str">
        <f>IF('P10'!$F63="nt","",'P10'!$F63)</f>
        <v>na</v>
      </c>
      <c r="M53" s="66" t="str">
        <f>IF('P11'!$F63="nt","",'P11'!$F63)</f>
        <v>na</v>
      </c>
      <c r="N53" s="66" t="str">
        <f>IF('P12'!$F63="nt","",'P12'!$F63)</f>
        <v>na</v>
      </c>
      <c r="O53" s="66" t="str">
        <f>IF('P13'!$F63="nt","",'P13'!$F63)</f>
        <v>na</v>
      </c>
      <c r="P53" s="66" t="str">
        <f>IF('P14'!$F63="nt","",'P14'!$F63)</f>
        <v/>
      </c>
      <c r="Q53" s="66" t="str">
        <f>IF('P15'!$F63="nt","",'P15'!$F63)</f>
        <v/>
      </c>
      <c r="R53" s="66" t="str">
        <f>IF('P16'!$F63="nt","",'P16'!$F63)</f>
        <v/>
      </c>
      <c r="S53" s="66" t="str">
        <f>IF('P17'!$F63="nt","",'P17'!$F63)</f>
        <v/>
      </c>
      <c r="T53" s="66" t="str">
        <f>IF('P18'!$F63="nt","",'P18'!$F63)</f>
        <v/>
      </c>
      <c r="U53" s="66" t="str">
        <f>IF('P19'!$F63="nt","",'P19'!$F63)</f>
        <v/>
      </c>
      <c r="V53" s="66" t="str">
        <f>IF('P20'!$F63="nt","",'P20'!$F63)</f>
        <v/>
      </c>
      <c r="W53" s="66" t="str">
        <f>IF('P21'!$F63="nt","",'P21'!$F63)</f>
        <v/>
      </c>
      <c r="X53" s="66" t="str">
        <f>IF('P22'!$F63="nt","",'P22'!$F63)</f>
        <v/>
      </c>
      <c r="Y53" s="66" t="str">
        <f>IF('P23'!$F63="nt","",'P23'!$F63)</f>
        <v/>
      </c>
      <c r="Z53" s="66" t="str">
        <f>IF('P24'!$F63="nt","",'P24'!$F63)</f>
        <v/>
      </c>
      <c r="AA53" s="66" t="str">
        <f>IF('P25'!$F63="nt","",'P25'!$F63)</f>
        <v/>
      </c>
    </row>
    <row r="54" ht="12.75">
      <c r="A54" s="68" t="s">
        <v>108</v>
      </c>
      <c r="B54" s="68" t="s">
        <v>100</v>
      </c>
      <c r="C54" s="66" t="str">
        <f>IF('P01'!$F64="nt","",'P01'!$F64)</f>
        <v>c</v>
      </c>
      <c r="D54" s="66" t="str">
        <f>IF('P02'!$F64="nt","",'P02'!$F64)</f>
        <v>c</v>
      </c>
      <c r="E54" s="66" t="str">
        <f>IF('P03'!$F64="nt","",'P03'!$F64)</f>
        <v>c</v>
      </c>
      <c r="F54" s="66" t="str">
        <f>IF('P04'!$F64="nt","",'P04'!$F64)</f>
        <v>c</v>
      </c>
      <c r="G54" s="66" t="str">
        <f>IF('P05'!$F64="nt","",'P05'!$F64)</f>
        <v>c</v>
      </c>
      <c r="H54" s="66" t="str">
        <f>IF('P06'!$F64="nt","",'P06'!$F64)</f>
        <v>c</v>
      </c>
      <c r="I54" s="66" t="str">
        <f>IF('P07'!$F64="nt","",'P07'!$F64)</f>
        <v>c</v>
      </c>
      <c r="J54" s="66" t="str">
        <f>IF('P08'!$F64="nt","",'P08'!$F64)</f>
        <v>c</v>
      </c>
      <c r="K54" s="66" t="str">
        <f>IF('P09'!$F64="nt","",'P09'!$F64)</f>
        <v>c</v>
      </c>
      <c r="L54" s="66" t="str">
        <f>IF('P10'!$F64="nt","",'P10'!$F64)</f>
        <v>c</v>
      </c>
      <c r="M54" s="66" t="str">
        <f>IF('P11'!$F64="nt","",'P11'!$F64)</f>
        <v>na</v>
      </c>
      <c r="N54" s="66" t="str">
        <f>IF('P12'!$F64="nt","",'P12'!$F64)</f>
        <v>na</v>
      </c>
      <c r="O54" s="66" t="str">
        <f>IF('P13'!$F64="nt","",'P13'!$F64)</f>
        <v>na</v>
      </c>
      <c r="P54" s="66" t="str">
        <f>IF('P14'!$F64="nt","",'P14'!$F64)</f>
        <v/>
      </c>
      <c r="Q54" s="66" t="str">
        <f>IF('P15'!$F64="nt","",'P15'!$F64)</f>
        <v/>
      </c>
      <c r="R54" s="66" t="str">
        <f>IF('P16'!$F64="nt","",'P16'!$F64)</f>
        <v/>
      </c>
      <c r="S54" s="66" t="str">
        <f>IF('P17'!$F64="nt","",'P17'!$F64)</f>
        <v/>
      </c>
      <c r="T54" s="66" t="str">
        <f>IF('P18'!$F64="nt","",'P18'!$F64)</f>
        <v/>
      </c>
      <c r="U54" s="66" t="str">
        <f>IF('P19'!$F64="nt","",'P19'!$F64)</f>
        <v/>
      </c>
      <c r="V54" s="66" t="str">
        <f>IF('P20'!$F64="nt","",'P20'!$F64)</f>
        <v/>
      </c>
      <c r="W54" s="66" t="str">
        <f>IF('P21'!$F64="nt","",'P21'!$F64)</f>
        <v/>
      </c>
      <c r="X54" s="66" t="str">
        <f>IF('P22'!$F64="nt","",'P22'!$F64)</f>
        <v/>
      </c>
      <c r="Y54" s="66" t="str">
        <f>IF('P23'!$F64="nt","",'P23'!$F64)</f>
        <v/>
      </c>
      <c r="Z54" s="66" t="str">
        <f>IF('P24'!$F64="nt","",'P24'!$F64)</f>
        <v/>
      </c>
      <c r="AA54" s="66" t="str">
        <f>IF('P25'!$F64="nt","",'P25'!$F64)</f>
        <v/>
      </c>
    </row>
    <row r="55" ht="12.75">
      <c r="A55" s="68" t="s">
        <v>108</v>
      </c>
      <c r="B55" s="68" t="s">
        <v>101</v>
      </c>
      <c r="C55" s="66" t="str">
        <f>IF('P01'!$F65="nt","",'P01'!$F65)</f>
        <v>c</v>
      </c>
      <c r="D55" s="66" t="str">
        <f>IF('P02'!$F65="nt","",'P02'!$F65)</f>
        <v>c</v>
      </c>
      <c r="E55" s="66" t="str">
        <f>IF('P03'!$F65="nt","",'P03'!$F65)</f>
        <v>c</v>
      </c>
      <c r="F55" s="66" t="str">
        <f>IF('P04'!$F65="nt","",'P04'!$F65)</f>
        <v>c</v>
      </c>
      <c r="G55" s="66" t="str">
        <f>IF('P05'!$F65="nt","",'P05'!$F65)</f>
        <v>c</v>
      </c>
      <c r="H55" s="66" t="str">
        <f>IF('P06'!$F65="nt","",'P06'!$F65)</f>
        <v>c</v>
      </c>
      <c r="I55" s="66" t="str">
        <f>IF('P07'!$F65="nt","",'P07'!$F65)</f>
        <v>c</v>
      </c>
      <c r="J55" s="66" t="str">
        <f>IF('P08'!$F65="nt","",'P08'!$F65)</f>
        <v>c</v>
      </c>
      <c r="K55" s="66" t="str">
        <f>IF('P09'!$F65="nt","",'P09'!$F65)</f>
        <v>c</v>
      </c>
      <c r="L55" s="66" t="str">
        <f>IF('P10'!$F65="nt","",'P10'!$F65)</f>
        <v>c</v>
      </c>
      <c r="M55" s="66" t="str">
        <f>IF('P11'!$F65="nt","",'P11'!$F65)</f>
        <v>c</v>
      </c>
      <c r="N55" s="66" t="str">
        <f>IF('P12'!$F65="nt","",'P12'!$F65)</f>
        <v>c</v>
      </c>
      <c r="O55" s="66" t="str">
        <f>IF('P13'!$F65="nt","",'P13'!$F65)</f>
        <v>c</v>
      </c>
      <c r="P55" s="66" t="str">
        <f>IF('P14'!$F65="nt","",'P14'!$F65)</f>
        <v/>
      </c>
      <c r="Q55" s="66" t="str">
        <f>IF('P15'!$F65="nt","",'P15'!$F65)</f>
        <v/>
      </c>
      <c r="R55" s="66" t="str">
        <f>IF('P16'!$F65="nt","",'P16'!$F65)</f>
        <v/>
      </c>
      <c r="S55" s="66" t="str">
        <f>IF('P17'!$F65="nt","",'P17'!$F65)</f>
        <v/>
      </c>
      <c r="T55" s="66" t="str">
        <f>IF('P18'!$F65="nt","",'P18'!$F65)</f>
        <v/>
      </c>
      <c r="U55" s="66" t="str">
        <f>IF('P19'!$F65="nt","",'P19'!$F65)</f>
        <v/>
      </c>
      <c r="V55" s="66" t="str">
        <f>IF('P20'!$F65="nt","",'P20'!$F65)</f>
        <v/>
      </c>
      <c r="W55" s="66" t="str">
        <f>IF('P21'!$F65="nt","",'P21'!$F65)</f>
        <v/>
      </c>
      <c r="X55" s="66" t="str">
        <f>IF('P22'!$F65="nt","",'P22'!$F65)</f>
        <v/>
      </c>
      <c r="Y55" s="66" t="str">
        <f>IF('P23'!$F65="nt","",'P23'!$F65)</f>
        <v/>
      </c>
      <c r="Z55" s="66" t="str">
        <f>IF('P24'!$F65="nt","",'P24'!$F65)</f>
        <v/>
      </c>
      <c r="AA55" s="66" t="str">
        <f>IF('P25'!$F65="nt","",'P25'!$F65)</f>
        <v/>
      </c>
    </row>
    <row r="56" ht="12.75">
      <c r="A56" s="68" t="s">
        <v>108</v>
      </c>
      <c r="B56" s="68" t="s">
        <v>102</v>
      </c>
      <c r="C56" s="66" t="str">
        <f>IF('P01'!$F66="nt","",'P01'!$F66)</f>
        <v>c</v>
      </c>
      <c r="D56" s="66" t="str">
        <f>IF('P02'!$F66="nt","",'P02'!$F66)</f>
        <v>c</v>
      </c>
      <c r="E56" s="66" t="str">
        <f>IF('P03'!$F66="nt","",'P03'!$F66)</f>
        <v>c</v>
      </c>
      <c r="F56" s="66" t="str">
        <f>IF('P04'!$F66="nt","",'P04'!$F66)</f>
        <v>c</v>
      </c>
      <c r="G56" s="66" t="str">
        <f>IF('P05'!$F66="nt","",'P05'!$F66)</f>
        <v>c</v>
      </c>
      <c r="H56" s="66" t="str">
        <f>IF('P06'!$F66="nt","",'P06'!$F66)</f>
        <v>c</v>
      </c>
      <c r="I56" s="66" t="str">
        <f>IF('P07'!$F66="nt","",'P07'!$F66)</f>
        <v>c</v>
      </c>
      <c r="J56" s="66" t="str">
        <f>IF('P08'!$F66="nt","",'P08'!$F66)</f>
        <v>c</v>
      </c>
      <c r="K56" s="66" t="str">
        <f>IF('P09'!$F66="nt","",'P09'!$F66)</f>
        <v>nc</v>
      </c>
      <c r="L56" s="66" t="str">
        <f>IF('P10'!$F66="nt","",'P10'!$F66)</f>
        <v>c</v>
      </c>
      <c r="M56" s="66" t="str">
        <f>IF('P11'!$F66="nt","",'P11'!$F66)</f>
        <v>c</v>
      </c>
      <c r="N56" s="66" t="str">
        <f>IF('P12'!$F66="nt","",'P12'!$F66)</f>
        <v>c</v>
      </c>
      <c r="O56" s="66" t="str">
        <f>IF('P13'!$F66="nt","",'P13'!$F66)</f>
        <v>c</v>
      </c>
      <c r="P56" s="66" t="str">
        <f>IF('P14'!$F66="nt","",'P14'!$F66)</f>
        <v/>
      </c>
      <c r="Q56" s="66" t="str">
        <f>IF('P15'!$F66="nt","",'P15'!$F66)</f>
        <v/>
      </c>
      <c r="R56" s="66" t="str">
        <f>IF('P16'!$F66="nt","",'P16'!$F66)</f>
        <v/>
      </c>
      <c r="S56" s="66" t="str">
        <f>IF('P17'!$F66="nt","",'P17'!$F66)</f>
        <v/>
      </c>
      <c r="T56" s="66" t="str">
        <f>IF('P18'!$F66="nt","",'P18'!$F66)</f>
        <v/>
      </c>
      <c r="U56" s="66" t="str">
        <f>IF('P19'!$F66="nt","",'P19'!$F66)</f>
        <v/>
      </c>
      <c r="V56" s="66" t="str">
        <f>IF('P20'!$F66="nt","",'P20'!$F66)</f>
        <v/>
      </c>
      <c r="W56" s="66" t="str">
        <f>IF('P21'!$F66="nt","",'P21'!$F66)</f>
        <v/>
      </c>
      <c r="X56" s="66" t="str">
        <f>IF('P22'!$F66="nt","",'P22'!$F66)</f>
        <v/>
      </c>
      <c r="Y56" s="66" t="str">
        <f>IF('P23'!$F66="nt","",'P23'!$F66)</f>
        <v/>
      </c>
      <c r="Z56" s="66" t="str">
        <f>IF('P24'!$F66="nt","",'P24'!$F66)</f>
        <v/>
      </c>
      <c r="AA56" s="66" t="str">
        <f>IF('P25'!$F66="nt","",'P25'!$F66)</f>
        <v/>
      </c>
    </row>
    <row r="57" ht="12.75">
      <c r="A57" s="68" t="s">
        <v>108</v>
      </c>
      <c r="B57" s="68" t="s">
        <v>103</v>
      </c>
      <c r="C57" s="66" t="str">
        <f>IF('P01'!$F67="nt","",'P01'!$F67)</f>
        <v>na</v>
      </c>
      <c r="D57" s="66" t="str">
        <f>IF('P02'!$F67="nt","",'P02'!$F67)</f>
        <v>na</v>
      </c>
      <c r="E57" s="66" t="str">
        <f>IF('P03'!$F67="nt","",'P03'!$F67)</f>
        <v>na</v>
      </c>
      <c r="F57" s="66" t="str">
        <f>IF('P04'!$F67="nt","",'P04'!$F67)</f>
        <v>na</v>
      </c>
      <c r="G57" s="66" t="str">
        <f>IF('P05'!$F67="nt","",'P05'!$F67)</f>
        <v>na</v>
      </c>
      <c r="H57" s="66" t="str">
        <f>IF('P06'!$F67="nt","",'P06'!$F67)</f>
        <v>na</v>
      </c>
      <c r="I57" s="66" t="str">
        <f>IF('P07'!$F67="nt","",'P07'!$F67)</f>
        <v>na</v>
      </c>
      <c r="J57" s="66" t="str">
        <f>IF('P08'!$F67="nt","",'P08'!$F67)</f>
        <v>na</v>
      </c>
      <c r="K57" s="66" t="str">
        <f>IF('P09'!$F67="nt","",'P09'!$F67)</f>
        <v>na</v>
      </c>
      <c r="L57" s="66" t="str">
        <f>IF('P10'!$F67="nt","",'P10'!$F67)</f>
        <v>na</v>
      </c>
      <c r="M57" s="66" t="str">
        <f>IF('P11'!$F67="nt","",'P11'!$F67)</f>
        <v>na</v>
      </c>
      <c r="N57" s="66" t="str">
        <f>IF('P12'!$F67="nt","",'P12'!$F67)</f>
        <v>na</v>
      </c>
      <c r="O57" s="66" t="str">
        <f>IF('P13'!$F67="nt","",'P13'!$F67)</f>
        <v>na</v>
      </c>
      <c r="P57" s="66" t="str">
        <f>IF('P14'!$F67="nt","",'P14'!$F67)</f>
        <v/>
      </c>
      <c r="Q57" s="66" t="str">
        <f>IF('P15'!$F67="nt","",'P15'!$F67)</f>
        <v/>
      </c>
      <c r="R57" s="66" t="str">
        <f>IF('P16'!$F67="nt","",'P16'!$F67)</f>
        <v/>
      </c>
      <c r="S57" s="66" t="str">
        <f>IF('P17'!$F67="nt","",'P17'!$F67)</f>
        <v/>
      </c>
      <c r="T57" s="66" t="str">
        <f>IF('P18'!$F67="nt","",'P18'!$F67)</f>
        <v/>
      </c>
      <c r="U57" s="66" t="str">
        <f>IF('P19'!$F67="nt","",'P19'!$F67)</f>
        <v/>
      </c>
      <c r="V57" s="66" t="str">
        <f>IF('P20'!$F67="nt","",'P20'!$F67)</f>
        <v/>
      </c>
      <c r="W57" s="66" t="str">
        <f>IF('P21'!$F67="nt","",'P21'!$F67)</f>
        <v/>
      </c>
      <c r="X57" s="66" t="str">
        <f>IF('P22'!$F67="nt","",'P22'!$F67)</f>
        <v/>
      </c>
      <c r="Y57" s="66" t="str">
        <f>IF('P23'!$F67="nt","",'P23'!$F67)</f>
        <v/>
      </c>
      <c r="Z57" s="66" t="str">
        <f>IF('P24'!$F67="nt","",'P24'!$F67)</f>
        <v/>
      </c>
      <c r="AA57" s="66" t="str">
        <f>IF('P25'!$F67="nt","",'P25'!$F67)</f>
        <v/>
      </c>
    </row>
    <row r="58" ht="12.75">
      <c r="A58" s="68" t="s">
        <v>109</v>
      </c>
      <c r="B58" s="68" t="s">
        <v>100</v>
      </c>
      <c r="C58" s="66" t="str">
        <f>IF('P01'!$F68="nt","",'P01'!$F68)</f>
        <v>c</v>
      </c>
      <c r="D58" s="66" t="str">
        <f>IF('P02'!$F68="nt","",'P02'!$F68)</f>
        <v>c</v>
      </c>
      <c r="E58" s="66" t="str">
        <f>IF('P03'!$F68="nt","",'P03'!$F68)</f>
        <v>c</v>
      </c>
      <c r="F58" s="66" t="str">
        <f>IF('P04'!$F68="nt","",'P04'!$F68)</f>
        <v>c</v>
      </c>
      <c r="G58" s="66" t="str">
        <f>IF('P05'!$F68="nt","",'P05'!$F68)</f>
        <v>c</v>
      </c>
      <c r="H58" s="66" t="str">
        <f>IF('P06'!$F68="nt","",'P06'!$F68)</f>
        <v>c</v>
      </c>
      <c r="I58" s="66" t="str">
        <f>IF('P07'!$F68="nt","",'P07'!$F68)</f>
        <v>c</v>
      </c>
      <c r="J58" s="66" t="str">
        <f>IF('P08'!$F68="nt","",'P08'!$F68)</f>
        <v>c</v>
      </c>
      <c r="K58" s="66" t="str">
        <f>IF('P09'!$F68="nt","",'P09'!$F68)</f>
        <v>c</v>
      </c>
      <c r="L58" s="66" t="str">
        <f>IF('P10'!$F68="nt","",'P10'!$F68)</f>
        <v>c</v>
      </c>
      <c r="M58" s="66" t="str">
        <f>IF('P11'!$F68="nt","",'P11'!$F68)</f>
        <v>c</v>
      </c>
      <c r="N58" s="66" t="str">
        <f>IF('P12'!$F68="nt","",'P12'!$F68)</f>
        <v>c</v>
      </c>
      <c r="O58" s="66" t="str">
        <f>IF('P13'!$F68="nt","",'P13'!$F68)</f>
        <v>c</v>
      </c>
      <c r="P58" s="66" t="str">
        <f>IF('P14'!$F68="nt","",'P14'!$F68)</f>
        <v/>
      </c>
      <c r="Q58" s="66" t="str">
        <f>IF('P15'!$F68="nt","",'P15'!$F68)</f>
        <v/>
      </c>
      <c r="R58" s="66" t="str">
        <f>IF('P16'!$F68="nt","",'P16'!$F68)</f>
        <v/>
      </c>
      <c r="S58" s="66" t="str">
        <f>IF('P17'!$F68="nt","",'P17'!$F68)</f>
        <v/>
      </c>
      <c r="T58" s="66" t="str">
        <f>IF('P18'!$F68="nt","",'P18'!$F68)</f>
        <v/>
      </c>
      <c r="U58" s="66" t="str">
        <f>IF('P19'!$F68="nt","",'P19'!$F68)</f>
        <v/>
      </c>
      <c r="V58" s="66" t="str">
        <f>IF('P20'!$F68="nt","",'P20'!$F68)</f>
        <v/>
      </c>
      <c r="W58" s="66" t="str">
        <f>IF('P21'!$F68="nt","",'P21'!$F68)</f>
        <v/>
      </c>
      <c r="X58" s="66" t="str">
        <f>IF('P22'!$F68="nt","",'P22'!$F68)</f>
        <v/>
      </c>
      <c r="Y58" s="66" t="str">
        <f>IF('P23'!$F68="nt","",'P23'!$F68)</f>
        <v/>
      </c>
      <c r="Z58" s="66" t="str">
        <f>IF('P24'!$F68="nt","",'P24'!$F68)</f>
        <v/>
      </c>
      <c r="AA58" s="66" t="str">
        <f>IF('P25'!$F68="nt","",'P25'!$F68)</f>
        <v/>
      </c>
    </row>
    <row r="59" ht="12.75">
      <c r="A59" s="68" t="s">
        <v>109</v>
      </c>
      <c r="B59" s="68" t="s">
        <v>101</v>
      </c>
      <c r="C59" s="66" t="str">
        <f>IF('P01'!$F69="nt","",'P01'!$F69)</f>
        <v>c</v>
      </c>
      <c r="D59" s="66" t="str">
        <f>IF('P02'!$F69="nt","",'P02'!$F69)</f>
        <v>c</v>
      </c>
      <c r="E59" s="66" t="str">
        <f>IF('P03'!$F69="nt","",'P03'!$F69)</f>
        <v>c</v>
      </c>
      <c r="F59" s="66" t="str">
        <f>IF('P04'!$F69="nt","",'P04'!$F69)</f>
        <v>c</v>
      </c>
      <c r="G59" s="66" t="str">
        <f>IF('P05'!$F69="nt","",'P05'!$F69)</f>
        <v>c</v>
      </c>
      <c r="H59" s="66" t="str">
        <f>IF('P06'!$F69="nt","",'P06'!$F69)</f>
        <v>c</v>
      </c>
      <c r="I59" s="66" t="str">
        <f>IF('P07'!$F69="nt","",'P07'!$F69)</f>
        <v>c</v>
      </c>
      <c r="J59" s="66" t="str">
        <f>IF('P08'!$F69="nt","",'P08'!$F69)</f>
        <v>c</v>
      </c>
      <c r="K59" s="66" t="str">
        <f>IF('P09'!$F69="nt","",'P09'!$F69)</f>
        <v>c</v>
      </c>
      <c r="L59" s="66" t="str">
        <f>IF('P10'!$F69="nt","",'P10'!$F69)</f>
        <v>c</v>
      </c>
      <c r="M59" s="66" t="str">
        <f>IF('P11'!$F69="nt","",'P11'!$F69)</f>
        <v>c</v>
      </c>
      <c r="N59" s="66" t="str">
        <f>IF('P12'!$F69="nt","",'P12'!$F69)</f>
        <v>c</v>
      </c>
      <c r="O59" s="66" t="str">
        <f>IF('P13'!$F69="nt","",'P13'!$F69)</f>
        <v>c</v>
      </c>
      <c r="P59" s="66" t="str">
        <f>IF('P14'!$F69="nt","",'P14'!$F69)</f>
        <v/>
      </c>
      <c r="Q59" s="66" t="str">
        <f>IF('P15'!$F69="nt","",'P15'!$F69)</f>
        <v/>
      </c>
      <c r="R59" s="66" t="str">
        <f>IF('P16'!$F69="nt","",'P16'!$F69)</f>
        <v/>
      </c>
      <c r="S59" s="66" t="str">
        <f>IF('P17'!$F69="nt","",'P17'!$F69)</f>
        <v/>
      </c>
      <c r="T59" s="66" t="str">
        <f>IF('P18'!$F69="nt","",'P18'!$F69)</f>
        <v/>
      </c>
      <c r="U59" s="66" t="str">
        <f>IF('P19'!$F69="nt","",'P19'!$F69)</f>
        <v/>
      </c>
      <c r="V59" s="66" t="str">
        <f>IF('P20'!$F69="nt","",'P20'!$F69)</f>
        <v/>
      </c>
      <c r="W59" s="66" t="str">
        <f>IF('P21'!$F69="nt","",'P21'!$F69)</f>
        <v/>
      </c>
      <c r="X59" s="66" t="str">
        <f>IF('P22'!$F69="nt","",'P22'!$F69)</f>
        <v/>
      </c>
      <c r="Y59" s="66" t="str">
        <f>IF('P23'!$F69="nt","",'P23'!$F69)</f>
        <v/>
      </c>
      <c r="Z59" s="66" t="str">
        <f>IF('P24'!$F69="nt","",'P24'!$F69)</f>
        <v/>
      </c>
      <c r="AA59" s="66" t="str">
        <f>IF('P25'!$F69="nt","",'P25'!$F69)</f>
        <v/>
      </c>
    </row>
    <row r="60" ht="12.75">
      <c r="A60" s="68" t="s">
        <v>109</v>
      </c>
      <c r="B60" s="68" t="s">
        <v>102</v>
      </c>
      <c r="C60" s="66" t="str">
        <f>IF('P01'!$F70="nt","",'P01'!$F70)</f>
        <v>c</v>
      </c>
      <c r="D60" s="66" t="str">
        <f>IF('P02'!$F70="nt","",'P02'!$F70)</f>
        <v>c</v>
      </c>
      <c r="E60" s="66" t="str">
        <f>IF('P03'!$F70="nt","",'P03'!$F70)</f>
        <v>c</v>
      </c>
      <c r="F60" s="66" t="str">
        <f>IF('P04'!$F70="nt","",'P04'!$F70)</f>
        <v>c</v>
      </c>
      <c r="G60" s="66" t="str">
        <f>IF('P05'!$F70="nt","",'P05'!$F70)</f>
        <v>c</v>
      </c>
      <c r="H60" s="66" t="str">
        <f>IF('P06'!$F70="nt","",'P06'!$F70)</f>
        <v>c</v>
      </c>
      <c r="I60" s="66" t="str">
        <f>IF('P07'!$F70="nt","",'P07'!$F70)</f>
        <v>c</v>
      </c>
      <c r="J60" s="66" t="str">
        <f>IF('P08'!$F70="nt","",'P08'!$F70)</f>
        <v>c</v>
      </c>
      <c r="K60" s="66" t="str">
        <f>IF('P09'!$F70="nt","",'P09'!$F70)</f>
        <v>c</v>
      </c>
      <c r="L60" s="66" t="str">
        <f>IF('P10'!$F70="nt","",'P10'!$F70)</f>
        <v>c</v>
      </c>
      <c r="M60" s="66" t="str">
        <f>IF('P11'!$F70="nt","",'P11'!$F70)</f>
        <v>c</v>
      </c>
      <c r="N60" s="66" t="str">
        <f>IF('P12'!$F70="nt","",'P12'!$F70)</f>
        <v>c</v>
      </c>
      <c r="O60" s="66" t="str">
        <f>IF('P13'!$F70="nt","",'P13'!$F70)</f>
        <v>c</v>
      </c>
      <c r="P60" s="66" t="str">
        <f>IF('P14'!$F70="nt","",'P14'!$F70)</f>
        <v/>
      </c>
      <c r="Q60" s="66" t="str">
        <f>IF('P15'!$F70="nt","",'P15'!$F70)</f>
        <v/>
      </c>
      <c r="R60" s="66" t="str">
        <f>IF('P16'!$F70="nt","",'P16'!$F70)</f>
        <v/>
      </c>
      <c r="S60" s="66" t="str">
        <f>IF('P17'!$F70="nt","",'P17'!$F70)</f>
        <v/>
      </c>
      <c r="T60" s="66" t="str">
        <f>IF('P18'!$F70="nt","",'P18'!$F70)</f>
        <v/>
      </c>
      <c r="U60" s="66" t="str">
        <f>IF('P19'!$F70="nt","",'P19'!$F70)</f>
        <v/>
      </c>
      <c r="V60" s="66" t="str">
        <f>IF('P20'!$F70="nt","",'P20'!$F70)</f>
        <v/>
      </c>
      <c r="W60" s="66" t="str">
        <f>IF('P21'!$F70="nt","",'P21'!$F70)</f>
        <v/>
      </c>
      <c r="X60" s="66" t="str">
        <f>IF('P22'!$F70="nt","",'P22'!$F70)</f>
        <v/>
      </c>
      <c r="Y60" s="66" t="str">
        <f>IF('P23'!$F70="nt","",'P23'!$F70)</f>
        <v/>
      </c>
      <c r="Z60" s="66" t="str">
        <f>IF('P24'!$F70="nt","",'P24'!$F70)</f>
        <v/>
      </c>
      <c r="AA60" s="66" t="str">
        <f>IF('P25'!$F70="nt","",'P25'!$F70)</f>
        <v/>
      </c>
    </row>
    <row r="61" ht="12.75">
      <c r="A61" s="68" t="s">
        <v>109</v>
      </c>
      <c r="B61" s="68" t="s">
        <v>103</v>
      </c>
      <c r="C61" s="66" t="str">
        <f>IF('P01'!$F71="nt","",'P01'!$F71)</f>
        <v>c</v>
      </c>
      <c r="D61" s="66" t="str">
        <f>IF('P02'!$F71="nt","",'P02'!$F71)</f>
        <v>c</v>
      </c>
      <c r="E61" s="66" t="str">
        <f>IF('P03'!$F71="nt","",'P03'!$F71)</f>
        <v>c</v>
      </c>
      <c r="F61" s="66" t="str">
        <f>IF('P04'!$F71="nt","",'P04'!$F71)</f>
        <v>c</v>
      </c>
      <c r="G61" s="66" t="str">
        <f>IF('P05'!$F71="nt","",'P05'!$F71)</f>
        <v>c</v>
      </c>
      <c r="H61" s="66" t="str">
        <f>IF('P06'!$F71="nt","",'P06'!$F71)</f>
        <v>c</v>
      </c>
      <c r="I61" s="66" t="str">
        <f>IF('P07'!$F71="nt","",'P07'!$F71)</f>
        <v>c</v>
      </c>
      <c r="J61" s="66" t="str">
        <f>IF('P08'!$F71="nt","",'P08'!$F71)</f>
        <v>c</v>
      </c>
      <c r="K61" s="66" t="str">
        <f>IF('P09'!$F71="nt","",'P09'!$F71)</f>
        <v>c</v>
      </c>
      <c r="L61" s="66" t="str">
        <f>IF('P10'!$F71="nt","",'P10'!$F71)</f>
        <v>c</v>
      </c>
      <c r="M61" s="66" t="str">
        <f>IF('P11'!$F71="nt","",'P11'!$F71)</f>
        <v>c</v>
      </c>
      <c r="N61" s="66" t="str">
        <f>IF('P12'!$F71="nt","",'P12'!$F71)</f>
        <v>c</v>
      </c>
      <c r="O61" s="66" t="str">
        <f>IF('P13'!$F71="nt","",'P13'!$F71)</f>
        <v>c</v>
      </c>
      <c r="P61" s="66" t="str">
        <f>IF('P14'!$F71="nt","",'P14'!$F71)</f>
        <v/>
      </c>
      <c r="Q61" s="66" t="str">
        <f>IF('P15'!$F71="nt","",'P15'!$F71)</f>
        <v/>
      </c>
      <c r="R61" s="66" t="str">
        <f>IF('P16'!$F71="nt","",'P16'!$F71)</f>
        <v/>
      </c>
      <c r="S61" s="66" t="str">
        <f>IF('P17'!$F71="nt","",'P17'!$F71)</f>
        <v/>
      </c>
      <c r="T61" s="66" t="str">
        <f>IF('P18'!$F71="nt","",'P18'!$F71)</f>
        <v/>
      </c>
      <c r="U61" s="66" t="str">
        <f>IF('P19'!$F71="nt","",'P19'!$F71)</f>
        <v/>
      </c>
      <c r="V61" s="66" t="str">
        <f>IF('P20'!$F71="nt","",'P20'!$F71)</f>
        <v/>
      </c>
      <c r="W61" s="66" t="str">
        <f>IF('P21'!$F71="nt","",'P21'!$F71)</f>
        <v/>
      </c>
      <c r="X61" s="66" t="str">
        <f>IF('P22'!$F71="nt","",'P22'!$F71)</f>
        <v/>
      </c>
      <c r="Y61" s="66" t="str">
        <f>IF('P23'!$F71="nt","",'P23'!$F71)</f>
        <v/>
      </c>
      <c r="Z61" s="66" t="str">
        <f>IF('P24'!$F71="nt","",'P24'!$F71)</f>
        <v/>
      </c>
      <c r="AA61" s="66" t="str">
        <f>IF('P25'!$F71="nt","",'P25'!$F71)</f>
        <v/>
      </c>
    </row>
    <row r="62" ht="12.75">
      <c r="A62" s="68" t="s">
        <v>109</v>
      </c>
      <c r="B62" s="68" t="s">
        <v>104</v>
      </c>
      <c r="C62" s="66" t="str">
        <f>IF('P01'!$F72="nt","",'P01'!$F72)</f>
        <v>c</v>
      </c>
      <c r="D62" s="66" t="str">
        <f>IF('P02'!$F72="nt","",'P02'!$F72)</f>
        <v>c</v>
      </c>
      <c r="E62" s="66" t="str">
        <f>IF('P03'!$F72="nt","",'P03'!$F72)</f>
        <v>c</v>
      </c>
      <c r="F62" s="66" t="str">
        <f>IF('P04'!$F72="nt","",'P04'!$F72)</f>
        <v>c</v>
      </c>
      <c r="G62" s="66" t="str">
        <f>IF('P05'!$F72="nt","",'P05'!$F72)</f>
        <v>c</v>
      </c>
      <c r="H62" s="66" t="str">
        <f>IF('P06'!$F72="nt","",'P06'!$F72)</f>
        <v>c</v>
      </c>
      <c r="I62" s="66" t="str">
        <f>IF('P07'!$F72="nt","",'P07'!$F72)</f>
        <v>nc</v>
      </c>
      <c r="J62" s="66" t="str">
        <f>IF('P08'!$F72="nt","",'P08'!$F72)</f>
        <v>c</v>
      </c>
      <c r="K62" s="66" t="str">
        <f>IF('P09'!$F72="nt","",'P09'!$F72)</f>
        <v>c</v>
      </c>
      <c r="L62" s="66" t="str">
        <f>IF('P10'!$F72="nt","",'P10'!$F72)</f>
        <v>c</v>
      </c>
      <c r="M62" s="66" t="str">
        <f>IF('P11'!$F72="nt","",'P11'!$F72)</f>
        <v>c</v>
      </c>
      <c r="N62" s="66" t="str">
        <f>IF('P12'!$F72="nt","",'P12'!$F72)</f>
        <v>c</v>
      </c>
      <c r="O62" s="66" t="str">
        <f>IF('P13'!$F72="nt","",'P13'!$F72)</f>
        <v>c</v>
      </c>
      <c r="P62" s="66" t="str">
        <f>IF('P14'!$F72="nt","",'P14'!$F72)</f>
        <v/>
      </c>
      <c r="Q62" s="66" t="str">
        <f>IF('P15'!$F72="nt","",'P15'!$F72)</f>
        <v/>
      </c>
      <c r="R62" s="66" t="str">
        <f>IF('P16'!$F72="nt","",'P16'!$F72)</f>
        <v/>
      </c>
      <c r="S62" s="66" t="str">
        <f>IF('P17'!$F72="nt","",'P17'!$F72)</f>
        <v/>
      </c>
      <c r="T62" s="66" t="str">
        <f>IF('P18'!$F72="nt","",'P18'!$F72)</f>
        <v/>
      </c>
      <c r="U62" s="66" t="str">
        <f>IF('P19'!$F72="nt","",'P19'!$F72)</f>
        <v/>
      </c>
      <c r="V62" s="66" t="str">
        <f>IF('P20'!$F72="nt","",'P20'!$F72)</f>
        <v/>
      </c>
      <c r="W62" s="66" t="str">
        <f>IF('P21'!$F72="nt","",'P21'!$F72)</f>
        <v/>
      </c>
      <c r="X62" s="66" t="str">
        <f>IF('P22'!$F72="nt","",'P22'!$F72)</f>
        <v/>
      </c>
      <c r="Y62" s="66" t="str">
        <f>IF('P23'!$F72="nt","",'P23'!$F72)</f>
        <v/>
      </c>
      <c r="Z62" s="66" t="str">
        <f>IF('P24'!$F72="nt","",'P24'!$F72)</f>
        <v/>
      </c>
      <c r="AA62" s="66" t="str">
        <f>IF('P25'!$F72="nt","",'P25'!$F72)</f>
        <v/>
      </c>
    </row>
    <row r="63" ht="12.75">
      <c r="A63" s="68" t="s">
        <v>109</v>
      </c>
      <c r="B63" s="68" t="s">
        <v>105</v>
      </c>
      <c r="C63" s="66" t="str">
        <f>IF('P01'!$F73="nt","",'P01'!$F73)</f>
        <v>c</v>
      </c>
      <c r="D63" s="66" t="str">
        <f>IF('P02'!$F73="nt","",'P02'!$F73)</f>
        <v>na</v>
      </c>
      <c r="E63" s="66" t="str">
        <f>IF('P03'!$F73="nt","",'P03'!$F73)</f>
        <v>na</v>
      </c>
      <c r="F63" s="66" t="str">
        <f>IF('P04'!$F73="nt","",'P04'!$F73)</f>
        <v>na</v>
      </c>
      <c r="G63" s="66" t="str">
        <f>IF('P05'!$F73="nt","",'P05'!$F73)</f>
        <v>na</v>
      </c>
      <c r="H63" s="66" t="str">
        <f>IF('P06'!$F73="nt","",'P06'!$F73)</f>
        <v>c</v>
      </c>
      <c r="I63" s="66" t="str">
        <f>IF('P07'!$F73="nt","",'P07'!$F73)</f>
        <v>na</v>
      </c>
      <c r="J63" s="66" t="str">
        <f>IF('P08'!$F73="nt","",'P08'!$F73)</f>
        <v>na</v>
      </c>
      <c r="K63" s="66" t="str">
        <f>IF('P09'!$F73="nt","",'P09'!$F73)</f>
        <v>na</v>
      </c>
      <c r="L63" s="66" t="str">
        <f>IF('P10'!$F73="nt","",'P10'!$F73)</f>
        <v>na</v>
      </c>
      <c r="M63" s="66" t="str">
        <f>IF('P11'!$F73="nt","",'P11'!$F73)</f>
        <v>na</v>
      </c>
      <c r="N63" s="66" t="str">
        <f>IF('P12'!$F73="nt","",'P12'!$F73)</f>
        <v>na</v>
      </c>
      <c r="O63" s="66" t="str">
        <f>IF('P13'!$F73="nt","",'P13'!$F73)</f>
        <v>na</v>
      </c>
      <c r="P63" s="66" t="str">
        <f>IF('P14'!$F73="nt","",'P14'!$F73)</f>
        <v/>
      </c>
      <c r="Q63" s="66" t="str">
        <f>IF('P15'!$F73="nt","",'P15'!$F73)</f>
        <v/>
      </c>
      <c r="R63" s="66" t="str">
        <f>IF('P16'!$F73="nt","",'P16'!$F73)</f>
        <v/>
      </c>
      <c r="S63" s="66" t="str">
        <f>IF('P17'!$F73="nt","",'P17'!$F73)</f>
        <v/>
      </c>
      <c r="T63" s="66" t="str">
        <f>IF('P18'!$F73="nt","",'P18'!$F73)</f>
        <v/>
      </c>
      <c r="U63" s="66" t="str">
        <f>IF('P19'!$F73="nt","",'P19'!$F73)</f>
        <v/>
      </c>
      <c r="V63" s="66" t="str">
        <f>IF('P20'!$F73="nt","",'P20'!$F73)</f>
        <v/>
      </c>
      <c r="W63" s="66" t="str">
        <f>IF('P21'!$F73="nt","",'P21'!$F73)</f>
        <v/>
      </c>
      <c r="X63" s="66" t="str">
        <f>IF('P22'!$F73="nt","",'P22'!$F73)</f>
        <v/>
      </c>
      <c r="Y63" s="66" t="str">
        <f>IF('P23'!$F73="nt","",'P23'!$F73)</f>
        <v/>
      </c>
      <c r="Z63" s="66" t="str">
        <f>IF('P24'!$F73="nt","",'P24'!$F73)</f>
        <v/>
      </c>
      <c r="AA63" s="66" t="str">
        <f>IF('P25'!$F73="nt","",'P25'!$F73)</f>
        <v/>
      </c>
    </row>
    <row r="64" ht="12.75">
      <c r="A64" s="68" t="s">
        <v>109</v>
      </c>
      <c r="B64" s="68" t="s">
        <v>106</v>
      </c>
      <c r="C64" s="66" t="str">
        <f>IF('P01'!$F74="nt","",'P01'!$F74)</f>
        <v>c</v>
      </c>
      <c r="D64" s="66" t="str">
        <f>IF('P02'!$F74="nt","",'P02'!$F74)</f>
        <v>c</v>
      </c>
      <c r="E64" s="66" t="str">
        <f>IF('P03'!$F74="nt","",'P03'!$F74)</f>
        <v>c</v>
      </c>
      <c r="F64" s="66" t="str">
        <f>IF('P04'!$F74="nt","",'P04'!$F74)</f>
        <v>c</v>
      </c>
      <c r="G64" s="66" t="str">
        <f>IF('P05'!$F74="nt","",'P05'!$F74)</f>
        <v>c</v>
      </c>
      <c r="H64" s="66" t="str">
        <f>IF('P06'!$F74="nt","",'P06'!$F74)</f>
        <v>c</v>
      </c>
      <c r="I64" s="66" t="str">
        <f>IF('P07'!$F74="nt","",'P07'!$F74)</f>
        <v>c</v>
      </c>
      <c r="J64" s="66" t="str">
        <f>IF('P08'!$F74="nt","",'P08'!$F74)</f>
        <v>c</v>
      </c>
      <c r="K64" s="66" t="str">
        <f>IF('P09'!$F74="nt","",'P09'!$F74)</f>
        <v>c</v>
      </c>
      <c r="L64" s="66" t="str">
        <f>IF('P10'!$F74="nt","",'P10'!$F74)</f>
        <v>c</v>
      </c>
      <c r="M64" s="66" t="str">
        <f>IF('P11'!$F74="nt","",'P11'!$F74)</f>
        <v>c</v>
      </c>
      <c r="N64" s="66" t="str">
        <f>IF('P12'!$F74="nt","",'P12'!$F74)</f>
        <v>c</v>
      </c>
      <c r="O64" s="66" t="str">
        <f>IF('P13'!$F74="nt","",'P13'!$F74)</f>
        <v>c</v>
      </c>
      <c r="P64" s="66" t="str">
        <f>IF('P14'!$F74="nt","",'P14'!$F74)</f>
        <v/>
      </c>
      <c r="Q64" s="66" t="str">
        <f>IF('P15'!$F74="nt","",'P15'!$F74)</f>
        <v/>
      </c>
      <c r="R64" s="66" t="str">
        <f>IF('P16'!$F74="nt","",'P16'!$F74)</f>
        <v/>
      </c>
      <c r="S64" s="66" t="str">
        <f>IF('P17'!$F74="nt","",'P17'!$F74)</f>
        <v/>
      </c>
      <c r="T64" s="66" t="str">
        <f>IF('P18'!$F74="nt","",'P18'!$F74)</f>
        <v/>
      </c>
      <c r="U64" s="66" t="str">
        <f>IF('P19'!$F74="nt","",'P19'!$F74)</f>
        <v/>
      </c>
      <c r="V64" s="66" t="str">
        <f>IF('P20'!$F74="nt","",'P20'!$F74)</f>
        <v/>
      </c>
      <c r="W64" s="66" t="str">
        <f>IF('P21'!$F74="nt","",'P21'!$F74)</f>
        <v/>
      </c>
      <c r="X64" s="66" t="str">
        <f>IF('P22'!$F74="nt","",'P22'!$F74)</f>
        <v/>
      </c>
      <c r="Y64" s="66" t="str">
        <f>IF('P23'!$F74="nt","",'P23'!$F74)</f>
        <v/>
      </c>
      <c r="Z64" s="66" t="str">
        <f>IF('P24'!$F74="nt","",'P24'!$F74)</f>
        <v/>
      </c>
      <c r="AA64" s="66" t="str">
        <f>IF('P25'!$F74="nt","",'P25'!$F74)</f>
        <v/>
      </c>
    </row>
    <row r="65" ht="12.75">
      <c r="A65" s="68" t="s">
        <v>109</v>
      </c>
      <c r="B65" s="68" t="s">
        <v>107</v>
      </c>
      <c r="C65" s="66" t="str">
        <f>IF('P01'!$F75="nt","",'P01'!$F75)</f>
        <v>na</v>
      </c>
      <c r="D65" s="66" t="str">
        <f>IF('P02'!$F75="nt","",'P02'!$F75)</f>
        <v>na</v>
      </c>
      <c r="E65" s="66" t="str">
        <f>IF('P03'!$F75="nt","",'P03'!$F75)</f>
        <v>na</v>
      </c>
      <c r="F65" s="66" t="str">
        <f>IF('P04'!$F75="nt","",'P04'!$F75)</f>
        <v>na</v>
      </c>
      <c r="G65" s="66" t="str">
        <f>IF('P05'!$F75="nt","",'P05'!$F75)</f>
        <v>na</v>
      </c>
      <c r="H65" s="66" t="str">
        <f>IF('P06'!$F75="nt","",'P06'!$F75)</f>
        <v>na</v>
      </c>
      <c r="I65" s="66" t="str">
        <f>IF('P07'!$F75="nt","",'P07'!$F75)</f>
        <v>na</v>
      </c>
      <c r="J65" s="66" t="str">
        <f>IF('P08'!$F75="nt","",'P08'!$F75)</f>
        <v>na</v>
      </c>
      <c r="K65" s="66" t="str">
        <f>IF('P09'!$F75="nt","",'P09'!$F75)</f>
        <v>na</v>
      </c>
      <c r="L65" s="66" t="str">
        <f>IF('P10'!$F75="nt","",'P10'!$F75)</f>
        <v>na</v>
      </c>
      <c r="M65" s="66" t="str">
        <f>IF('P11'!$F75="nt","",'P11'!$F75)</f>
        <v>na</v>
      </c>
      <c r="N65" s="66" t="str">
        <f>IF('P12'!$F75="nt","",'P12'!$F75)</f>
        <v>na</v>
      </c>
      <c r="O65" s="66" t="str">
        <f>IF('P13'!$F75="nt","",'P13'!$F75)</f>
        <v>na</v>
      </c>
      <c r="P65" s="66" t="str">
        <f>IF('P14'!$F75="nt","",'P14'!$F75)</f>
        <v/>
      </c>
      <c r="Q65" s="66" t="str">
        <f>IF('P15'!$F75="nt","",'P15'!$F75)</f>
        <v/>
      </c>
      <c r="R65" s="66" t="str">
        <f>IF('P16'!$F75="nt","",'P16'!$F75)</f>
        <v/>
      </c>
      <c r="S65" s="66" t="str">
        <f>IF('P17'!$F75="nt","",'P17'!$F75)</f>
        <v/>
      </c>
      <c r="T65" s="66" t="str">
        <f>IF('P18'!$F75="nt","",'P18'!$F75)</f>
        <v/>
      </c>
      <c r="U65" s="66" t="str">
        <f>IF('P19'!$F75="nt","",'P19'!$F75)</f>
        <v/>
      </c>
      <c r="V65" s="66" t="str">
        <f>IF('P20'!$F75="nt","",'P20'!$F75)</f>
        <v/>
      </c>
      <c r="W65" s="66" t="str">
        <f>IF('P21'!$F75="nt","",'P21'!$F75)</f>
        <v/>
      </c>
      <c r="X65" s="66" t="str">
        <f>IF('P22'!$F75="nt","",'P22'!$F75)</f>
        <v/>
      </c>
      <c r="Y65" s="66" t="str">
        <f>IF('P23'!$F75="nt","",'P23'!$F75)</f>
        <v/>
      </c>
      <c r="Z65" s="66" t="str">
        <f>IF('P24'!$F75="nt","",'P24'!$F75)</f>
        <v/>
      </c>
      <c r="AA65" s="66" t="str">
        <f>IF('P25'!$F75="nt","",'P25'!$F75)</f>
        <v/>
      </c>
    </row>
    <row r="66" ht="12.75">
      <c r="A66" s="68" t="s">
        <v>109</v>
      </c>
      <c r="B66" s="68" t="s">
        <v>108</v>
      </c>
      <c r="C66" s="66" t="str">
        <f>IF('P01'!$F76="nt","",'P01'!$F76)</f>
        <v>na</v>
      </c>
      <c r="D66" s="66" t="str">
        <f>IF('P02'!$F76="nt","",'P02'!$F76)</f>
        <v>na</v>
      </c>
      <c r="E66" s="66" t="str">
        <f>IF('P03'!$F76="nt","",'P03'!$F76)</f>
        <v>na</v>
      </c>
      <c r="F66" s="66" t="str">
        <f>IF('P04'!$F76="nt","",'P04'!$F76)</f>
        <v>na</v>
      </c>
      <c r="G66" s="66" t="str">
        <f>IF('P05'!$F76="nt","",'P05'!$F76)</f>
        <v>na</v>
      </c>
      <c r="H66" s="66" t="str">
        <f>IF('P06'!$F76="nt","",'P06'!$F76)</f>
        <v>na</v>
      </c>
      <c r="I66" s="66" t="str">
        <f>IF('P07'!$F76="nt","",'P07'!$F76)</f>
        <v>na</v>
      </c>
      <c r="J66" s="66" t="str">
        <f>IF('P08'!$F76="nt","",'P08'!$F76)</f>
        <v>na</v>
      </c>
      <c r="K66" s="66" t="str">
        <f>IF('P09'!$F76="nt","",'P09'!$F76)</f>
        <v>na</v>
      </c>
      <c r="L66" s="66" t="str">
        <f>IF('P10'!$F76="nt","",'P10'!$F76)</f>
        <v>na</v>
      </c>
      <c r="M66" s="66" t="str">
        <f>IF('P11'!$F76="nt","",'P11'!$F76)</f>
        <v>na</v>
      </c>
      <c r="N66" s="66" t="str">
        <f>IF('P12'!$F76="nt","",'P12'!$F76)</f>
        <v>na</v>
      </c>
      <c r="O66" s="66" t="str">
        <f>IF('P13'!$F76="nt","",'P13'!$F76)</f>
        <v>na</v>
      </c>
      <c r="P66" s="66" t="str">
        <f>IF('P14'!$F76="nt","",'P14'!$F76)</f>
        <v/>
      </c>
      <c r="Q66" s="66" t="str">
        <f>IF('P15'!$F76="nt","",'P15'!$F76)</f>
        <v/>
      </c>
      <c r="R66" s="66" t="str">
        <f>IF('P16'!$F76="nt","",'P16'!$F76)</f>
        <v/>
      </c>
      <c r="S66" s="66" t="str">
        <f>IF('P17'!$F76="nt","",'P17'!$F76)</f>
        <v/>
      </c>
      <c r="T66" s="66" t="str">
        <f>IF('P18'!$F76="nt","",'P18'!$F76)</f>
        <v/>
      </c>
      <c r="U66" s="66" t="str">
        <f>IF('P19'!$F76="nt","",'P19'!$F76)</f>
        <v/>
      </c>
      <c r="V66" s="66" t="str">
        <f>IF('P20'!$F76="nt","",'P20'!$F76)</f>
        <v/>
      </c>
      <c r="W66" s="66" t="str">
        <f>IF('P21'!$F76="nt","",'P21'!$F76)</f>
        <v/>
      </c>
      <c r="X66" s="66" t="str">
        <f>IF('P22'!$F76="nt","",'P22'!$F76)</f>
        <v/>
      </c>
      <c r="Y66" s="66" t="str">
        <f>IF('P23'!$F76="nt","",'P23'!$F76)</f>
        <v/>
      </c>
      <c r="Z66" s="66" t="str">
        <f>IF('P24'!$F76="nt","",'P24'!$F76)</f>
        <v/>
      </c>
      <c r="AA66" s="66" t="str">
        <f>IF('P25'!$F76="nt","",'P25'!$F76)</f>
        <v/>
      </c>
    </row>
    <row r="67" ht="12.75">
      <c r="A67" s="68" t="s">
        <v>109</v>
      </c>
      <c r="B67" s="68" t="s">
        <v>109</v>
      </c>
      <c r="C67" s="66" t="str">
        <f>IF('P01'!$F77="nt","",'P01'!$F77)</f>
        <v>na</v>
      </c>
      <c r="D67" s="66" t="str">
        <f>IF('P02'!$F77="nt","",'P02'!$F77)</f>
        <v>na</v>
      </c>
      <c r="E67" s="66" t="str">
        <f>IF('P03'!$F77="nt","",'P03'!$F77)</f>
        <v>na</v>
      </c>
      <c r="F67" s="66" t="str">
        <f>IF('P04'!$F77="nt","",'P04'!$F77)</f>
        <v>na</v>
      </c>
      <c r="G67" s="66" t="str">
        <f>IF('P05'!$F77="nt","",'P05'!$F77)</f>
        <v>na</v>
      </c>
      <c r="H67" s="66" t="str">
        <f>IF('P06'!$F77="nt","",'P06'!$F77)</f>
        <v>na</v>
      </c>
      <c r="I67" s="66" t="str">
        <f>IF('P07'!$F77="nt","",'P07'!$F77)</f>
        <v>na</v>
      </c>
      <c r="J67" s="66" t="str">
        <f>IF('P08'!$F77="nt","",'P08'!$F77)</f>
        <v>na</v>
      </c>
      <c r="K67" s="66" t="str">
        <f>IF('P09'!$F77="nt","",'P09'!$F77)</f>
        <v>na</v>
      </c>
      <c r="L67" s="66" t="str">
        <f>IF('P10'!$F77="nt","",'P10'!$F77)</f>
        <v>na</v>
      </c>
      <c r="M67" s="66" t="str">
        <f>IF('P11'!$F77="nt","",'P11'!$F77)</f>
        <v>na</v>
      </c>
      <c r="N67" s="66" t="str">
        <f>IF('P12'!$F77="nt","",'P12'!$F77)</f>
        <v>na</v>
      </c>
      <c r="O67" s="66" t="str">
        <f>IF('P13'!$F77="nt","",'P13'!$F77)</f>
        <v>na</v>
      </c>
      <c r="P67" s="66" t="str">
        <f>IF('P14'!$F77="nt","",'P14'!$F77)</f>
        <v/>
      </c>
      <c r="Q67" s="66" t="str">
        <f>IF('P15'!$F77="nt","",'P15'!$F77)</f>
        <v/>
      </c>
      <c r="R67" s="66" t="str">
        <f>IF('P16'!$F77="nt","",'P16'!$F77)</f>
        <v/>
      </c>
      <c r="S67" s="66" t="str">
        <f>IF('P17'!$F77="nt","",'P17'!$F77)</f>
        <v/>
      </c>
      <c r="T67" s="66" t="str">
        <f>IF('P18'!$F77="nt","",'P18'!$F77)</f>
        <v/>
      </c>
      <c r="U67" s="66" t="str">
        <f>IF('P19'!$F77="nt","",'P19'!$F77)</f>
        <v/>
      </c>
      <c r="V67" s="66" t="str">
        <f>IF('P20'!$F77="nt","",'P20'!$F77)</f>
        <v/>
      </c>
      <c r="W67" s="66" t="str">
        <f>IF('P21'!$F77="nt","",'P21'!$F77)</f>
        <v/>
      </c>
      <c r="X67" s="66" t="str">
        <f>IF('P22'!$F77="nt","",'P22'!$F77)</f>
        <v/>
      </c>
      <c r="Y67" s="66" t="str">
        <f>IF('P23'!$F77="nt","",'P23'!$F77)</f>
        <v/>
      </c>
      <c r="Z67" s="66" t="str">
        <f>IF('P24'!$F77="nt","",'P24'!$F77)</f>
        <v/>
      </c>
      <c r="AA67" s="66" t="str">
        <f>IF('P25'!$F77="nt","",'P25'!$F77)</f>
        <v/>
      </c>
    </row>
    <row r="68" ht="12.75">
      <c r="A68" s="68" t="s">
        <v>109</v>
      </c>
      <c r="B68" s="68" t="s">
        <v>110</v>
      </c>
      <c r="C68" s="66" t="str">
        <f>IF('P01'!$F78="nt","",'P01'!$F78)</f>
        <v>c</v>
      </c>
      <c r="D68" s="66" t="str">
        <f>IF('P02'!$F78="nt","",'P02'!$F78)</f>
        <v>c</v>
      </c>
      <c r="E68" s="66" t="str">
        <f>IF('P03'!$F78="nt","",'P03'!$F78)</f>
        <v>c</v>
      </c>
      <c r="F68" s="66" t="str">
        <f>IF('P04'!$F78="nt","",'P04'!$F78)</f>
        <v>c</v>
      </c>
      <c r="G68" s="66" t="str">
        <f>IF('P05'!$F78="nt","",'P05'!$F78)</f>
        <v>c</v>
      </c>
      <c r="H68" s="66" t="str">
        <f>IF('P06'!$F78="nt","",'P06'!$F78)</f>
        <v>c</v>
      </c>
      <c r="I68" s="66" t="str">
        <f>IF('P07'!$F78="nt","",'P07'!$F78)</f>
        <v>c</v>
      </c>
      <c r="J68" s="66" t="str">
        <f>IF('P08'!$F78="nt","",'P08'!$F78)</f>
        <v>c</v>
      </c>
      <c r="K68" s="66" t="str">
        <f>IF('P09'!$F78="nt","",'P09'!$F78)</f>
        <v>c</v>
      </c>
      <c r="L68" s="66" t="str">
        <f>IF('P10'!$F78="nt","",'P10'!$F78)</f>
        <v>c</v>
      </c>
      <c r="M68" s="66" t="str">
        <f>IF('P11'!$F78="nt","",'P11'!$F78)</f>
        <v>c</v>
      </c>
      <c r="N68" s="66" t="str">
        <f>IF('P12'!$F78="nt","",'P12'!$F78)</f>
        <v>c</v>
      </c>
      <c r="O68" s="66" t="str">
        <f>IF('P13'!$F78="nt","",'P13'!$F78)</f>
        <v>c</v>
      </c>
      <c r="P68" s="66" t="str">
        <f>IF('P14'!$F78="nt","",'P14'!$F78)</f>
        <v/>
      </c>
      <c r="Q68" s="66" t="str">
        <f>IF('P15'!$F78="nt","",'P15'!$F78)</f>
        <v/>
      </c>
      <c r="R68" s="66" t="str">
        <f>IF('P16'!$F78="nt","",'P16'!$F78)</f>
        <v/>
      </c>
      <c r="S68" s="66" t="str">
        <f>IF('P17'!$F78="nt","",'P17'!$F78)</f>
        <v/>
      </c>
      <c r="T68" s="66" t="str">
        <f>IF('P18'!$F78="nt","",'P18'!$F78)</f>
        <v/>
      </c>
      <c r="U68" s="66" t="str">
        <f>IF('P19'!$F78="nt","",'P19'!$F78)</f>
        <v/>
      </c>
      <c r="V68" s="66" t="str">
        <f>IF('P20'!$F78="nt","",'P20'!$F78)</f>
        <v/>
      </c>
      <c r="W68" s="66" t="str">
        <f>IF('P21'!$F78="nt","",'P21'!$F78)</f>
        <v/>
      </c>
      <c r="X68" s="66" t="str">
        <f>IF('P22'!$F78="nt","",'P22'!$F78)</f>
        <v/>
      </c>
      <c r="Y68" s="66" t="str">
        <f>IF('P23'!$F78="nt","",'P23'!$F78)</f>
        <v/>
      </c>
      <c r="Z68" s="66" t="str">
        <f>IF('P24'!$F78="nt","",'P24'!$F78)</f>
        <v/>
      </c>
      <c r="AA68" s="66" t="str">
        <f>IF('P25'!$F78="nt","",'P25'!$F78)</f>
        <v/>
      </c>
    </row>
    <row r="69" ht="12.75">
      <c r="A69" s="68" t="s">
        <v>109</v>
      </c>
      <c r="B69" s="68" t="s">
        <v>111</v>
      </c>
      <c r="C69" s="66" t="str">
        <f>IF('P01'!$F79="nt","",'P01'!$F79)</f>
        <v>c</v>
      </c>
      <c r="D69" s="66" t="str">
        <f>IF('P02'!$F79="nt","",'P02'!$F79)</f>
        <v>c</v>
      </c>
      <c r="E69" s="66" t="str">
        <f>IF('P03'!$F79="nt","",'P03'!$F79)</f>
        <v>c</v>
      </c>
      <c r="F69" s="66" t="str">
        <f>IF('P04'!$F79="nt","",'P04'!$F79)</f>
        <v>c</v>
      </c>
      <c r="G69" s="66" t="str">
        <f>IF('P05'!$F79="nt","",'P05'!$F79)</f>
        <v>c</v>
      </c>
      <c r="H69" s="66" t="str">
        <f>IF('P06'!$F79="nt","",'P06'!$F79)</f>
        <v>c</v>
      </c>
      <c r="I69" s="66" t="str">
        <f>IF('P07'!$F79="nt","",'P07'!$F79)</f>
        <v>c</v>
      </c>
      <c r="J69" s="66" t="str">
        <f>IF('P08'!$F79="nt","",'P08'!$F79)</f>
        <v>c</v>
      </c>
      <c r="K69" s="66" t="str">
        <f>IF('P09'!$F79="nt","",'P09'!$F79)</f>
        <v>c</v>
      </c>
      <c r="L69" s="66" t="str">
        <f>IF('P10'!$F79="nt","",'P10'!$F79)</f>
        <v>c</v>
      </c>
      <c r="M69" s="66" t="str">
        <f>IF('P11'!$F79="nt","",'P11'!$F79)</f>
        <v>c</v>
      </c>
      <c r="N69" s="66" t="str">
        <f>IF('P12'!$F79="nt","",'P12'!$F79)</f>
        <v>c</v>
      </c>
      <c r="O69" s="66" t="str">
        <f>IF('P13'!$F79="nt","",'P13'!$F79)</f>
        <v>c</v>
      </c>
      <c r="P69" s="66" t="str">
        <f>IF('P14'!$F79="nt","",'P14'!$F79)</f>
        <v/>
      </c>
      <c r="Q69" s="66" t="str">
        <f>IF('P15'!$F79="nt","",'P15'!$F79)</f>
        <v/>
      </c>
      <c r="R69" s="66" t="str">
        <f>IF('P16'!$F79="nt","",'P16'!$F79)</f>
        <v/>
      </c>
      <c r="S69" s="66" t="str">
        <f>IF('P17'!$F79="nt","",'P17'!$F79)</f>
        <v/>
      </c>
      <c r="T69" s="66" t="str">
        <f>IF('P18'!$F79="nt","",'P18'!$F79)</f>
        <v/>
      </c>
      <c r="U69" s="66" t="str">
        <f>IF('P19'!$F79="nt","",'P19'!$F79)</f>
        <v/>
      </c>
      <c r="V69" s="66" t="str">
        <f>IF('P20'!$F79="nt","",'P20'!$F79)</f>
        <v/>
      </c>
      <c r="W69" s="66" t="str">
        <f>IF('P21'!$F79="nt","",'P21'!$F79)</f>
        <v/>
      </c>
      <c r="X69" s="66" t="str">
        <f>IF('P22'!$F79="nt","",'P22'!$F79)</f>
        <v/>
      </c>
      <c r="Y69" s="66" t="str">
        <f>IF('P23'!$F79="nt","",'P23'!$F79)</f>
        <v/>
      </c>
      <c r="Z69" s="66" t="str">
        <f>IF('P24'!$F79="nt","",'P24'!$F79)</f>
        <v/>
      </c>
      <c r="AA69" s="66" t="str">
        <f>IF('P25'!$F79="nt","",'P25'!$F79)</f>
        <v/>
      </c>
    </row>
    <row r="70" ht="12.75">
      <c r="A70" s="68" t="s">
        <v>109</v>
      </c>
      <c r="B70" s="68" t="s">
        <v>112</v>
      </c>
      <c r="C70" s="66" t="str">
        <f>IF('P01'!$F80="nt","",'P01'!$F80)</f>
        <v>na</v>
      </c>
      <c r="D70" s="66" t="str">
        <f>IF('P02'!$F80="nt","",'P02'!$F80)</f>
        <v>na</v>
      </c>
      <c r="E70" s="66" t="str">
        <f>IF('P03'!$F80="nt","",'P03'!$F80)</f>
        <v>na</v>
      </c>
      <c r="F70" s="66" t="str">
        <f>IF('P04'!$F80="nt","",'P04'!$F80)</f>
        <v>na</v>
      </c>
      <c r="G70" s="66" t="str">
        <f>IF('P05'!$F80="nt","",'P05'!$F80)</f>
        <v>na</v>
      </c>
      <c r="H70" s="66" t="str">
        <f>IF('P06'!$F80="nt","",'P06'!$F80)</f>
        <v>na</v>
      </c>
      <c r="I70" s="66" t="str">
        <f>IF('P07'!$F80="nt","",'P07'!$F80)</f>
        <v>na</v>
      </c>
      <c r="J70" s="66" t="str">
        <f>IF('P08'!$F80="nt","",'P08'!$F80)</f>
        <v>na</v>
      </c>
      <c r="K70" s="66" t="str">
        <f>IF('P09'!$F80="nt","",'P09'!$F80)</f>
        <v>na</v>
      </c>
      <c r="L70" s="66" t="str">
        <f>IF('P10'!$F80="nt","",'P10'!$F80)</f>
        <v>na</v>
      </c>
      <c r="M70" s="66" t="str">
        <f>IF('P11'!$F80="nt","",'P11'!$F80)</f>
        <v>na</v>
      </c>
      <c r="N70" s="66" t="str">
        <f>IF('P12'!$F80="nt","",'P12'!$F80)</f>
        <v>na</v>
      </c>
      <c r="O70" s="66" t="str">
        <f>IF('P13'!$F80="nt","",'P13'!$F80)</f>
        <v>na</v>
      </c>
      <c r="P70" s="66" t="str">
        <f>IF('P14'!$F80="nt","",'P14'!$F80)</f>
        <v/>
      </c>
      <c r="Q70" s="66" t="str">
        <f>IF('P15'!$F80="nt","",'P15'!$F80)</f>
        <v/>
      </c>
      <c r="R70" s="66" t="str">
        <f>IF('P16'!$F80="nt","",'P16'!$F80)</f>
        <v/>
      </c>
      <c r="S70" s="66" t="str">
        <f>IF('P17'!$F80="nt","",'P17'!$F80)</f>
        <v/>
      </c>
      <c r="T70" s="66" t="str">
        <f>IF('P18'!$F80="nt","",'P18'!$F80)</f>
        <v/>
      </c>
      <c r="U70" s="66" t="str">
        <f>IF('P19'!$F80="nt","",'P19'!$F80)</f>
        <v/>
      </c>
      <c r="V70" s="66" t="str">
        <f>IF('P20'!$F80="nt","",'P20'!$F80)</f>
        <v/>
      </c>
      <c r="W70" s="66" t="str">
        <f>IF('P21'!$F80="nt","",'P21'!$F80)</f>
        <v/>
      </c>
      <c r="X70" s="66" t="str">
        <f>IF('P22'!$F80="nt","",'P22'!$F80)</f>
        <v/>
      </c>
      <c r="Y70" s="66" t="str">
        <f>IF('P23'!$F80="nt","",'P23'!$F80)</f>
        <v/>
      </c>
      <c r="Z70" s="66" t="str">
        <f>IF('P24'!$F80="nt","",'P24'!$F80)</f>
        <v/>
      </c>
      <c r="AA70" s="66" t="str">
        <f>IF('P25'!$F80="nt","",'P25'!$F80)</f>
        <v/>
      </c>
    </row>
    <row r="71" ht="12.75">
      <c r="A71" s="68" t="s">
        <v>109</v>
      </c>
      <c r="B71" s="68" t="s">
        <v>113</v>
      </c>
      <c r="C71" s="66" t="str">
        <f>IF('P01'!$F81="nt","",'P01'!$F81)</f>
        <v>na</v>
      </c>
      <c r="D71" s="66" t="str">
        <f>IF('P02'!$F81="nt","",'P02'!$F81)</f>
        <v>na</v>
      </c>
      <c r="E71" s="66" t="str">
        <f>IF('P03'!$F81="nt","",'P03'!$F81)</f>
        <v>na</v>
      </c>
      <c r="F71" s="66" t="str">
        <f>IF('P04'!$F81="nt","",'P04'!$F81)</f>
        <v>na</v>
      </c>
      <c r="G71" s="66" t="str">
        <f>IF('P05'!$F81="nt","",'P05'!$F81)</f>
        <v>na</v>
      </c>
      <c r="H71" s="66" t="str">
        <f>IF('P06'!$F81="nt","",'P06'!$F81)</f>
        <v>na</v>
      </c>
      <c r="I71" s="66" t="str">
        <f>IF('P07'!$F81="nt","",'P07'!$F81)</f>
        <v>na</v>
      </c>
      <c r="J71" s="66" t="str">
        <f>IF('P08'!$F81="nt","",'P08'!$F81)</f>
        <v>na</v>
      </c>
      <c r="K71" s="66" t="str">
        <f>IF('P09'!$F81="nt","",'P09'!$F81)</f>
        <v>na</v>
      </c>
      <c r="L71" s="66" t="str">
        <f>IF('P10'!$F81="nt","",'P10'!$F81)</f>
        <v>na</v>
      </c>
      <c r="M71" s="66" t="str">
        <f>IF('P11'!$F81="nt","",'P11'!$F81)</f>
        <v>na</v>
      </c>
      <c r="N71" s="66" t="str">
        <f>IF('P12'!$F81="nt","",'P12'!$F81)</f>
        <v>na</v>
      </c>
      <c r="O71" s="66" t="str">
        <f>IF('P13'!$F81="nt","",'P13'!$F81)</f>
        <v>na</v>
      </c>
      <c r="P71" s="66" t="str">
        <f>IF('P14'!$F81="nt","",'P14'!$F81)</f>
        <v/>
      </c>
      <c r="Q71" s="66" t="str">
        <f>IF('P15'!$F81="nt","",'P15'!$F81)</f>
        <v/>
      </c>
      <c r="R71" s="66" t="str">
        <f>IF('P16'!$F81="nt","",'P16'!$F81)</f>
        <v/>
      </c>
      <c r="S71" s="66" t="str">
        <f>IF('P17'!$F81="nt","",'P17'!$F81)</f>
        <v/>
      </c>
      <c r="T71" s="66" t="str">
        <f>IF('P18'!$F81="nt","",'P18'!$F81)</f>
        <v/>
      </c>
      <c r="U71" s="66" t="str">
        <f>IF('P19'!$F81="nt","",'P19'!$F81)</f>
        <v/>
      </c>
      <c r="V71" s="66" t="str">
        <f>IF('P20'!$F81="nt","",'P20'!$F81)</f>
        <v/>
      </c>
      <c r="W71" s="66" t="str">
        <f>IF('P21'!$F81="nt","",'P21'!$F81)</f>
        <v/>
      </c>
      <c r="X71" s="66" t="str">
        <f>IF('P22'!$F81="nt","",'P22'!$F81)</f>
        <v/>
      </c>
      <c r="Y71" s="66" t="str">
        <f>IF('P23'!$F81="nt","",'P23'!$F81)</f>
        <v/>
      </c>
      <c r="Z71" s="66" t="str">
        <f>IF('P24'!$F81="nt","",'P24'!$F81)</f>
        <v/>
      </c>
      <c r="AA71" s="66" t="str">
        <f>IF('P25'!$F81="nt","",'P25'!$F81)</f>
        <v/>
      </c>
    </row>
    <row r="72" ht="12.75">
      <c r="A72" s="68" t="s">
        <v>110</v>
      </c>
      <c r="B72" s="68" t="s">
        <v>100</v>
      </c>
      <c r="C72" s="66" t="str">
        <f>IF('P01'!$F82="nt","",'P01'!$F82)</f>
        <v>na</v>
      </c>
      <c r="D72" s="66" t="str">
        <f>IF('P02'!$F82="nt","",'P02'!$F82)</f>
        <v>na</v>
      </c>
      <c r="E72" s="66" t="str">
        <f>IF('P03'!$F82="nt","",'P03'!$F82)</f>
        <v>c</v>
      </c>
      <c r="F72" s="66" t="str">
        <f>IF('P04'!$F82="nt","",'P04'!$F82)</f>
        <v>na</v>
      </c>
      <c r="G72" s="66" t="str">
        <f>IF('P05'!$F82="nt","",'P05'!$F82)</f>
        <v>na</v>
      </c>
      <c r="H72" s="66" t="str">
        <f>IF('P06'!$F82="nt","",'P06'!$F82)</f>
        <v>na</v>
      </c>
      <c r="I72" s="66" t="str">
        <f>IF('P07'!$F82="nt","",'P07'!$F82)</f>
        <v>c</v>
      </c>
      <c r="J72" s="66" t="str">
        <f>IF('P08'!$F82="nt","",'P08'!$F82)</f>
        <v>c</v>
      </c>
      <c r="K72" s="66" t="str">
        <f>IF('P09'!$F82="nt","",'P09'!$F82)</f>
        <v>na</v>
      </c>
      <c r="L72" s="66" t="str">
        <f>IF('P10'!$F82="nt","",'P10'!$F82)</f>
        <v>na</v>
      </c>
      <c r="M72" s="66" t="str">
        <f>IF('P11'!$F82="nt","",'P11'!$F82)</f>
        <v>c</v>
      </c>
      <c r="N72" s="66" t="str">
        <f>IF('P12'!$F82="nt","",'P12'!$F82)</f>
        <v>na</v>
      </c>
      <c r="O72" s="66" t="str">
        <f>IF('P13'!$F82="nt","",'P13'!$F82)</f>
        <v>na</v>
      </c>
      <c r="P72" s="66" t="str">
        <f>IF('P14'!$F82="nt","",'P14'!$F82)</f>
        <v/>
      </c>
      <c r="Q72" s="66" t="str">
        <f>IF('P15'!$F82="nt","",'P15'!$F82)</f>
        <v/>
      </c>
      <c r="R72" s="66" t="str">
        <f>IF('P16'!$F82="nt","",'P16'!$F82)</f>
        <v/>
      </c>
      <c r="S72" s="66" t="str">
        <f>IF('P17'!$F82="nt","",'P17'!$F82)</f>
        <v/>
      </c>
      <c r="T72" s="66" t="str">
        <f>IF('P18'!$F82="nt","",'P18'!$F82)</f>
        <v/>
      </c>
      <c r="U72" s="66" t="str">
        <f>IF('P19'!$F82="nt","",'P19'!$F82)</f>
        <v/>
      </c>
      <c r="V72" s="66" t="str">
        <f>IF('P20'!$F82="nt","",'P20'!$F82)</f>
        <v/>
      </c>
      <c r="W72" s="66" t="str">
        <f>IF('P21'!$F82="nt","",'P21'!$F82)</f>
        <v/>
      </c>
      <c r="X72" s="66" t="str">
        <f>IF('P22'!$F82="nt","",'P22'!$F82)</f>
        <v/>
      </c>
      <c r="Y72" s="66" t="str">
        <f>IF('P23'!$F82="nt","",'P23'!$F82)</f>
        <v/>
      </c>
      <c r="Z72" s="66" t="str">
        <f>IF('P24'!$F82="nt","",'P24'!$F82)</f>
        <v/>
      </c>
      <c r="AA72" s="66" t="str">
        <f>IF('P25'!$F82="nt","",'P25'!$F82)</f>
        <v/>
      </c>
    </row>
    <row r="73" ht="12.75">
      <c r="A73" s="68" t="s">
        <v>110</v>
      </c>
      <c r="B73" s="68" t="s">
        <v>101</v>
      </c>
      <c r="C73" s="66" t="str">
        <f>IF('P01'!$F83="nt","",'P01'!$F83)</f>
        <v>na</v>
      </c>
      <c r="D73" s="66" t="str">
        <f>IF('P02'!$F83="nt","",'P02'!$F83)</f>
        <v>na</v>
      </c>
      <c r="E73" s="66" t="str">
        <f>IF('P03'!$F83="nt","",'P03'!$F83)</f>
        <v>c</v>
      </c>
      <c r="F73" s="66" t="str">
        <f>IF('P04'!$F83="nt","",'P04'!$F83)</f>
        <v>na</v>
      </c>
      <c r="G73" s="66" t="str">
        <f>IF('P05'!$F83="nt","",'P05'!$F83)</f>
        <v>na</v>
      </c>
      <c r="H73" s="66" t="str">
        <f>IF('P06'!$F83="nt","",'P06'!$F83)</f>
        <v>na</v>
      </c>
      <c r="I73" s="66" t="str">
        <f>IF('P07'!$F83="nt","",'P07'!$F83)</f>
        <v>c</v>
      </c>
      <c r="J73" s="66" t="str">
        <f>IF('P08'!$F83="nt","",'P08'!$F83)</f>
        <v>c</v>
      </c>
      <c r="K73" s="66" t="str">
        <f>IF('P09'!$F83="nt","",'P09'!$F83)</f>
        <v>na</v>
      </c>
      <c r="L73" s="66" t="str">
        <f>IF('P10'!$F83="nt","",'P10'!$F83)</f>
        <v>na</v>
      </c>
      <c r="M73" s="66" t="str">
        <f>IF('P11'!$F83="nt","",'P11'!$F83)</f>
        <v>c</v>
      </c>
      <c r="N73" s="66" t="str">
        <f>IF('P12'!$F83="nt","",'P12'!$F83)</f>
        <v>na</v>
      </c>
      <c r="O73" s="66" t="str">
        <f>IF('P13'!$F83="nt","",'P13'!$F83)</f>
        <v>na</v>
      </c>
      <c r="P73" s="66" t="str">
        <f>IF('P14'!$F83="nt","",'P14'!$F83)</f>
        <v/>
      </c>
      <c r="Q73" s="66" t="str">
        <f>IF('P15'!$F83="nt","",'P15'!$F83)</f>
        <v/>
      </c>
      <c r="R73" s="66" t="str">
        <f>IF('P16'!$F83="nt","",'P16'!$F83)</f>
        <v/>
      </c>
      <c r="S73" s="66" t="str">
        <f>IF('P17'!$F83="nt","",'P17'!$F83)</f>
        <v/>
      </c>
      <c r="T73" s="66" t="str">
        <f>IF('P18'!$F83="nt","",'P18'!$F83)</f>
        <v/>
      </c>
      <c r="U73" s="66" t="str">
        <f>IF('P19'!$F83="nt","",'P19'!$F83)</f>
        <v/>
      </c>
      <c r="V73" s="66" t="str">
        <f>IF('P20'!$F83="nt","",'P20'!$F83)</f>
        <v/>
      </c>
      <c r="W73" s="66" t="str">
        <f>IF('P21'!$F83="nt","",'P21'!$F83)</f>
        <v/>
      </c>
      <c r="X73" s="66" t="str">
        <f>IF('P22'!$F83="nt","",'P22'!$F83)</f>
        <v/>
      </c>
      <c r="Y73" s="66" t="str">
        <f>IF('P23'!$F83="nt","",'P23'!$F83)</f>
        <v/>
      </c>
      <c r="Z73" s="66" t="str">
        <f>IF('P24'!$F83="nt","",'P24'!$F83)</f>
        <v/>
      </c>
      <c r="AA73" s="66" t="str">
        <f>IF('P25'!$F83="nt","",'P25'!$F83)</f>
        <v/>
      </c>
    </row>
    <row r="74" ht="12.75">
      <c r="A74" s="68" t="s">
        <v>110</v>
      </c>
      <c r="B74" s="68" t="s">
        <v>102</v>
      </c>
      <c r="C74" s="66" t="str">
        <f>IF('P01'!$F84="nt","",'P01'!$F84)</f>
        <v>na</v>
      </c>
      <c r="D74" s="66" t="str">
        <f>IF('P02'!$F84="nt","",'P02'!$F84)</f>
        <v>na</v>
      </c>
      <c r="E74" s="66" t="str">
        <f>IF('P03'!$F84="nt","",'P03'!$F84)</f>
        <v>na</v>
      </c>
      <c r="F74" s="66" t="str">
        <f>IF('P04'!$F84="nt","",'P04'!$F84)</f>
        <v>na</v>
      </c>
      <c r="G74" s="66" t="str">
        <f>IF('P05'!$F84="nt","",'P05'!$F84)</f>
        <v>na</v>
      </c>
      <c r="H74" s="66" t="str">
        <f>IF('P06'!$F84="nt","",'P06'!$F84)</f>
        <v>na</v>
      </c>
      <c r="I74" s="66" t="str">
        <f>IF('P07'!$F84="nt","",'P07'!$F84)</f>
        <v>na</v>
      </c>
      <c r="J74" s="66" t="str">
        <f>IF('P08'!$F84="nt","",'P08'!$F84)</f>
        <v>na</v>
      </c>
      <c r="K74" s="66" t="str">
        <f>IF('P09'!$F84="nt","",'P09'!$F84)</f>
        <v>na</v>
      </c>
      <c r="L74" s="66" t="str">
        <f>IF('P10'!$F84="nt","",'P10'!$F84)</f>
        <v>na</v>
      </c>
      <c r="M74" s="66" t="str">
        <f>IF('P11'!$F84="nt","",'P11'!$F84)</f>
        <v>na</v>
      </c>
      <c r="N74" s="66" t="str">
        <f>IF('P12'!$F84="nt","",'P12'!$F84)</f>
        <v>na</v>
      </c>
      <c r="O74" s="66" t="str">
        <f>IF('P13'!$F84="nt","",'P13'!$F84)</f>
        <v>na</v>
      </c>
      <c r="P74" s="66" t="str">
        <f>IF('P14'!$F84="nt","",'P14'!$F84)</f>
        <v/>
      </c>
      <c r="Q74" s="66" t="str">
        <f>IF('P15'!$F84="nt","",'P15'!$F84)</f>
        <v/>
      </c>
      <c r="R74" s="66" t="str">
        <f>IF('P16'!$F84="nt","",'P16'!$F84)</f>
        <v/>
      </c>
      <c r="S74" s="66" t="str">
        <f>IF('P17'!$F84="nt","",'P17'!$F84)</f>
        <v/>
      </c>
      <c r="T74" s="66" t="str">
        <f>IF('P18'!$F84="nt","",'P18'!$F84)</f>
        <v/>
      </c>
      <c r="U74" s="66" t="str">
        <f>IF('P19'!$F84="nt","",'P19'!$F84)</f>
        <v/>
      </c>
      <c r="V74" s="66" t="str">
        <f>IF('P20'!$F84="nt","",'P20'!$F84)</f>
        <v/>
      </c>
      <c r="W74" s="66" t="str">
        <f>IF('P21'!$F84="nt","",'P21'!$F84)</f>
        <v/>
      </c>
      <c r="X74" s="66" t="str">
        <f>IF('P22'!$F84="nt","",'P22'!$F84)</f>
        <v/>
      </c>
      <c r="Y74" s="66" t="str">
        <f>IF('P23'!$F84="nt","",'P23'!$F84)</f>
        <v/>
      </c>
      <c r="Z74" s="66" t="str">
        <f>IF('P24'!$F84="nt","",'P24'!$F84)</f>
        <v/>
      </c>
      <c r="AA74" s="66" t="str">
        <f>IF('P25'!$F84="nt","",'P25'!$F84)</f>
        <v/>
      </c>
    </row>
    <row r="75" ht="12.75">
      <c r="A75" s="68" t="s">
        <v>110</v>
      </c>
      <c r="B75" s="68" t="s">
        <v>103</v>
      </c>
      <c r="C75" s="66" t="str">
        <f>IF('P01'!$F85="nt","",'P01'!$F85)</f>
        <v>na</v>
      </c>
      <c r="D75" s="66" t="str">
        <f>IF('P02'!$F85="nt","",'P02'!$F85)</f>
        <v>na</v>
      </c>
      <c r="E75" s="66" t="str">
        <f>IF('P03'!$F85="nt","",'P03'!$F85)</f>
        <v>c</v>
      </c>
      <c r="F75" s="66" t="str">
        <f>IF('P04'!$F85="nt","",'P04'!$F85)</f>
        <v>na</v>
      </c>
      <c r="G75" s="66" t="str">
        <f>IF('P05'!$F85="nt","",'P05'!$F85)</f>
        <v>na</v>
      </c>
      <c r="H75" s="66" t="str">
        <f>IF('P06'!$F85="nt","",'P06'!$F85)</f>
        <v>na</v>
      </c>
      <c r="I75" s="66" t="str">
        <f>IF('P07'!$F85="nt","",'P07'!$F85)</f>
        <v>c</v>
      </c>
      <c r="J75" s="66" t="str">
        <f>IF('P08'!$F85="nt","",'P08'!$F85)</f>
        <v>c</v>
      </c>
      <c r="K75" s="66" t="str">
        <f>IF('P09'!$F85="nt","",'P09'!$F85)</f>
        <v>na</v>
      </c>
      <c r="L75" s="66" t="str">
        <f>IF('P10'!$F85="nt","",'P10'!$F85)</f>
        <v>na</v>
      </c>
      <c r="M75" s="66" t="str">
        <f>IF('P11'!$F85="nt","",'P11'!$F85)</f>
        <v>c</v>
      </c>
      <c r="N75" s="66" t="str">
        <f>IF('P12'!$F85="nt","",'P12'!$F85)</f>
        <v>na</v>
      </c>
      <c r="O75" s="66" t="str">
        <f>IF('P13'!$F85="nt","",'P13'!$F85)</f>
        <v>na</v>
      </c>
      <c r="P75" s="66" t="str">
        <f>IF('P14'!$F85="nt","",'P14'!$F85)</f>
        <v/>
      </c>
      <c r="Q75" s="66" t="str">
        <f>IF('P15'!$F85="nt","",'P15'!$F85)</f>
        <v/>
      </c>
      <c r="R75" s="66" t="str">
        <f>IF('P16'!$F85="nt","",'P16'!$F85)</f>
        <v/>
      </c>
      <c r="S75" s="66" t="str">
        <f>IF('P17'!$F85="nt","",'P17'!$F85)</f>
        <v/>
      </c>
      <c r="T75" s="66" t="str">
        <f>IF('P18'!$F85="nt","",'P18'!$F85)</f>
        <v/>
      </c>
      <c r="U75" s="66" t="str">
        <f>IF('P19'!$F85="nt","",'P19'!$F85)</f>
        <v/>
      </c>
      <c r="V75" s="66" t="str">
        <f>IF('P20'!$F85="nt","",'P20'!$F85)</f>
        <v/>
      </c>
      <c r="W75" s="66" t="str">
        <f>IF('P21'!$F85="nt","",'P21'!$F85)</f>
        <v/>
      </c>
      <c r="X75" s="66" t="str">
        <f>IF('P22'!$F85="nt","",'P22'!$F85)</f>
        <v/>
      </c>
      <c r="Y75" s="66" t="str">
        <f>IF('P23'!$F85="nt","",'P23'!$F85)</f>
        <v/>
      </c>
      <c r="Z75" s="66" t="str">
        <f>IF('P24'!$F85="nt","",'P24'!$F85)</f>
        <v/>
      </c>
      <c r="AA75" s="66" t="str">
        <f>IF('P25'!$F85="nt","",'P25'!$F85)</f>
        <v/>
      </c>
    </row>
    <row r="76" ht="12.75">
      <c r="A76" s="68" t="s">
        <v>110</v>
      </c>
      <c r="B76" s="68" t="s">
        <v>104</v>
      </c>
      <c r="C76" s="66" t="str">
        <f>IF('P01'!$F86="nt","",'P01'!$F86)</f>
        <v>na</v>
      </c>
      <c r="D76" s="66" t="str">
        <f>IF('P02'!$F86="nt","",'P02'!$F86)</f>
        <v>na</v>
      </c>
      <c r="E76" s="66" t="str">
        <f>IF('P03'!$F86="nt","",'P03'!$F86)</f>
        <v>na</v>
      </c>
      <c r="F76" s="66" t="str">
        <f>IF('P04'!$F86="nt","",'P04'!$F86)</f>
        <v>na</v>
      </c>
      <c r="G76" s="66" t="str">
        <f>IF('P05'!$F86="nt","",'P05'!$F86)</f>
        <v>na</v>
      </c>
      <c r="H76" s="66" t="str">
        <f>IF('P06'!$F86="nt","",'P06'!$F86)</f>
        <v>na</v>
      </c>
      <c r="I76" s="66" t="str">
        <f>IF('P07'!$F86="nt","",'P07'!$F86)</f>
        <v>c</v>
      </c>
      <c r="J76" s="66" t="str">
        <f>IF('P08'!$F86="nt","",'P08'!$F86)</f>
        <v>na</v>
      </c>
      <c r="K76" s="66" t="str">
        <f>IF('P09'!$F86="nt","",'P09'!$F86)</f>
        <v>na</v>
      </c>
      <c r="L76" s="66" t="str">
        <f>IF('P10'!$F86="nt","",'P10'!$F86)</f>
        <v>na</v>
      </c>
      <c r="M76" s="66" t="str">
        <f>IF('P11'!$F86="nt","",'P11'!$F86)</f>
        <v>c</v>
      </c>
      <c r="N76" s="66" t="str">
        <f>IF('P12'!$F86="nt","",'P12'!$F86)</f>
        <v>na</v>
      </c>
      <c r="O76" s="66" t="str">
        <f>IF('P13'!$F86="nt","",'P13'!$F86)</f>
        <v>na</v>
      </c>
      <c r="P76" s="66" t="str">
        <f>IF('P14'!$F86="nt","",'P14'!$F86)</f>
        <v/>
      </c>
      <c r="Q76" s="66" t="str">
        <f>IF('P15'!$F86="nt","",'P15'!$F86)</f>
        <v/>
      </c>
      <c r="R76" s="66" t="str">
        <f>IF('P16'!$F86="nt","",'P16'!$F86)</f>
        <v/>
      </c>
      <c r="S76" s="66" t="str">
        <f>IF('P17'!$F86="nt","",'P17'!$F86)</f>
        <v/>
      </c>
      <c r="T76" s="66" t="str">
        <f>IF('P18'!$F86="nt","",'P18'!$F86)</f>
        <v/>
      </c>
      <c r="U76" s="66" t="str">
        <f>IF('P19'!$F86="nt","",'P19'!$F86)</f>
        <v/>
      </c>
      <c r="V76" s="66" t="str">
        <f>IF('P20'!$F86="nt","",'P20'!$F86)</f>
        <v/>
      </c>
      <c r="W76" s="66" t="str">
        <f>IF('P21'!$F86="nt","",'P21'!$F86)</f>
        <v/>
      </c>
      <c r="X76" s="66" t="str">
        <f>IF('P22'!$F86="nt","",'P22'!$F86)</f>
        <v/>
      </c>
      <c r="Y76" s="66" t="str">
        <f>IF('P23'!$F86="nt","",'P23'!$F86)</f>
        <v/>
      </c>
      <c r="Z76" s="66" t="str">
        <f>IF('P24'!$F86="nt","",'P24'!$F86)</f>
        <v/>
      </c>
      <c r="AA76" s="66" t="str">
        <f>IF('P25'!$F86="nt","",'P25'!$F86)</f>
        <v/>
      </c>
    </row>
    <row r="77" ht="12.75">
      <c r="A77" s="68" t="s">
        <v>110</v>
      </c>
      <c r="B77" s="68" t="s">
        <v>105</v>
      </c>
      <c r="C77" s="66" t="str">
        <f>IF('P01'!$F87="nt","",'P01'!$F87)</f>
        <v>na</v>
      </c>
      <c r="D77" s="66" t="str">
        <f>IF('P02'!$F87="nt","",'P02'!$F87)</f>
        <v>na</v>
      </c>
      <c r="E77" s="66" t="str">
        <f>IF('P03'!$F87="nt","",'P03'!$F87)</f>
        <v>na</v>
      </c>
      <c r="F77" s="66" t="str">
        <f>IF('P04'!$F87="nt","",'P04'!$F87)</f>
        <v>na</v>
      </c>
      <c r="G77" s="66" t="str">
        <f>IF('P05'!$F87="nt","",'P05'!$F87)</f>
        <v>na</v>
      </c>
      <c r="H77" s="66" t="str">
        <f>IF('P06'!$F87="nt","",'P06'!$F87)</f>
        <v>na</v>
      </c>
      <c r="I77" s="66" t="str">
        <f>IF('P07'!$F87="nt","",'P07'!$F87)</f>
        <v>c</v>
      </c>
      <c r="J77" s="66" t="str">
        <f>IF('P08'!$F87="nt","",'P08'!$F87)</f>
        <v>na</v>
      </c>
      <c r="K77" s="66" t="str">
        <f>IF('P09'!$F87="nt","",'P09'!$F87)</f>
        <v>na</v>
      </c>
      <c r="L77" s="66" t="str">
        <f>IF('P10'!$F87="nt","",'P10'!$F87)</f>
        <v>na</v>
      </c>
      <c r="M77" s="66" t="str">
        <f>IF('P11'!$F87="nt","",'P11'!$F87)</f>
        <v>na</v>
      </c>
      <c r="N77" s="66" t="str">
        <f>IF('P12'!$F87="nt","",'P12'!$F87)</f>
        <v>na</v>
      </c>
      <c r="O77" s="66" t="str">
        <f>IF('P13'!$F87="nt","",'P13'!$F87)</f>
        <v>na</v>
      </c>
      <c r="P77" s="66" t="str">
        <f>IF('P14'!$F87="nt","",'P14'!$F87)</f>
        <v/>
      </c>
      <c r="Q77" s="66" t="str">
        <f>IF('P15'!$F87="nt","",'P15'!$F87)</f>
        <v/>
      </c>
      <c r="R77" s="66" t="str">
        <f>IF('P16'!$F87="nt","",'P16'!$F87)</f>
        <v/>
      </c>
      <c r="S77" s="66" t="str">
        <f>IF('P17'!$F87="nt","",'P17'!$F87)</f>
        <v/>
      </c>
      <c r="T77" s="66" t="str">
        <f>IF('P18'!$F87="nt","",'P18'!$F87)</f>
        <v/>
      </c>
      <c r="U77" s="66" t="str">
        <f>IF('P19'!$F87="nt","",'P19'!$F87)</f>
        <v/>
      </c>
      <c r="V77" s="66" t="str">
        <f>IF('P20'!$F87="nt","",'P20'!$F87)</f>
        <v/>
      </c>
      <c r="W77" s="66" t="str">
        <f>IF('P21'!$F87="nt","",'P21'!$F87)</f>
        <v/>
      </c>
      <c r="X77" s="66" t="str">
        <f>IF('P22'!$F87="nt","",'P22'!$F87)</f>
        <v/>
      </c>
      <c r="Y77" s="66" t="str">
        <f>IF('P23'!$F87="nt","",'P23'!$F87)</f>
        <v/>
      </c>
      <c r="Z77" s="66" t="str">
        <f>IF('P24'!$F87="nt","",'P24'!$F87)</f>
        <v/>
      </c>
      <c r="AA77" s="66" t="str">
        <f>IF('P25'!$F87="nt","",'P25'!$F87)</f>
        <v/>
      </c>
    </row>
    <row r="78" ht="12.75">
      <c r="A78" s="68" t="s">
        <v>110</v>
      </c>
      <c r="B78" s="68" t="s">
        <v>106</v>
      </c>
      <c r="C78" s="66" t="str">
        <f>IF('P01'!$F88="nt","",'P01'!$F88)</f>
        <v>na</v>
      </c>
      <c r="D78" s="66" t="str">
        <f>IF('P02'!$F88="nt","",'P02'!$F88)</f>
        <v>na</v>
      </c>
      <c r="E78" s="66" t="str">
        <f>IF('P03'!$F88="nt","",'P03'!$F88)</f>
        <v>na</v>
      </c>
      <c r="F78" s="66" t="str">
        <f>IF('P04'!$F88="nt","",'P04'!$F88)</f>
        <v>na</v>
      </c>
      <c r="G78" s="66" t="str">
        <f>IF('P05'!$F88="nt","",'P05'!$F88)</f>
        <v>na</v>
      </c>
      <c r="H78" s="66" t="str">
        <f>IF('P06'!$F88="nt","",'P06'!$F88)</f>
        <v>na</v>
      </c>
      <c r="I78" s="66" t="str">
        <f>IF('P07'!$F88="nt","",'P07'!$F88)</f>
        <v>c</v>
      </c>
      <c r="J78" s="66" t="str">
        <f>IF('P08'!$F88="nt","",'P08'!$F88)</f>
        <v>na</v>
      </c>
      <c r="K78" s="66" t="str">
        <f>IF('P09'!$F88="nt","",'P09'!$F88)</f>
        <v>na</v>
      </c>
      <c r="L78" s="66" t="str">
        <f>IF('P10'!$F88="nt","",'P10'!$F88)</f>
        <v>na</v>
      </c>
      <c r="M78" s="66" t="str">
        <f>IF('P11'!$F88="nt","",'P11'!$F88)</f>
        <v>na</v>
      </c>
      <c r="N78" s="66" t="str">
        <f>IF('P12'!$F88="nt","",'P12'!$F88)</f>
        <v>na</v>
      </c>
      <c r="O78" s="66" t="str">
        <f>IF('P13'!$F88="nt","",'P13'!$F88)</f>
        <v>na</v>
      </c>
      <c r="P78" s="66" t="str">
        <f>IF('P14'!$F88="nt","",'P14'!$F88)</f>
        <v/>
      </c>
      <c r="Q78" s="66" t="str">
        <f>IF('P15'!$F88="nt","",'P15'!$F88)</f>
        <v/>
      </c>
      <c r="R78" s="66" t="str">
        <f>IF('P16'!$F88="nt","",'P16'!$F88)</f>
        <v/>
      </c>
      <c r="S78" s="66" t="str">
        <f>IF('P17'!$F88="nt","",'P17'!$F88)</f>
        <v/>
      </c>
      <c r="T78" s="66" t="str">
        <f>IF('P18'!$F88="nt","",'P18'!$F88)</f>
        <v/>
      </c>
      <c r="U78" s="66" t="str">
        <f>IF('P19'!$F88="nt","",'P19'!$F88)</f>
        <v/>
      </c>
      <c r="V78" s="66" t="str">
        <f>IF('P20'!$F88="nt","",'P20'!$F88)</f>
        <v/>
      </c>
      <c r="W78" s="66" t="str">
        <f>IF('P21'!$F88="nt","",'P21'!$F88)</f>
        <v/>
      </c>
      <c r="X78" s="66" t="str">
        <f>IF('P22'!$F88="nt","",'P22'!$F88)</f>
        <v/>
      </c>
      <c r="Y78" s="66" t="str">
        <f>IF('P23'!$F88="nt","",'P23'!$F88)</f>
        <v/>
      </c>
      <c r="Z78" s="66" t="str">
        <f>IF('P24'!$F88="nt","",'P24'!$F88)</f>
        <v/>
      </c>
      <c r="AA78" s="66" t="str">
        <f>IF('P25'!$F88="nt","",'P25'!$F88)</f>
        <v/>
      </c>
    </row>
    <row r="79" ht="12.75">
      <c r="A79" s="68" t="s">
        <v>110</v>
      </c>
      <c r="B79" s="68" t="s">
        <v>107</v>
      </c>
      <c r="C79" s="66" t="str">
        <f>IF('P01'!$F89="nt","",'P01'!$F89)</f>
        <v>na</v>
      </c>
      <c r="D79" s="66" t="str">
        <f>IF('P02'!$F89="nt","",'P02'!$F89)</f>
        <v>na</v>
      </c>
      <c r="E79" s="66" t="str">
        <f>IF('P03'!$F89="nt","",'P03'!$F89)</f>
        <v>na</v>
      </c>
      <c r="F79" s="66" t="str">
        <f>IF('P04'!$F89="nt","",'P04'!$F89)</f>
        <v>na</v>
      </c>
      <c r="G79" s="66" t="str">
        <f>IF('P05'!$F89="nt","",'P05'!$F89)</f>
        <v>na</v>
      </c>
      <c r="H79" s="66" t="str">
        <f>IF('P06'!$F89="nt","",'P06'!$F89)</f>
        <v>na</v>
      </c>
      <c r="I79" s="66" t="str">
        <f>IF('P07'!$F89="nt","",'P07'!$F89)</f>
        <v>na</v>
      </c>
      <c r="J79" s="66" t="str">
        <f>IF('P08'!$F89="nt","",'P08'!$F89)</f>
        <v>na</v>
      </c>
      <c r="K79" s="66" t="str">
        <f>IF('P09'!$F89="nt","",'P09'!$F89)</f>
        <v>na</v>
      </c>
      <c r="L79" s="66" t="str">
        <f>IF('P10'!$F89="nt","",'P10'!$F89)</f>
        <v>na</v>
      </c>
      <c r="M79" s="66" t="str">
        <f>IF('P11'!$F89="nt","",'P11'!$F89)</f>
        <v>na</v>
      </c>
      <c r="N79" s="66" t="str">
        <f>IF('P12'!$F89="nt","",'P12'!$F89)</f>
        <v>na</v>
      </c>
      <c r="O79" s="66" t="str">
        <f>IF('P13'!$F89="nt","",'P13'!$F89)</f>
        <v>na</v>
      </c>
      <c r="P79" s="66" t="str">
        <f>IF('P14'!$F89="nt","",'P14'!$F89)</f>
        <v/>
      </c>
      <c r="Q79" s="66" t="str">
        <f>IF('P15'!$F89="nt","",'P15'!$F89)</f>
        <v/>
      </c>
      <c r="R79" s="66" t="str">
        <f>IF('P16'!$F89="nt","",'P16'!$F89)</f>
        <v/>
      </c>
      <c r="S79" s="66" t="str">
        <f>IF('P17'!$F89="nt","",'P17'!$F89)</f>
        <v/>
      </c>
      <c r="T79" s="66" t="str">
        <f>IF('P18'!$F89="nt","",'P18'!$F89)</f>
        <v/>
      </c>
      <c r="U79" s="66" t="str">
        <f>IF('P19'!$F89="nt","",'P19'!$F89)</f>
        <v/>
      </c>
      <c r="V79" s="66" t="str">
        <f>IF('P20'!$F89="nt","",'P20'!$F89)</f>
        <v/>
      </c>
      <c r="W79" s="66" t="str">
        <f>IF('P21'!$F89="nt","",'P21'!$F89)</f>
        <v/>
      </c>
      <c r="X79" s="66" t="str">
        <f>IF('P22'!$F89="nt","",'P22'!$F89)</f>
        <v/>
      </c>
      <c r="Y79" s="66" t="str">
        <f>IF('P23'!$F89="nt","",'P23'!$F89)</f>
        <v/>
      </c>
      <c r="Z79" s="66" t="str">
        <f>IF('P24'!$F89="nt","",'P24'!$F89)</f>
        <v/>
      </c>
      <c r="AA79" s="66" t="str">
        <f>IF('P25'!$F89="nt","",'P25'!$F89)</f>
        <v/>
      </c>
    </row>
    <row r="80" ht="12.75">
      <c r="A80" s="68" t="s">
        <v>110</v>
      </c>
      <c r="B80" s="68" t="s">
        <v>108</v>
      </c>
      <c r="C80" s="66" t="str">
        <f>IF('P01'!$F90="nt","",'P01'!$F90)</f>
        <v>na</v>
      </c>
      <c r="D80" s="66" t="str">
        <f>IF('P02'!$F90="nt","",'P02'!$F90)</f>
        <v>na</v>
      </c>
      <c r="E80" s="66" t="str">
        <f>IF('P03'!$F90="nt","",'P03'!$F90)</f>
        <v>c</v>
      </c>
      <c r="F80" s="66" t="str">
        <f>IF('P04'!$F90="nt","",'P04'!$F90)</f>
        <v>na</v>
      </c>
      <c r="G80" s="66" t="str">
        <f>IF('P05'!$F90="nt","",'P05'!$F90)</f>
        <v>na</v>
      </c>
      <c r="H80" s="66" t="str">
        <f>IF('P06'!$F90="nt","",'P06'!$F90)</f>
        <v>na</v>
      </c>
      <c r="I80" s="66" t="str">
        <f>IF('P07'!$F90="nt","",'P07'!$F90)</f>
        <v>c</v>
      </c>
      <c r="J80" s="66" t="str">
        <f>IF('P08'!$F90="nt","",'P08'!$F90)</f>
        <v>c</v>
      </c>
      <c r="K80" s="66" t="str">
        <f>IF('P09'!$F90="nt","",'P09'!$F90)</f>
        <v>na</v>
      </c>
      <c r="L80" s="66" t="str">
        <f>IF('P10'!$F90="nt","",'P10'!$F90)</f>
        <v>na</v>
      </c>
      <c r="M80" s="66" t="str">
        <f>IF('P11'!$F90="nt","",'P11'!$F90)</f>
        <v>c</v>
      </c>
      <c r="N80" s="66" t="str">
        <f>IF('P12'!$F90="nt","",'P12'!$F90)</f>
        <v>na</v>
      </c>
      <c r="O80" s="66" t="str">
        <f>IF('P13'!$F90="nt","",'P13'!$F90)</f>
        <v>na</v>
      </c>
      <c r="P80" s="66" t="str">
        <f>IF('P14'!$F90="nt","",'P14'!$F90)</f>
        <v/>
      </c>
      <c r="Q80" s="66" t="str">
        <f>IF('P15'!$F90="nt","",'P15'!$F90)</f>
        <v/>
      </c>
      <c r="R80" s="66" t="str">
        <f>IF('P16'!$F90="nt","",'P16'!$F90)</f>
        <v/>
      </c>
      <c r="S80" s="66" t="str">
        <f>IF('P17'!$F90="nt","",'P17'!$F90)</f>
        <v/>
      </c>
      <c r="T80" s="66" t="str">
        <f>IF('P18'!$F90="nt","",'P18'!$F90)</f>
        <v/>
      </c>
      <c r="U80" s="66" t="str">
        <f>IF('P19'!$F90="nt","",'P19'!$F90)</f>
        <v/>
      </c>
      <c r="V80" s="66" t="str">
        <f>IF('P20'!$F90="nt","",'P20'!$F90)</f>
        <v/>
      </c>
      <c r="W80" s="66" t="str">
        <f>IF('P21'!$F90="nt","",'P21'!$F90)</f>
        <v/>
      </c>
      <c r="X80" s="66" t="str">
        <f>IF('P22'!$F90="nt","",'P22'!$F90)</f>
        <v/>
      </c>
      <c r="Y80" s="66" t="str">
        <f>IF('P23'!$F90="nt","",'P23'!$F90)</f>
        <v/>
      </c>
      <c r="Z80" s="66" t="str">
        <f>IF('P24'!$F90="nt","",'P24'!$F90)</f>
        <v/>
      </c>
      <c r="AA80" s="66" t="str">
        <f>IF('P25'!$F90="nt","",'P25'!$F90)</f>
        <v/>
      </c>
    </row>
    <row r="81" ht="12.75">
      <c r="A81" s="68" t="s">
        <v>110</v>
      </c>
      <c r="B81" s="68" t="s">
        <v>109</v>
      </c>
      <c r="C81" s="66" t="str">
        <f>IF('P01'!$F91="nt","",'P01'!$F91)</f>
        <v>na</v>
      </c>
      <c r="D81" s="66" t="str">
        <f>IF('P02'!$F91="nt","",'P02'!$F91)</f>
        <v>na</v>
      </c>
      <c r="E81" s="66" t="str">
        <f>IF('P03'!$F91="nt","",'P03'!$F91)</f>
        <v>c</v>
      </c>
      <c r="F81" s="66" t="str">
        <f>IF('P04'!$F91="nt","",'P04'!$F91)</f>
        <v>na</v>
      </c>
      <c r="G81" s="66" t="str">
        <f>IF('P05'!$F91="nt","",'P05'!$F91)</f>
        <v>na</v>
      </c>
      <c r="H81" s="66" t="str">
        <f>IF('P06'!$F91="nt","",'P06'!$F91)</f>
        <v>na</v>
      </c>
      <c r="I81" s="66" t="str">
        <f>IF('P07'!$F91="nt","",'P07'!$F91)</f>
        <v>na</v>
      </c>
      <c r="J81" s="66" t="str">
        <f>IF('P08'!$F91="nt","",'P08'!$F91)</f>
        <v>c</v>
      </c>
      <c r="K81" s="66" t="str">
        <f>IF('P09'!$F91="nt","",'P09'!$F91)</f>
        <v>na</v>
      </c>
      <c r="L81" s="66" t="str">
        <f>IF('P10'!$F91="nt","",'P10'!$F91)</f>
        <v>na</v>
      </c>
      <c r="M81" s="66" t="str">
        <f>IF('P11'!$F91="nt","",'P11'!$F91)</f>
        <v>c</v>
      </c>
      <c r="N81" s="66" t="str">
        <f>IF('P12'!$F91="nt","",'P12'!$F91)</f>
        <v>na</v>
      </c>
      <c r="O81" s="66" t="str">
        <f>IF('P13'!$F91="nt","",'P13'!$F91)</f>
        <v>na</v>
      </c>
      <c r="P81" s="66" t="str">
        <f>IF('P14'!$F91="nt","",'P14'!$F91)</f>
        <v/>
      </c>
      <c r="Q81" s="66" t="str">
        <f>IF('P15'!$F91="nt","",'P15'!$F91)</f>
        <v/>
      </c>
      <c r="R81" s="66" t="str">
        <f>IF('P16'!$F91="nt","",'P16'!$F91)</f>
        <v/>
      </c>
      <c r="S81" s="66" t="str">
        <f>IF('P17'!$F91="nt","",'P17'!$F91)</f>
        <v/>
      </c>
      <c r="T81" s="66" t="str">
        <f>IF('P18'!$F91="nt","",'P18'!$F91)</f>
        <v/>
      </c>
      <c r="U81" s="66" t="str">
        <f>IF('P19'!$F91="nt","",'P19'!$F91)</f>
        <v/>
      </c>
      <c r="V81" s="66" t="str">
        <f>IF('P20'!$F91="nt","",'P20'!$F91)</f>
        <v/>
      </c>
      <c r="W81" s="66" t="str">
        <f>IF('P21'!$F91="nt","",'P21'!$F91)</f>
        <v/>
      </c>
      <c r="X81" s="66" t="str">
        <f>IF('P22'!$F91="nt","",'P22'!$F91)</f>
        <v/>
      </c>
      <c r="Y81" s="66" t="str">
        <f>IF('P23'!$F91="nt","",'P23'!$F91)</f>
        <v/>
      </c>
      <c r="Z81" s="66" t="str">
        <f>IF('P24'!$F91="nt","",'P24'!$F91)</f>
        <v/>
      </c>
      <c r="AA81" s="66" t="str">
        <f>IF('P25'!$F91="nt","",'P25'!$F91)</f>
        <v/>
      </c>
    </row>
    <row r="82" ht="12.75">
      <c r="A82" s="68" t="s">
        <v>110</v>
      </c>
      <c r="B82" s="68" t="s">
        <v>110</v>
      </c>
      <c r="C82" s="66" t="str">
        <f>IF('P01'!$F92="nt","",'P01'!$F92)</f>
        <v>na</v>
      </c>
      <c r="D82" s="66" t="str">
        <f>IF('P02'!$F92="nt","",'P02'!$F92)</f>
        <v>na</v>
      </c>
      <c r="E82" s="66" t="str">
        <f>IF('P03'!$F92="nt","",'P03'!$F92)</f>
        <v>c</v>
      </c>
      <c r="F82" s="66" t="str">
        <f>IF('P04'!$F92="nt","",'P04'!$F92)</f>
        <v>na</v>
      </c>
      <c r="G82" s="66" t="str">
        <f>IF('P05'!$F92="nt","",'P05'!$F92)</f>
        <v>na</v>
      </c>
      <c r="H82" s="66" t="str">
        <f>IF('P06'!$F92="nt","",'P06'!$F92)</f>
        <v>na</v>
      </c>
      <c r="I82" s="66" t="str">
        <f>IF('P07'!$F92="nt","",'P07'!$F92)</f>
        <v>na</v>
      </c>
      <c r="J82" s="66" t="str">
        <f>IF('P08'!$F92="nt","",'P08'!$F92)</f>
        <v>c</v>
      </c>
      <c r="K82" s="66" t="str">
        <f>IF('P09'!$F92="nt","",'P09'!$F92)</f>
        <v>na</v>
      </c>
      <c r="L82" s="66" t="str">
        <f>IF('P10'!$F92="nt","",'P10'!$F92)</f>
        <v>na</v>
      </c>
      <c r="M82" s="66" t="str">
        <f>IF('P11'!$F92="nt","",'P11'!$F92)</f>
        <v>c</v>
      </c>
      <c r="N82" s="66" t="str">
        <f>IF('P12'!$F92="nt","",'P12'!$F92)</f>
        <v>na</v>
      </c>
      <c r="O82" s="66" t="str">
        <f>IF('P13'!$F92="nt","",'P13'!$F92)</f>
        <v>na</v>
      </c>
      <c r="P82" s="66" t="str">
        <f>IF('P14'!$F92="nt","",'P14'!$F92)</f>
        <v/>
      </c>
      <c r="Q82" s="66" t="str">
        <f>IF('P15'!$F92="nt","",'P15'!$F92)</f>
        <v/>
      </c>
      <c r="R82" s="66" t="str">
        <f>IF('P16'!$F92="nt","",'P16'!$F92)</f>
        <v/>
      </c>
      <c r="S82" s="66" t="str">
        <f>IF('P17'!$F92="nt","",'P17'!$F92)</f>
        <v/>
      </c>
      <c r="T82" s="66" t="str">
        <f>IF('P18'!$F92="nt","",'P18'!$F92)</f>
        <v/>
      </c>
      <c r="U82" s="66" t="str">
        <f>IF('P19'!$F92="nt","",'P19'!$F92)</f>
        <v/>
      </c>
      <c r="V82" s="66" t="str">
        <f>IF('P20'!$F92="nt","",'P20'!$F92)</f>
        <v/>
      </c>
      <c r="W82" s="66" t="str">
        <f>IF('P21'!$F92="nt","",'P21'!$F92)</f>
        <v/>
      </c>
      <c r="X82" s="66" t="str">
        <f>IF('P22'!$F92="nt","",'P22'!$F92)</f>
        <v/>
      </c>
      <c r="Y82" s="66" t="str">
        <f>IF('P23'!$F92="nt","",'P23'!$F92)</f>
        <v/>
      </c>
      <c r="Z82" s="66" t="str">
        <f>IF('P24'!$F92="nt","",'P24'!$F92)</f>
        <v/>
      </c>
      <c r="AA82" s="66" t="str">
        <f>IF('P25'!$F92="nt","",'P25'!$F92)</f>
        <v/>
      </c>
    </row>
    <row r="83" ht="12.75">
      <c r="A83" s="68" t="s">
        <v>110</v>
      </c>
      <c r="B83" s="68" t="s">
        <v>111</v>
      </c>
      <c r="C83" s="66" t="str">
        <f>IF('P01'!$F93="nt","",'P01'!$F93)</f>
        <v>na</v>
      </c>
      <c r="D83" s="66" t="str">
        <f>IF('P02'!$F93="nt","",'P02'!$F93)</f>
        <v>na</v>
      </c>
      <c r="E83" s="66" t="str">
        <f>IF('P03'!$F93="nt","",'P03'!$F93)</f>
        <v>na</v>
      </c>
      <c r="F83" s="66" t="str">
        <f>IF('P04'!$F93="nt","",'P04'!$F93)</f>
        <v>na</v>
      </c>
      <c r="G83" s="66" t="str">
        <f>IF('P05'!$F93="nt","",'P05'!$F93)</f>
        <v>na</v>
      </c>
      <c r="H83" s="66" t="str">
        <f>IF('P06'!$F93="nt","",'P06'!$F93)</f>
        <v>na</v>
      </c>
      <c r="I83" s="66" t="str">
        <f>IF('P07'!$F93="nt","",'P07'!$F93)</f>
        <v>na</v>
      </c>
      <c r="J83" s="66" t="str">
        <f>IF('P08'!$F93="nt","",'P08'!$F93)</f>
        <v>na</v>
      </c>
      <c r="K83" s="66" t="str">
        <f>IF('P09'!$F93="nt","",'P09'!$F93)</f>
        <v>na</v>
      </c>
      <c r="L83" s="66" t="str">
        <f>IF('P10'!$F93="nt","",'P10'!$F93)</f>
        <v>na</v>
      </c>
      <c r="M83" s="66" t="str">
        <f>IF('P11'!$F93="nt","",'P11'!$F93)</f>
        <v>na</v>
      </c>
      <c r="N83" s="66" t="str">
        <f>IF('P12'!$F93="nt","",'P12'!$F93)</f>
        <v>na</v>
      </c>
      <c r="O83" s="66" t="str">
        <f>IF('P13'!$F93="nt","",'P13'!$F93)</f>
        <v>na</v>
      </c>
      <c r="P83" s="66" t="str">
        <f>IF('P14'!$F93="nt","",'P14'!$F93)</f>
        <v/>
      </c>
      <c r="Q83" s="66" t="str">
        <f>IF('P15'!$F93="nt","",'P15'!$F93)</f>
        <v/>
      </c>
      <c r="R83" s="66" t="str">
        <f>IF('P16'!$F93="nt","",'P16'!$F93)</f>
        <v/>
      </c>
      <c r="S83" s="66" t="str">
        <f>IF('P17'!$F93="nt","",'P17'!$F93)</f>
        <v/>
      </c>
      <c r="T83" s="66" t="str">
        <f>IF('P18'!$F93="nt","",'P18'!$F93)</f>
        <v/>
      </c>
      <c r="U83" s="66" t="str">
        <f>IF('P19'!$F93="nt","",'P19'!$F93)</f>
        <v/>
      </c>
      <c r="V83" s="66" t="str">
        <f>IF('P20'!$F93="nt","",'P20'!$F93)</f>
        <v/>
      </c>
      <c r="W83" s="66" t="str">
        <f>IF('P21'!$F93="nt","",'P21'!$F93)</f>
        <v/>
      </c>
      <c r="X83" s="66" t="str">
        <f>IF('P22'!$F93="nt","",'P22'!$F93)</f>
        <v/>
      </c>
      <c r="Y83" s="66" t="str">
        <f>IF('P23'!$F93="nt","",'P23'!$F93)</f>
        <v/>
      </c>
      <c r="Z83" s="66" t="str">
        <f>IF('P24'!$F93="nt","",'P24'!$F93)</f>
        <v/>
      </c>
      <c r="AA83" s="66" t="str">
        <f>IF('P25'!$F93="nt","",'P25'!$F93)</f>
        <v/>
      </c>
    </row>
    <row r="84" ht="12.75">
      <c r="A84" s="68" t="s">
        <v>110</v>
      </c>
      <c r="B84" s="68" t="s">
        <v>112</v>
      </c>
      <c r="C84" s="66" t="str">
        <f>IF('P01'!$F94="nt","",'P01'!$F94)</f>
        <v>na</v>
      </c>
      <c r="D84" s="66" t="str">
        <f>IF('P02'!$F94="nt","",'P02'!$F94)</f>
        <v>na</v>
      </c>
      <c r="E84" s="66" t="str">
        <f>IF('P03'!$F94="nt","",'P03'!$F94)</f>
        <v>c</v>
      </c>
      <c r="F84" s="66" t="str">
        <f>IF('P04'!$F94="nt","",'P04'!$F94)</f>
        <v>na</v>
      </c>
      <c r="G84" s="66" t="str">
        <f>IF('P05'!$F94="nt","",'P05'!$F94)</f>
        <v>na</v>
      </c>
      <c r="H84" s="66" t="str">
        <f>IF('P06'!$F94="nt","",'P06'!$F94)</f>
        <v>na</v>
      </c>
      <c r="I84" s="66" t="str">
        <f>IF('P07'!$F94="nt","",'P07'!$F94)</f>
        <v>na</v>
      </c>
      <c r="J84" s="66" t="str">
        <f>IF('P08'!$F94="nt","",'P08'!$F94)</f>
        <v>c</v>
      </c>
      <c r="K84" s="66" t="str">
        <f>IF('P09'!$F94="nt","",'P09'!$F94)</f>
        <v>na</v>
      </c>
      <c r="L84" s="66" t="str">
        <f>IF('P10'!$F94="nt","",'P10'!$F94)</f>
        <v>na</v>
      </c>
      <c r="M84" s="66" t="str">
        <f>IF('P11'!$F94="nt","",'P11'!$F94)</f>
        <v>c</v>
      </c>
      <c r="N84" s="66" t="str">
        <f>IF('P12'!$F94="nt","",'P12'!$F94)</f>
        <v>na</v>
      </c>
      <c r="O84" s="66" t="str">
        <f>IF('P13'!$F94="nt","",'P13'!$F94)</f>
        <v>na</v>
      </c>
      <c r="P84" s="66" t="str">
        <f>IF('P14'!$F94="nt","",'P14'!$F94)</f>
        <v/>
      </c>
      <c r="Q84" s="66" t="str">
        <f>IF('P15'!$F94="nt","",'P15'!$F94)</f>
        <v/>
      </c>
      <c r="R84" s="66" t="str">
        <f>IF('P16'!$F94="nt","",'P16'!$F94)</f>
        <v/>
      </c>
      <c r="S84" s="66" t="str">
        <f>IF('P17'!$F94="nt","",'P17'!$F94)</f>
        <v/>
      </c>
      <c r="T84" s="66" t="str">
        <f>IF('P18'!$F94="nt","",'P18'!$F94)</f>
        <v/>
      </c>
      <c r="U84" s="66" t="str">
        <f>IF('P19'!$F94="nt","",'P19'!$F94)</f>
        <v/>
      </c>
      <c r="V84" s="66" t="str">
        <f>IF('P20'!$F94="nt","",'P20'!$F94)</f>
        <v/>
      </c>
      <c r="W84" s="66" t="str">
        <f>IF('P21'!$F94="nt","",'P21'!$F94)</f>
        <v/>
      </c>
      <c r="X84" s="66" t="str">
        <f>IF('P22'!$F94="nt","",'P22'!$F94)</f>
        <v/>
      </c>
      <c r="Y84" s="66" t="str">
        <f>IF('P23'!$F94="nt","",'P23'!$F94)</f>
        <v/>
      </c>
      <c r="Z84" s="66" t="str">
        <f>IF('P24'!$F94="nt","",'P24'!$F94)</f>
        <v/>
      </c>
      <c r="AA84" s="66" t="str">
        <f>IF('P25'!$F94="nt","",'P25'!$F94)</f>
        <v/>
      </c>
    </row>
    <row r="85" ht="12.75">
      <c r="A85" s="68" t="s">
        <v>111</v>
      </c>
      <c r="B85" s="68" t="s">
        <v>100</v>
      </c>
      <c r="C85" s="66" t="str">
        <f>IF('P01'!$F95="nt","",'P01'!$F95)</f>
        <v>c</v>
      </c>
      <c r="D85" s="66" t="str">
        <f>IF('P02'!$F95="nt","",'P02'!$F95)</f>
        <v>c</v>
      </c>
      <c r="E85" s="66" t="str">
        <f>IF('P03'!$F95="nt","",'P03'!$F95)</f>
        <v>c</v>
      </c>
      <c r="F85" s="66" t="str">
        <f>IF('P04'!$F95="nt","",'P04'!$F95)</f>
        <v>c</v>
      </c>
      <c r="G85" s="66" t="str">
        <f>IF('P05'!$F95="nt","",'P05'!$F95)</f>
        <v>c</v>
      </c>
      <c r="H85" s="66" t="str">
        <f>IF('P06'!$F95="nt","",'P06'!$F95)</f>
        <v>c</v>
      </c>
      <c r="I85" s="66" t="str">
        <f>IF('P07'!$F95="nt","",'P07'!$F95)</f>
        <v>c</v>
      </c>
      <c r="J85" s="66" t="str">
        <f>IF('P08'!$F95="nt","",'P08'!$F95)</f>
        <v>c</v>
      </c>
      <c r="K85" s="66" t="str">
        <f>IF('P09'!$F95="nt","",'P09'!$F95)</f>
        <v>c</v>
      </c>
      <c r="L85" s="66" t="str">
        <f>IF('P10'!$F95="nt","",'P10'!$F95)</f>
        <v>c</v>
      </c>
      <c r="M85" s="66" t="str">
        <f>IF('P11'!$F95="nt","",'P11'!$F95)</f>
        <v>c</v>
      </c>
      <c r="N85" s="66" t="str">
        <f>IF('P12'!$F95="nt","",'P12'!$F95)</f>
        <v>c</v>
      </c>
      <c r="O85" s="66" t="str">
        <f>IF('P13'!$F95="nt","",'P13'!$F95)</f>
        <v>c</v>
      </c>
      <c r="P85" s="66" t="str">
        <f>IF('P14'!$F95="nt","",'P14'!$F95)</f>
        <v/>
      </c>
      <c r="Q85" s="66" t="str">
        <f>IF('P15'!$F95="nt","",'P15'!$F95)</f>
        <v/>
      </c>
      <c r="R85" s="66" t="str">
        <f>IF('P16'!$F95="nt","",'P16'!$F95)</f>
        <v/>
      </c>
      <c r="S85" s="66" t="str">
        <f>IF('P17'!$F95="nt","",'P17'!$F95)</f>
        <v/>
      </c>
      <c r="T85" s="66" t="str">
        <f>IF('P18'!$F95="nt","",'P18'!$F95)</f>
        <v/>
      </c>
      <c r="U85" s="66" t="str">
        <f>IF('P19'!$F95="nt","",'P19'!$F95)</f>
        <v/>
      </c>
      <c r="V85" s="66" t="str">
        <f>IF('P20'!$F95="nt","",'P20'!$F95)</f>
        <v/>
      </c>
      <c r="W85" s="66" t="str">
        <f>IF('P21'!$F95="nt","",'P21'!$F95)</f>
        <v/>
      </c>
      <c r="X85" s="66" t="str">
        <f>IF('P22'!$F95="nt","",'P22'!$F95)</f>
        <v/>
      </c>
      <c r="Y85" s="66" t="str">
        <f>IF('P23'!$F95="nt","",'P23'!$F95)</f>
        <v/>
      </c>
      <c r="Z85" s="66" t="str">
        <f>IF('P24'!$F95="nt","",'P24'!$F95)</f>
        <v/>
      </c>
      <c r="AA85" s="66" t="str">
        <f>IF('P25'!$F95="nt","",'P25'!$F95)</f>
        <v/>
      </c>
    </row>
    <row r="86" ht="12.75">
      <c r="A86" s="68" t="s">
        <v>111</v>
      </c>
      <c r="B86" s="68" t="s">
        <v>101</v>
      </c>
      <c r="C86" s="66" t="str">
        <f>IF('P01'!$F96="nt","",'P01'!$F96)</f>
        <v>c</v>
      </c>
      <c r="D86" s="66" t="str">
        <f>IF('P02'!$F96="nt","",'P02'!$F96)</f>
        <v>c</v>
      </c>
      <c r="E86" s="66" t="str">
        <f>IF('P03'!$F96="nt","",'P03'!$F96)</f>
        <v>c</v>
      </c>
      <c r="F86" s="66" t="str">
        <f>IF('P04'!$F96="nt","",'P04'!$F96)</f>
        <v>c</v>
      </c>
      <c r="G86" s="66" t="str">
        <f>IF('P05'!$F96="nt","",'P05'!$F96)</f>
        <v>c</v>
      </c>
      <c r="H86" s="66" t="str">
        <f>IF('P06'!$F96="nt","",'P06'!$F96)</f>
        <v>c</v>
      </c>
      <c r="I86" s="66" t="str">
        <f>IF('P07'!$F96="nt","",'P07'!$F96)</f>
        <v>c</v>
      </c>
      <c r="J86" s="66" t="str">
        <f>IF('P08'!$F96="nt","",'P08'!$F96)</f>
        <v>c</v>
      </c>
      <c r="K86" s="66" t="str">
        <f>IF('P09'!$F96="nt","",'P09'!$F96)</f>
        <v>c</v>
      </c>
      <c r="L86" s="66" t="str">
        <f>IF('P10'!$F96="nt","",'P10'!$F96)</f>
        <v>c</v>
      </c>
      <c r="M86" s="66" t="str">
        <f>IF('P11'!$F96="nt","",'P11'!$F96)</f>
        <v>c</v>
      </c>
      <c r="N86" s="66" t="str">
        <f>IF('P12'!$F96="nt","",'P12'!$F96)</f>
        <v>c</v>
      </c>
      <c r="O86" s="66" t="str">
        <f>IF('P13'!$F96="nt","",'P13'!$F96)</f>
        <v>c</v>
      </c>
      <c r="P86" s="66" t="str">
        <f>IF('P14'!$F96="nt","",'P14'!$F96)</f>
        <v/>
      </c>
      <c r="Q86" s="66" t="str">
        <f>IF('P15'!$F96="nt","",'P15'!$F96)</f>
        <v/>
      </c>
      <c r="R86" s="66" t="str">
        <f>IF('P16'!$F96="nt","",'P16'!$F96)</f>
        <v/>
      </c>
      <c r="S86" s="66" t="str">
        <f>IF('P17'!$F96="nt","",'P17'!$F96)</f>
        <v/>
      </c>
      <c r="T86" s="66" t="str">
        <f>IF('P18'!$F96="nt","",'P18'!$F96)</f>
        <v/>
      </c>
      <c r="U86" s="66" t="str">
        <f>IF('P19'!$F96="nt","",'P19'!$F96)</f>
        <v/>
      </c>
      <c r="V86" s="66" t="str">
        <f>IF('P20'!$F96="nt","",'P20'!$F96)</f>
        <v/>
      </c>
      <c r="W86" s="66" t="str">
        <f>IF('P21'!$F96="nt","",'P21'!$F96)</f>
        <v/>
      </c>
      <c r="X86" s="66" t="str">
        <f>IF('P22'!$F96="nt","",'P22'!$F96)</f>
        <v/>
      </c>
      <c r="Y86" s="66" t="str">
        <f>IF('P23'!$F96="nt","",'P23'!$F96)</f>
        <v/>
      </c>
      <c r="Z86" s="66" t="str">
        <f>IF('P24'!$F96="nt","",'P24'!$F96)</f>
        <v/>
      </c>
      <c r="AA86" s="66" t="str">
        <f>IF('P25'!$F96="nt","",'P25'!$F96)</f>
        <v/>
      </c>
    </row>
    <row r="87" ht="12.75">
      <c r="A87" s="68" t="s">
        <v>111</v>
      </c>
      <c r="B87" s="68" t="s">
        <v>102</v>
      </c>
      <c r="C87" s="66" t="str">
        <f>IF('P01'!$F97="nt","",'P01'!$F97)</f>
        <v>c</v>
      </c>
      <c r="D87" s="66" t="str">
        <f>IF('P02'!$F97="nt","",'P02'!$F97)</f>
        <v>c</v>
      </c>
      <c r="E87" s="66" t="str">
        <f>IF('P03'!$F97="nt","",'P03'!$F97)</f>
        <v>c</v>
      </c>
      <c r="F87" s="66" t="str">
        <f>IF('P04'!$F97="nt","",'P04'!$F97)</f>
        <v>c</v>
      </c>
      <c r="G87" s="66" t="str">
        <f>IF('P05'!$F97="nt","",'P05'!$F97)</f>
        <v>c</v>
      </c>
      <c r="H87" s="66" t="str">
        <f>IF('P06'!$F97="nt","",'P06'!$F97)</f>
        <v>c</v>
      </c>
      <c r="I87" s="66" t="str">
        <f>IF('P07'!$F97="nt","",'P07'!$F97)</f>
        <v>c</v>
      </c>
      <c r="J87" s="66" t="str">
        <f>IF('P08'!$F97="nt","",'P08'!$F97)</f>
        <v>c</v>
      </c>
      <c r="K87" s="66" t="str">
        <f>IF('P09'!$F97="nt","",'P09'!$F97)</f>
        <v>c</v>
      </c>
      <c r="L87" s="66" t="str">
        <f>IF('P10'!$F97="nt","",'P10'!$F97)</f>
        <v>c</v>
      </c>
      <c r="M87" s="66" t="str">
        <f>IF('P11'!$F97="nt","",'P11'!$F97)</f>
        <v>c</v>
      </c>
      <c r="N87" s="66" t="str">
        <f>IF('P12'!$F97="nt","",'P12'!$F97)</f>
        <v>c</v>
      </c>
      <c r="O87" s="66" t="str">
        <f>IF('P13'!$F97="nt","",'P13'!$F97)</f>
        <v>c</v>
      </c>
      <c r="P87" s="66" t="str">
        <f>IF('P14'!$F97="nt","",'P14'!$F97)</f>
        <v/>
      </c>
      <c r="Q87" s="66" t="str">
        <f>IF('P15'!$F97="nt","",'P15'!$F97)</f>
        <v/>
      </c>
      <c r="R87" s="66" t="str">
        <f>IF('P16'!$F97="nt","",'P16'!$F97)</f>
        <v/>
      </c>
      <c r="S87" s="66" t="str">
        <f>IF('P17'!$F97="nt","",'P17'!$F97)</f>
        <v/>
      </c>
      <c r="T87" s="66" t="str">
        <f>IF('P18'!$F97="nt","",'P18'!$F97)</f>
        <v/>
      </c>
      <c r="U87" s="66" t="str">
        <f>IF('P19'!$F97="nt","",'P19'!$F97)</f>
        <v/>
      </c>
      <c r="V87" s="66" t="str">
        <f>IF('P20'!$F97="nt","",'P20'!$F97)</f>
        <v/>
      </c>
      <c r="W87" s="66" t="str">
        <f>IF('P21'!$F97="nt","",'P21'!$F97)</f>
        <v/>
      </c>
      <c r="X87" s="66" t="str">
        <f>IF('P22'!$F97="nt","",'P22'!$F97)</f>
        <v/>
      </c>
      <c r="Y87" s="66" t="str">
        <f>IF('P23'!$F97="nt","",'P23'!$F97)</f>
        <v/>
      </c>
      <c r="Z87" s="66" t="str">
        <f>IF('P24'!$F97="nt","",'P24'!$F97)</f>
        <v/>
      </c>
      <c r="AA87" s="66" t="str">
        <f>IF('P25'!$F97="nt","",'P25'!$F97)</f>
        <v/>
      </c>
    </row>
    <row r="88" ht="12.75">
      <c r="A88" s="68" t="s">
        <v>111</v>
      </c>
      <c r="B88" s="68" t="s">
        <v>103</v>
      </c>
      <c r="C88" s="66" t="str">
        <f>IF('P01'!$F98="nt","",'P01'!$F98)</f>
        <v>c</v>
      </c>
      <c r="D88" s="66" t="str">
        <f>IF('P02'!$F98="nt","",'P02'!$F98)</f>
        <v>c</v>
      </c>
      <c r="E88" s="66" t="str">
        <f>IF('P03'!$F98="nt","",'P03'!$F98)</f>
        <v>c</v>
      </c>
      <c r="F88" s="66" t="str">
        <f>IF('P04'!$F98="nt","",'P04'!$F98)</f>
        <v>c</v>
      </c>
      <c r="G88" s="66" t="str">
        <f>IF('P05'!$F98="nt","",'P05'!$F98)</f>
        <v>c</v>
      </c>
      <c r="H88" s="66" t="str">
        <f>IF('P06'!$F98="nt","",'P06'!$F98)</f>
        <v>c</v>
      </c>
      <c r="I88" s="66" t="str">
        <f>IF('P07'!$F98="nt","",'P07'!$F98)</f>
        <v>c</v>
      </c>
      <c r="J88" s="66" t="str">
        <f>IF('P08'!$F98="nt","",'P08'!$F98)</f>
        <v>c</v>
      </c>
      <c r="K88" s="66" t="str">
        <f>IF('P09'!$F98="nt","",'P09'!$F98)</f>
        <v>c</v>
      </c>
      <c r="L88" s="66" t="str">
        <f>IF('P10'!$F98="nt","",'P10'!$F98)</f>
        <v>c</v>
      </c>
      <c r="M88" s="66" t="str">
        <f>IF('P11'!$F98="nt","",'P11'!$F98)</f>
        <v>c</v>
      </c>
      <c r="N88" s="66" t="str">
        <f>IF('P12'!$F98="nt","",'P12'!$F98)</f>
        <v>c</v>
      </c>
      <c r="O88" s="66" t="str">
        <f>IF('P13'!$F98="nt","",'P13'!$F98)</f>
        <v>c</v>
      </c>
      <c r="P88" s="66" t="str">
        <f>IF('P14'!$F98="nt","",'P14'!$F98)</f>
        <v/>
      </c>
      <c r="Q88" s="66" t="str">
        <f>IF('P15'!$F98="nt","",'P15'!$F98)</f>
        <v/>
      </c>
      <c r="R88" s="66" t="str">
        <f>IF('P16'!$F98="nt","",'P16'!$F98)</f>
        <v/>
      </c>
      <c r="S88" s="66" t="str">
        <f>IF('P17'!$F98="nt","",'P17'!$F98)</f>
        <v/>
      </c>
      <c r="T88" s="66" t="str">
        <f>IF('P18'!$F98="nt","",'P18'!$F98)</f>
        <v/>
      </c>
      <c r="U88" s="66" t="str">
        <f>IF('P19'!$F98="nt","",'P19'!$F98)</f>
        <v/>
      </c>
      <c r="V88" s="66" t="str">
        <f>IF('P20'!$F98="nt","",'P20'!$F98)</f>
        <v/>
      </c>
      <c r="W88" s="66" t="str">
        <f>IF('P21'!$F98="nt","",'P21'!$F98)</f>
        <v/>
      </c>
      <c r="X88" s="66" t="str">
        <f>IF('P22'!$F98="nt","",'P22'!$F98)</f>
        <v/>
      </c>
      <c r="Y88" s="66" t="str">
        <f>IF('P23'!$F98="nt","",'P23'!$F98)</f>
        <v/>
      </c>
      <c r="Z88" s="66" t="str">
        <f>IF('P24'!$F98="nt","",'P24'!$F98)</f>
        <v/>
      </c>
      <c r="AA88" s="66" t="str">
        <f>IF('P25'!$F98="nt","",'P25'!$F98)</f>
        <v/>
      </c>
    </row>
    <row r="89" ht="12.75">
      <c r="A89" s="68" t="s">
        <v>111</v>
      </c>
      <c r="B89" s="68" t="s">
        <v>104</v>
      </c>
      <c r="C89" s="66" t="str">
        <f>IF('P01'!$F99="nt","",'P01'!$F99)</f>
        <v>na</v>
      </c>
      <c r="D89" s="66" t="str">
        <f>IF('P02'!$F99="nt","",'P02'!$F99)</f>
        <v>na</v>
      </c>
      <c r="E89" s="66" t="str">
        <f>IF('P03'!$F99="nt","",'P03'!$F99)</f>
        <v>na</v>
      </c>
      <c r="F89" s="66" t="str">
        <f>IF('P04'!$F99="nt","",'P04'!$F99)</f>
        <v>na</v>
      </c>
      <c r="G89" s="66" t="str">
        <f>IF('P05'!$F99="nt","",'P05'!$F99)</f>
        <v>na</v>
      </c>
      <c r="H89" s="66" t="str">
        <f>IF('P06'!$F99="nt","",'P06'!$F99)</f>
        <v>na</v>
      </c>
      <c r="I89" s="66" t="str">
        <f>IF('P07'!$F99="nt","",'P07'!$F99)</f>
        <v>na</v>
      </c>
      <c r="J89" s="66" t="str">
        <f>IF('P08'!$F99="nt","",'P08'!$F99)</f>
        <v>na</v>
      </c>
      <c r="K89" s="66" t="str">
        <f>IF('P09'!$F99="nt","",'P09'!$F99)</f>
        <v>na</v>
      </c>
      <c r="L89" s="66" t="str">
        <f>IF('P10'!$F99="nt","",'P10'!$F99)</f>
        <v>na</v>
      </c>
      <c r="M89" s="66" t="str">
        <f>IF('P11'!$F99="nt","",'P11'!$F99)</f>
        <v>na</v>
      </c>
      <c r="N89" s="66" t="str">
        <f>IF('P12'!$F99="nt","",'P12'!$F99)</f>
        <v>na</v>
      </c>
      <c r="O89" s="66" t="str">
        <f>IF('P13'!$F99="nt","",'P13'!$F99)</f>
        <v>na</v>
      </c>
      <c r="P89" s="66" t="str">
        <f>IF('P14'!$F99="nt","",'P14'!$F99)</f>
        <v/>
      </c>
      <c r="Q89" s="66" t="str">
        <f>IF('P15'!$F99="nt","",'P15'!$F99)</f>
        <v/>
      </c>
      <c r="R89" s="66" t="str">
        <f>IF('P16'!$F99="nt","",'P16'!$F99)</f>
        <v/>
      </c>
      <c r="S89" s="66" t="str">
        <f>IF('P17'!$F99="nt","",'P17'!$F99)</f>
        <v/>
      </c>
      <c r="T89" s="66" t="str">
        <f>IF('P18'!$F99="nt","",'P18'!$F99)</f>
        <v/>
      </c>
      <c r="U89" s="66" t="str">
        <f>IF('P19'!$F99="nt","",'P19'!$F99)</f>
        <v/>
      </c>
      <c r="V89" s="66" t="str">
        <f>IF('P20'!$F99="nt","",'P20'!$F99)</f>
        <v/>
      </c>
      <c r="W89" s="66" t="str">
        <f>IF('P21'!$F99="nt","",'P21'!$F99)</f>
        <v/>
      </c>
      <c r="X89" s="66" t="str">
        <f>IF('P22'!$F99="nt","",'P22'!$F99)</f>
        <v/>
      </c>
      <c r="Y89" s="66" t="str">
        <f>IF('P23'!$F99="nt","",'P23'!$F99)</f>
        <v/>
      </c>
      <c r="Z89" s="66" t="str">
        <f>IF('P24'!$F99="nt","",'P24'!$F99)</f>
        <v/>
      </c>
      <c r="AA89" s="66" t="str">
        <f>IF('P25'!$F99="nt","",'P25'!$F99)</f>
        <v/>
      </c>
    </row>
    <row r="90" ht="12.75">
      <c r="A90" s="68" t="s">
        <v>111</v>
      </c>
      <c r="B90" s="68" t="s">
        <v>105</v>
      </c>
      <c r="C90" s="66" t="str">
        <f>IF('P01'!$F100 = "nt", "", 'P01'!$F100)</f>
        <v>c</v>
      </c>
      <c r="D90" s="66" t="str">
        <f>IF('P02'!$F100 = "nt", "", 'P02'!$F100)</f>
        <v>c</v>
      </c>
      <c r="E90" s="66" t="str">
        <f>IF('P03'!$F100 = "nt", "", 'P03'!$F100)</f>
        <v>c</v>
      </c>
      <c r="F90" s="66" t="str">
        <f>IF('P04'!$F100 = "nt", "", 'P04'!$F100)</f>
        <v>c</v>
      </c>
      <c r="G90" s="66" t="str">
        <f>IF('P05'!$F100 = "nt", "", 'P05'!$F100)</f>
        <v>c</v>
      </c>
      <c r="H90" s="66" t="str">
        <f>IF('P06'!$F100 = "nt", "", 'P06'!$F100)</f>
        <v>c</v>
      </c>
      <c r="I90" s="66" t="str">
        <f>IF('P07'!$F100 = "nt", "", 'P07'!$F100)</f>
        <v>c</v>
      </c>
      <c r="J90" s="66" t="str">
        <f>IF('P08'!$F100 = "nt", "", 'P08'!$F100)</f>
        <v>c</v>
      </c>
      <c r="K90" s="66" t="str">
        <f>IF('P09'!$F100 = "nt", "", 'P09'!$F100)</f>
        <v>c</v>
      </c>
      <c r="L90" s="66" t="str">
        <f>IF('P10'!$F100 = "nt", "", 'P10'!$F100)</f>
        <v>c</v>
      </c>
      <c r="M90" s="66" t="str">
        <f>IF('P11'!$F100 = "nt", "", 'P11'!$F100)</f>
        <v>c</v>
      </c>
      <c r="N90" s="66" t="str">
        <f>IF('P12'!$F100 = "nt", "", 'P12'!$F100)</f>
        <v>c</v>
      </c>
      <c r="O90" s="66" t="str">
        <f>IF('P13'!$F100 = "nt", "", 'P13'!$F100)</f>
        <v>c</v>
      </c>
      <c r="P90" s="66" t="str">
        <f>IF('P14'!$F100 = "nt", "", 'P14'!$F100)</f>
        <v/>
      </c>
      <c r="Q90" s="66" t="str">
        <f>IF('P15'!$F100 = "nt", "", 'P15'!$F100)</f>
        <v/>
      </c>
      <c r="R90" s="66" t="str">
        <f>IF('P16'!$F100 = "nt", "", 'P16'!$F100)</f>
        <v/>
      </c>
      <c r="S90" s="66" t="str">
        <f>IF('P17'!$F100 = "nt", "", 'P17'!$F100)</f>
        <v/>
      </c>
      <c r="T90" s="66" t="str">
        <f>IF('P18'!$F100 = "nt", "", 'P18'!$F100)</f>
        <v/>
      </c>
      <c r="U90" s="66" t="str">
        <f>IF('P19'!$F100 = "nt", "", 'P19'!$F100)</f>
        <v/>
      </c>
      <c r="V90" s="66" t="str">
        <f>IF('P20'!$F100 = "nt", "", 'P20'!$F100)</f>
        <v/>
      </c>
      <c r="W90" s="66" t="str">
        <f>IF('P21'!$F100 = "nt", "", 'P21'!$F100)</f>
        <v/>
      </c>
      <c r="X90" s="66" t="str">
        <f>IF('P22'!$F100 = "nt", "", 'P22'!$F100)</f>
        <v/>
      </c>
      <c r="Y90" s="66" t="str">
        <f>IF('P23'!$F100 = "nt", "", 'P23'!$F100)</f>
        <v/>
      </c>
      <c r="Z90" s="66" t="str">
        <f>IF('P24'!$F100 = "nt", "", 'P24'!$F100)</f>
        <v/>
      </c>
      <c r="AA90" s="66" t="str">
        <f>IF('P25'!$F100 = "nt", "", 'P25'!$F100)</f>
        <v/>
      </c>
    </row>
    <row r="91" ht="12.75">
      <c r="A91" s="68" t="s">
        <v>111</v>
      </c>
      <c r="B91" s="68" t="s">
        <v>106</v>
      </c>
      <c r="C91" s="66" t="str">
        <f>IF('P01'!$F101="nt","",'P01'!$F101)</f>
        <v>c</v>
      </c>
      <c r="D91" s="66" t="str">
        <f>IF('P02'!$F101="nt","",'P02'!$F101)</f>
        <v>c</v>
      </c>
      <c r="E91" s="66" t="str">
        <f>IF('P03'!$F101="nt","",'P03'!$F101)</f>
        <v>c</v>
      </c>
      <c r="F91" s="66" t="str">
        <f>IF('P04'!$F101="nt","",'P04'!$F101)</f>
        <v>c</v>
      </c>
      <c r="G91" s="66" t="str">
        <f>IF('P05'!$F101="nt","",'P05'!$F101)</f>
        <v>c</v>
      </c>
      <c r="H91" s="66" t="str">
        <f>IF('P06'!$F101="nt","",'P06'!$F101)</f>
        <v>c</v>
      </c>
      <c r="I91" s="66" t="str">
        <f>IF('P07'!$F101="nt","",'P07'!$F101)</f>
        <v>c</v>
      </c>
      <c r="J91" s="66" t="str">
        <f>IF('P08'!$F101="nt","",'P08'!$F101)</f>
        <v>c</v>
      </c>
      <c r="K91" s="66" t="str">
        <f>IF('P09'!$F101="nt","",'P09'!$F101)</f>
        <v>c</v>
      </c>
      <c r="L91" s="66" t="str">
        <f>IF('P10'!$F101="nt","",'P10'!$F101)</f>
        <v>c</v>
      </c>
      <c r="M91" s="66" t="str">
        <f>IF('P11'!$F101="nt","",'P11'!$F101)</f>
        <v>c</v>
      </c>
      <c r="N91" s="66" t="str">
        <f>IF('P12'!$F101="nt","",'P12'!$F101)</f>
        <v>c</v>
      </c>
      <c r="O91" s="66" t="str">
        <f>IF('P13'!$F101="nt","",'P13'!$F101)</f>
        <v>c</v>
      </c>
      <c r="P91" s="66" t="str">
        <f>IF('P14'!$F101="nt","",'P14'!$F101)</f>
        <v/>
      </c>
      <c r="Q91" s="66" t="str">
        <f>IF('P15'!$F101="nt","",'P15'!$F101)</f>
        <v/>
      </c>
      <c r="R91" s="66" t="str">
        <f>IF('P16'!$F101="nt","",'P16'!$F101)</f>
        <v/>
      </c>
      <c r="S91" s="66" t="str">
        <f>IF('P17'!$F101="nt","",'P17'!$F101)</f>
        <v/>
      </c>
      <c r="T91" s="66" t="str">
        <f>IF('P18'!$F101="nt","",'P18'!$F101)</f>
        <v/>
      </c>
      <c r="U91" s="66" t="str">
        <f>IF('P19'!$F101="nt","",'P19'!$F101)</f>
        <v/>
      </c>
      <c r="V91" s="66" t="str">
        <f>IF('P20'!$F101="nt","",'P20'!$F101)</f>
        <v/>
      </c>
      <c r="W91" s="66" t="str">
        <f>IF('P21'!$F101="nt","",'P21'!$F101)</f>
        <v/>
      </c>
      <c r="X91" s="66" t="str">
        <f>IF('P22'!$F101="nt","",'P22'!$F101)</f>
        <v/>
      </c>
      <c r="Y91" s="66" t="str">
        <f>IF('P23'!$F101="nt","",'P23'!$F101)</f>
        <v/>
      </c>
      <c r="Z91" s="66" t="str">
        <f>IF('P24'!$F101="nt","",'P24'!$F101)</f>
        <v/>
      </c>
      <c r="AA91" s="66" t="str">
        <f>IF('P25'!$F101="nt","",'P25'!$F101)</f>
        <v/>
      </c>
    </row>
    <row r="92" ht="12.75">
      <c r="A92" s="68" t="s">
        <v>111</v>
      </c>
      <c r="B92" s="68" t="s">
        <v>107</v>
      </c>
      <c r="C92" s="66" t="str">
        <f>IF('P01'!$F102="nt","",'P01'!$F102)</f>
        <v>c</v>
      </c>
      <c r="D92" s="66" t="str">
        <f>IF('P02'!$F102="nt","",'P02'!$F102)</f>
        <v>c</v>
      </c>
      <c r="E92" s="66" t="str">
        <f>IF('P03'!$F102="nt","",'P03'!$F102)</f>
        <v>c</v>
      </c>
      <c r="F92" s="66" t="str">
        <f>IF('P04'!$F102="nt","",'P04'!$F102)</f>
        <v>c</v>
      </c>
      <c r="G92" s="66" t="str">
        <f>IF('P05'!$F102="nt","",'P05'!$F102)</f>
        <v>c</v>
      </c>
      <c r="H92" s="66" t="str">
        <f>IF('P06'!$F102="nt","",'P06'!$F102)</f>
        <v>c</v>
      </c>
      <c r="I92" s="66" t="str">
        <f>IF('P07'!$F102="nt","",'P07'!$F102)</f>
        <v>c</v>
      </c>
      <c r="J92" s="66" t="str">
        <f>IF('P08'!$F102="nt","",'P08'!$F102)</f>
        <v>c</v>
      </c>
      <c r="K92" s="66" t="str">
        <f>IF('P09'!$F102="nt","",'P09'!$F102)</f>
        <v>c</v>
      </c>
      <c r="L92" s="66" t="str">
        <f>IF('P10'!$F102="nt","",'P10'!$F102)</f>
        <v>c</v>
      </c>
      <c r="M92" s="66" t="str">
        <f>IF('P11'!$F102="nt","",'P11'!$F102)</f>
        <v>c</v>
      </c>
      <c r="N92" s="66" t="str">
        <f>IF('P12'!$F102="nt","",'P12'!$F102)</f>
        <v>c</v>
      </c>
      <c r="O92" s="66" t="str">
        <f>IF('P13'!$F102="nt","",'P13'!$F102)</f>
        <v>c</v>
      </c>
      <c r="P92" s="66" t="str">
        <f>IF('P14'!$F102="nt","",'P14'!$F102)</f>
        <v/>
      </c>
      <c r="Q92" s="66" t="str">
        <f>IF('P15'!$F102="nt","",'P15'!$F102)</f>
        <v/>
      </c>
      <c r="R92" s="66" t="str">
        <f>IF('P16'!$F102="nt","",'P16'!$F102)</f>
        <v/>
      </c>
      <c r="S92" s="66" t="str">
        <f>IF('P17'!$F102="nt","",'P17'!$F102)</f>
        <v/>
      </c>
      <c r="T92" s="66" t="str">
        <f>IF('P18'!$F102="nt","",'P18'!$F102)</f>
        <v/>
      </c>
      <c r="U92" s="66" t="str">
        <f>IF('P19'!$F102="nt","",'P19'!$F102)</f>
        <v/>
      </c>
      <c r="V92" s="66" t="str">
        <f>IF('P20'!$F102="nt","",'P20'!$F102)</f>
        <v/>
      </c>
      <c r="W92" s="66" t="str">
        <f>IF('P21'!$F102="nt","",'P21'!$F102)</f>
        <v/>
      </c>
      <c r="X92" s="66" t="str">
        <f>IF('P22'!$F102="nt","",'P22'!$F102)</f>
        <v/>
      </c>
      <c r="Y92" s="66" t="str">
        <f>IF('P23'!$F102="nt","",'P23'!$F102)</f>
        <v/>
      </c>
      <c r="Z92" s="66" t="str">
        <f>IF('P24'!$F102="nt","",'P24'!$F102)</f>
        <v/>
      </c>
      <c r="AA92" s="66" t="str">
        <f>IF('P25'!$F102="nt","",'P25'!$F102)</f>
        <v/>
      </c>
    </row>
    <row r="93" ht="12.75">
      <c r="A93" s="68" t="s">
        <v>111</v>
      </c>
      <c r="B93" s="68" t="s">
        <v>108</v>
      </c>
      <c r="C93" s="66" t="str">
        <f>IF('P01'!$F103="nt","",'P01'!$F103)</f>
        <v>c</v>
      </c>
      <c r="D93" s="66" t="str">
        <f>IF('P02'!$F103="nt","",'P02'!$F103)</f>
        <v>c</v>
      </c>
      <c r="E93" s="66" t="str">
        <f>IF('P03'!$F103="nt","",'P03'!$F103)</f>
        <v>c</v>
      </c>
      <c r="F93" s="66" t="str">
        <f>IF('P04'!$F103="nt","",'P04'!$F103)</f>
        <v>c</v>
      </c>
      <c r="G93" s="66" t="str">
        <f>IF('P05'!$F103="nt","",'P05'!$F103)</f>
        <v>c</v>
      </c>
      <c r="H93" s="66" t="str">
        <f>IF('P06'!$F103="nt","",'P06'!$F103)</f>
        <v>c</v>
      </c>
      <c r="I93" s="66" t="str">
        <f>IF('P07'!$F103="nt","",'P07'!$F103)</f>
        <v>c</v>
      </c>
      <c r="J93" s="66" t="str">
        <f>IF('P08'!$F103="nt","",'P08'!$F103)</f>
        <v>c</v>
      </c>
      <c r="K93" s="66" t="str">
        <f>IF('P09'!$F103="nt","",'P09'!$F103)</f>
        <v>c</v>
      </c>
      <c r="L93" s="66" t="str">
        <f>IF('P10'!$F103="nt","",'P10'!$F103)</f>
        <v>c</v>
      </c>
      <c r="M93" s="66" t="str">
        <f>IF('P11'!$F103="nt","",'P11'!$F103)</f>
        <v>c</v>
      </c>
      <c r="N93" s="66" t="str">
        <f>IF('P12'!$F103="nt","",'P12'!$F103)</f>
        <v>c</v>
      </c>
      <c r="O93" s="66" t="str">
        <f>IF('P13'!$F103="nt","",'P13'!$F103)</f>
        <v>c</v>
      </c>
      <c r="P93" s="66" t="str">
        <f>IF('P14'!$F103="nt","",'P14'!$F103)</f>
        <v/>
      </c>
      <c r="Q93" s="66" t="str">
        <f>IF('P15'!$F103="nt","",'P15'!$F103)</f>
        <v/>
      </c>
      <c r="R93" s="66" t="str">
        <f>IF('P16'!$F103="nt","",'P16'!$F103)</f>
        <v/>
      </c>
      <c r="S93" s="66" t="str">
        <f>IF('P17'!$F103="nt","",'P17'!$F103)</f>
        <v/>
      </c>
      <c r="T93" s="66" t="str">
        <f>IF('P18'!$F103="nt","",'P18'!$F103)</f>
        <v/>
      </c>
      <c r="U93" s="66" t="str">
        <f>IF('P19'!$F103="nt","",'P19'!$F103)</f>
        <v/>
      </c>
      <c r="V93" s="66" t="str">
        <f>IF('P20'!$F103="nt","",'P20'!$F103)</f>
        <v/>
      </c>
      <c r="W93" s="66" t="str">
        <f>IF('P21'!$F103="nt","",'P21'!$F103)</f>
        <v/>
      </c>
      <c r="X93" s="66" t="str">
        <f>IF('P22'!$F103="nt","",'P22'!$F103)</f>
        <v/>
      </c>
      <c r="Y93" s="66" t="str">
        <f>IF('P23'!$F103="nt","",'P23'!$F103)</f>
        <v/>
      </c>
      <c r="Z93" s="66" t="str">
        <f>IF('P24'!$F103="nt","",'P24'!$F103)</f>
        <v/>
      </c>
      <c r="AA93" s="66" t="str">
        <f>IF('P25'!$F103="nt","",'P25'!$F103)</f>
        <v/>
      </c>
    </row>
    <row r="94" ht="12.75">
      <c r="A94" s="68" t="s">
        <v>111</v>
      </c>
      <c r="B94" s="68" t="s">
        <v>109</v>
      </c>
      <c r="C94" s="66" t="str">
        <f>IF('P01'!$F104="nt","",'P01'!$F104)</f>
        <v>na</v>
      </c>
      <c r="D94" s="66" t="str">
        <f>IF('P02'!$F104="nt","",'P02'!$F104)</f>
        <v>na</v>
      </c>
      <c r="E94" s="66" t="str">
        <f>IF('P03'!$F104="nt","",'P03'!$F104)</f>
        <v>na</v>
      </c>
      <c r="F94" s="66" t="str">
        <f>IF('P04'!$F104="nt","",'P04'!$F104)</f>
        <v>na</v>
      </c>
      <c r="G94" s="66" t="str">
        <f>IF('P05'!$F104="nt","",'P05'!$F104)</f>
        <v>na</v>
      </c>
      <c r="H94" s="66" t="str">
        <f>IF('P06'!$F104="nt","",'P06'!$F104)</f>
        <v>na</v>
      </c>
      <c r="I94" s="66" t="str">
        <f>IF('P07'!$F104="nt","",'P07'!$F104)</f>
        <v>na</v>
      </c>
      <c r="J94" s="66" t="str">
        <f>IF('P08'!$F104="nt","",'P08'!$F104)</f>
        <v>na</v>
      </c>
      <c r="K94" s="66" t="str">
        <f>IF('P09'!$F104="nt","",'P09'!$F104)</f>
        <v>na</v>
      </c>
      <c r="L94" s="66" t="str">
        <f>IF('P10'!$F104="nt","",'P10'!$F104)</f>
        <v>na</v>
      </c>
      <c r="M94" s="66" t="str">
        <f>IF('P11'!$F104="nt","",'P11'!$F104)</f>
        <v>na</v>
      </c>
      <c r="N94" s="66" t="str">
        <f>IF('P12'!$F104="nt","",'P12'!$F104)</f>
        <v>na</v>
      </c>
      <c r="O94" s="66" t="str">
        <f>IF('P13'!$F104="nt","",'P13'!$F104)</f>
        <v>na</v>
      </c>
      <c r="P94" s="66" t="str">
        <f>IF('P14'!$F104="nt","",'P14'!$F104)</f>
        <v/>
      </c>
      <c r="Q94" s="66" t="str">
        <f>IF('P15'!$F104="nt","",'P15'!$F104)</f>
        <v/>
      </c>
      <c r="R94" s="66" t="str">
        <f>IF('P16'!$F104="nt","",'P16'!$F104)</f>
        <v/>
      </c>
      <c r="S94" s="66" t="str">
        <f>IF('P17'!$F104="nt","",'P17'!$F104)</f>
        <v/>
      </c>
      <c r="T94" s="66" t="str">
        <f>IF('P18'!$F104="nt","",'P18'!$F104)</f>
        <v/>
      </c>
      <c r="U94" s="66" t="str">
        <f>IF('P19'!$F104="nt","",'P19'!$F104)</f>
        <v/>
      </c>
      <c r="V94" s="66" t="str">
        <f>IF('P20'!$F104="nt","",'P20'!$F104)</f>
        <v/>
      </c>
      <c r="W94" s="66" t="str">
        <f>IF('P21'!$F104="nt","",'P21'!$F104)</f>
        <v/>
      </c>
      <c r="X94" s="66" t="str">
        <f>IF('P22'!$F104="nt","",'P22'!$F104)</f>
        <v/>
      </c>
      <c r="Y94" s="66" t="str">
        <f>IF('P23'!$F104="nt","",'P23'!$F104)</f>
        <v/>
      </c>
      <c r="Z94" s="66" t="str">
        <f>IF('P24'!$F104="nt","",'P24'!$F104)</f>
        <v/>
      </c>
      <c r="AA94" s="66" t="str">
        <f>IF('P25'!$F104="nt","",'P25'!$F104)</f>
        <v/>
      </c>
    </row>
    <row r="95" ht="12.75">
      <c r="A95" s="68" t="s">
        <v>111</v>
      </c>
      <c r="B95" s="68" t="s">
        <v>110</v>
      </c>
      <c r="C95" s="66" t="str">
        <f>IF('P01'!$F105="nt","",'P01'!$F105)</f>
        <v>na</v>
      </c>
      <c r="D95" s="66" t="str">
        <f>IF('P02'!$F105="nt","",'P02'!$F105)</f>
        <v>na</v>
      </c>
      <c r="E95" s="66" t="str">
        <f>IF('P03'!$F105="nt","",'P03'!$F105)</f>
        <v>na</v>
      </c>
      <c r="F95" s="66" t="str">
        <f>IF('P04'!$F105="nt","",'P04'!$F105)</f>
        <v>na</v>
      </c>
      <c r="G95" s="66" t="str">
        <f>IF('P05'!$F105="nt","",'P05'!$F105)</f>
        <v>na</v>
      </c>
      <c r="H95" s="66" t="str">
        <f>IF('P06'!$F105="nt","",'P06'!$F105)</f>
        <v>na</v>
      </c>
      <c r="I95" s="66" t="str">
        <f>IF('P07'!$F105="nt","",'P07'!$F105)</f>
        <v>na</v>
      </c>
      <c r="J95" s="66" t="str">
        <f>IF('P08'!$F105="nt","",'P08'!$F105)</f>
        <v>na</v>
      </c>
      <c r="K95" s="66" t="str">
        <f>IF('P09'!$F105="nt","",'P09'!$F105)</f>
        <v>na</v>
      </c>
      <c r="L95" s="66" t="str">
        <f>IF('P10'!$F105="nt","",'P10'!$F105)</f>
        <v>na</v>
      </c>
      <c r="M95" s="66" t="str">
        <f>IF('P11'!$F105="nt","",'P11'!$F105)</f>
        <v>na</v>
      </c>
      <c r="N95" s="66" t="str">
        <f>IF('P12'!$F105="nt","",'P12'!$F105)</f>
        <v>na</v>
      </c>
      <c r="O95" s="66" t="str">
        <f>IF('P13'!$F105="nt","",'P13'!$F105)</f>
        <v>na</v>
      </c>
      <c r="P95" s="66" t="str">
        <f>IF('P14'!$F105="nt","",'P14'!$F105)</f>
        <v/>
      </c>
      <c r="Q95" s="66" t="str">
        <f>IF('P15'!$F105="nt","",'P15'!$F105)</f>
        <v/>
      </c>
      <c r="R95" s="66" t="str">
        <f>IF('P16'!$F105="nt","",'P16'!$F105)</f>
        <v/>
      </c>
      <c r="S95" s="66" t="str">
        <f>IF('P17'!$F105="nt","",'P17'!$F105)</f>
        <v/>
      </c>
      <c r="T95" s="66" t="str">
        <f>IF('P18'!$F105="nt","",'P18'!$F105)</f>
        <v/>
      </c>
      <c r="U95" s="66" t="str">
        <f>IF('P19'!$F105="nt","",'P19'!$F105)</f>
        <v/>
      </c>
      <c r="V95" s="66" t="str">
        <f>IF('P20'!$F105="nt","",'P20'!$F105)</f>
        <v/>
      </c>
      <c r="W95" s="66" t="str">
        <f>IF('P21'!$F105="nt","",'P21'!$F105)</f>
        <v/>
      </c>
      <c r="X95" s="66" t="str">
        <f>IF('P22'!$F105="nt","",'P22'!$F105)</f>
        <v/>
      </c>
      <c r="Y95" s="66" t="str">
        <f>IF('P23'!$F105="nt","",'P23'!$F105)</f>
        <v/>
      </c>
      <c r="Z95" s="66" t="str">
        <f>IF('P24'!$F105="nt","",'P24'!$F105)</f>
        <v/>
      </c>
      <c r="AA95" s="66" t="str">
        <f>IF('P25'!$F105="nt","",'P25'!$F105)</f>
        <v/>
      </c>
    </row>
    <row r="96" ht="12.75">
      <c r="A96" s="68" t="s">
        <v>112</v>
      </c>
      <c r="B96" s="68" t="s">
        <v>100</v>
      </c>
      <c r="C96" s="66" t="str">
        <f>IF('P01'!$F106="nt","",'P01'!$F106)</f>
        <v>na</v>
      </c>
      <c r="D96" s="66" t="str">
        <f>IF('P02'!$F106="nt","",'P02'!$F106)</f>
        <v>na</v>
      </c>
      <c r="E96" s="66" t="str">
        <f>IF('P03'!$F106="nt","",'P03'!$F106)</f>
        <v>na</v>
      </c>
      <c r="F96" s="66" t="str">
        <f>IF('P04'!$F106="nt","",'P04'!$F106)</f>
        <v>na</v>
      </c>
      <c r="G96" s="66" t="str">
        <f>IF('P05'!$F106="nt","",'P05'!$F106)</f>
        <v>na</v>
      </c>
      <c r="H96" s="66" t="str">
        <f>IF('P06'!$F106="nt","",'P06'!$F106)</f>
        <v>na</v>
      </c>
      <c r="I96" s="66" t="str">
        <f>IF('P07'!$F106="nt","",'P07'!$F106)</f>
        <v>na</v>
      </c>
      <c r="J96" s="66" t="str">
        <f>IF('P08'!$F106="nt","",'P08'!$F106)</f>
        <v>na</v>
      </c>
      <c r="K96" s="66" t="str">
        <f>IF('P09'!$F106="nt","",'P09'!$F106)</f>
        <v>na</v>
      </c>
      <c r="L96" s="66" t="str">
        <f>IF('P10'!$F106="nt","",'P10'!$F106)</f>
        <v>na</v>
      </c>
      <c r="M96" s="66" t="str">
        <f>IF('P11'!$F106="nt","",'P11'!$F106)</f>
        <v>na</v>
      </c>
      <c r="N96" s="66" t="str">
        <f>IF('P12'!$F106="nt","",'P12'!$F106)</f>
        <v>na</v>
      </c>
      <c r="O96" s="66" t="str">
        <f>IF('P13'!$F106="nt","",'P13'!$F106)</f>
        <v>na</v>
      </c>
      <c r="P96" s="66" t="str">
        <f>IF('P14'!$F106="nt","",'P14'!$F106)</f>
        <v/>
      </c>
      <c r="Q96" s="66" t="str">
        <f>IF('P15'!$F106="nt","",'P15'!$F106)</f>
        <v/>
      </c>
      <c r="R96" s="66" t="str">
        <f>IF('P16'!$F106="nt","",'P16'!$F106)</f>
        <v/>
      </c>
      <c r="S96" s="66" t="str">
        <f>IF('P17'!$F106="nt","",'P17'!$F106)</f>
        <v/>
      </c>
      <c r="T96" s="66" t="str">
        <f>IF('P18'!$F106="nt","",'P18'!$F106)</f>
        <v/>
      </c>
      <c r="U96" s="66" t="str">
        <f>IF('P19'!$F106="nt","",'P19'!$F106)</f>
        <v/>
      </c>
      <c r="V96" s="66" t="str">
        <f>IF('P20'!$F106="nt","",'P20'!$F106)</f>
        <v/>
      </c>
      <c r="W96" s="66" t="str">
        <f>IF('P21'!$F106="nt","",'P21'!$F106)</f>
        <v/>
      </c>
      <c r="X96" s="66" t="str">
        <f>IF('P22'!$F106="nt","",'P22'!$F106)</f>
        <v/>
      </c>
      <c r="Y96" s="66" t="str">
        <f>IF('P23'!$F106="nt","",'P23'!$F106)</f>
        <v/>
      </c>
      <c r="Z96" s="66" t="str">
        <f>IF('P24'!$F106="nt","",'P24'!$F106)</f>
        <v/>
      </c>
      <c r="AA96" s="66" t="str">
        <f>IF('P25'!$F106="nt","",'P25'!$F106)</f>
        <v/>
      </c>
    </row>
    <row r="97" ht="12.75">
      <c r="A97" s="68" t="s">
        <v>112</v>
      </c>
      <c r="B97" s="68" t="s">
        <v>101</v>
      </c>
      <c r="C97" s="66" t="str">
        <f>IF('P01'!$F107="nt","",'P01'!$F107)</f>
        <v>c</v>
      </c>
      <c r="D97" s="66" t="str">
        <f>IF('P02'!$F107="nt","",'P02'!$F107)</f>
        <v>c</v>
      </c>
      <c r="E97" s="66" t="str">
        <f>IF('P03'!$F107="nt","",'P03'!$F107)</f>
        <v>c</v>
      </c>
      <c r="F97" s="66" t="str">
        <f>IF('P04'!$F107="nt","",'P04'!$F107)</f>
        <v>c</v>
      </c>
      <c r="G97" s="66" t="str">
        <f>IF('P05'!$F107="nt","",'P05'!$F107)</f>
        <v>c</v>
      </c>
      <c r="H97" s="66" t="str">
        <f>IF('P06'!$F107="nt","",'P06'!$F107)</f>
        <v>c</v>
      </c>
      <c r="I97" s="66" t="str">
        <f>IF('P07'!$F107="nt","",'P07'!$F107)</f>
        <v>c</v>
      </c>
      <c r="J97" s="66" t="str">
        <f>IF('P08'!$F107="nt","",'P08'!$F107)</f>
        <v>c</v>
      </c>
      <c r="K97" s="66" t="str">
        <f>IF('P09'!$F107="nt","",'P09'!$F107)</f>
        <v>c</v>
      </c>
      <c r="L97" s="66" t="str">
        <f>IF('P10'!$F107="nt","",'P10'!$F107)</f>
        <v>c</v>
      </c>
      <c r="M97" s="66" t="str">
        <f>IF('P11'!$F107="nt","",'P11'!$F107)</f>
        <v>c</v>
      </c>
      <c r="N97" s="66" t="str">
        <f>IF('P12'!$F107="nt","",'P12'!$F107)</f>
        <v>c</v>
      </c>
      <c r="O97" s="66" t="str">
        <f>IF('P13'!$F107="nt","",'P13'!$F107)</f>
        <v>c</v>
      </c>
      <c r="P97" s="66" t="str">
        <f>IF('P14'!$F107="nt","",'P14'!$F107)</f>
        <v/>
      </c>
      <c r="Q97" s="66" t="str">
        <f>IF('P15'!$F107="nt","",'P15'!$F107)</f>
        <v/>
      </c>
      <c r="R97" s="66" t="str">
        <f>IF('P16'!$F107="nt","",'P16'!$F107)</f>
        <v/>
      </c>
      <c r="S97" s="66" t="str">
        <f>IF('P17'!$F107="nt","",'P17'!$F107)</f>
        <v/>
      </c>
      <c r="T97" s="66" t="str">
        <f>IF('P18'!$F107="nt","",'P18'!$F107)</f>
        <v/>
      </c>
      <c r="U97" s="66" t="str">
        <f>IF('P19'!$F107="nt","",'P19'!$F107)</f>
        <v/>
      </c>
      <c r="V97" s="66" t="str">
        <f>IF('P20'!$F107="nt","",'P20'!$F107)</f>
        <v/>
      </c>
      <c r="W97" s="66" t="str">
        <f>IF('P21'!$F107="nt","",'P21'!$F107)</f>
        <v/>
      </c>
      <c r="X97" s="66" t="str">
        <f>IF('P22'!$F107="nt","",'P22'!$F107)</f>
        <v/>
      </c>
      <c r="Y97" s="66" t="str">
        <f>IF('P23'!$F107="nt","",'P23'!$F107)</f>
        <v/>
      </c>
      <c r="Z97" s="66" t="str">
        <f>IF('P24'!$F107="nt","",'P24'!$F107)</f>
        <v/>
      </c>
      <c r="AA97" s="66" t="str">
        <f>IF('P25'!$F107="nt","",'P25'!$F107)</f>
        <v/>
      </c>
    </row>
    <row r="98" ht="12.75">
      <c r="A98" s="68" t="s">
        <v>112</v>
      </c>
      <c r="B98" s="68" t="s">
        <v>102</v>
      </c>
      <c r="C98" s="66" t="str">
        <f>IF('P01'!$F108="nt","",'P01'!$F108)</f>
        <v>na</v>
      </c>
      <c r="D98" s="66" t="str">
        <f>IF('P02'!$F108="nt","",'P02'!$F108)</f>
        <v>na</v>
      </c>
      <c r="E98" s="66" t="str">
        <f>IF('P03'!$F108="nt","",'P03'!$F108)</f>
        <v>na</v>
      </c>
      <c r="F98" s="66" t="str">
        <f>IF('P04'!$F108="nt","",'P04'!$F108)</f>
        <v>na</v>
      </c>
      <c r="G98" s="66" t="str">
        <f>IF('P05'!$F108="nt","",'P05'!$F108)</f>
        <v>na</v>
      </c>
      <c r="H98" s="66" t="str">
        <f>IF('P06'!$F108="nt","",'P06'!$F108)</f>
        <v>na</v>
      </c>
      <c r="I98" s="66" t="str">
        <f>IF('P07'!$F108="nt","",'P07'!$F108)</f>
        <v>na</v>
      </c>
      <c r="J98" s="66" t="str">
        <f>IF('P08'!$F108="nt","",'P08'!$F108)</f>
        <v>na</v>
      </c>
      <c r="K98" s="66" t="str">
        <f>IF('P09'!$F108="nt","",'P09'!$F108)</f>
        <v>nc</v>
      </c>
      <c r="L98" s="66" t="str">
        <f>IF('P10'!$F108="nt","",'P10'!$F108)</f>
        <v>na</v>
      </c>
      <c r="M98" s="66" t="str">
        <f>IF('P11'!$F108="nt","",'P11'!$F108)</f>
        <v>na</v>
      </c>
      <c r="N98" s="66" t="str">
        <f>IF('P12'!$F108="nt","",'P12'!$F108)</f>
        <v>na</v>
      </c>
      <c r="O98" s="66" t="str">
        <f>IF('P13'!$F108="nt","",'P13'!$F108)</f>
        <v>na</v>
      </c>
      <c r="P98" s="66" t="str">
        <f>IF('P14'!$F108="nt","",'P14'!$F108)</f>
        <v/>
      </c>
      <c r="Q98" s="66" t="str">
        <f>IF('P15'!$F108="nt","",'P15'!$F108)</f>
        <v/>
      </c>
      <c r="R98" s="66" t="str">
        <f>IF('P16'!$F108="nt","",'P16'!$F108)</f>
        <v/>
      </c>
      <c r="S98" s="66" t="str">
        <f>IF('P17'!$F108="nt","",'P17'!$F108)</f>
        <v/>
      </c>
      <c r="T98" s="66" t="str">
        <f>IF('P18'!$F108="nt","",'P18'!$F108)</f>
        <v/>
      </c>
      <c r="U98" s="66" t="str">
        <f>IF('P19'!$F108="nt","",'P19'!$F108)</f>
        <v/>
      </c>
      <c r="V98" s="66" t="str">
        <f>IF('P20'!$F108="nt","",'P20'!$F108)</f>
        <v/>
      </c>
      <c r="W98" s="66" t="str">
        <f>IF('P21'!$F108="nt","",'P21'!$F108)</f>
        <v/>
      </c>
      <c r="X98" s="66" t="str">
        <f>IF('P22'!$F108="nt","",'P22'!$F108)</f>
        <v/>
      </c>
      <c r="Y98" s="66" t="str">
        <f>IF('P23'!$F108="nt","",'P23'!$F108)</f>
        <v/>
      </c>
      <c r="Z98" s="66" t="str">
        <f>IF('P24'!$F108="nt","",'P24'!$F108)</f>
        <v/>
      </c>
      <c r="AA98" s="66" t="str">
        <f>IF('P25'!$F108="nt","",'P25'!$F108)</f>
        <v/>
      </c>
    </row>
    <row r="99" ht="12.75">
      <c r="A99" s="68" t="s">
        <v>112</v>
      </c>
      <c r="B99" s="68" t="s">
        <v>103</v>
      </c>
      <c r="C99" s="66" t="str">
        <f>IF('P01'!$F109="nt","",'P01'!$F109)</f>
        <v>na</v>
      </c>
      <c r="D99" s="66" t="str">
        <f>IF('P02'!$F109="nt","",'P02'!$F109)</f>
        <v>na</v>
      </c>
      <c r="E99" s="66" t="str">
        <f>IF('P03'!$F109="nt","",'P03'!$F109)</f>
        <v>na</v>
      </c>
      <c r="F99" s="66" t="str">
        <f>IF('P04'!$F109="nt","",'P04'!$F109)</f>
        <v>na</v>
      </c>
      <c r="G99" s="66" t="str">
        <f>IF('P05'!$F109="nt","",'P05'!$F109)</f>
        <v>na</v>
      </c>
      <c r="H99" s="66" t="str">
        <f>IF('P06'!$F109="nt","",'P06'!$F109)</f>
        <v>na</v>
      </c>
      <c r="I99" s="66" t="str">
        <f>IF('P07'!$F109="nt","",'P07'!$F109)</f>
        <v>na</v>
      </c>
      <c r="J99" s="66" t="str">
        <f>IF('P08'!$F109="nt","",'P08'!$F109)</f>
        <v>na</v>
      </c>
      <c r="K99" s="66" t="str">
        <f>IF('P09'!$F109="nt","",'P09'!$F109)</f>
        <v>na</v>
      </c>
      <c r="L99" s="66" t="str">
        <f>IF('P10'!$F109="nt","",'P10'!$F109)</f>
        <v>na</v>
      </c>
      <c r="M99" s="66" t="str">
        <f>IF('P11'!$F109="nt","",'P11'!$F109)</f>
        <v>na</v>
      </c>
      <c r="N99" s="66" t="str">
        <f>IF('P12'!$F109="nt","",'P12'!$F109)</f>
        <v>na</v>
      </c>
      <c r="O99" s="66" t="str">
        <f>IF('P13'!$F109="nt","",'P13'!$F109)</f>
        <v>na</v>
      </c>
      <c r="P99" s="66" t="str">
        <f>IF('P14'!$F109="nt","",'P14'!$F109)</f>
        <v/>
      </c>
      <c r="Q99" s="66" t="str">
        <f>IF('P15'!$F109="nt","",'P15'!$F109)</f>
        <v/>
      </c>
      <c r="R99" s="66" t="str">
        <f>IF('P16'!$F109="nt","",'P16'!$F109)</f>
        <v/>
      </c>
      <c r="S99" s="66" t="str">
        <f>IF('P17'!$F109="nt","",'P17'!$F109)</f>
        <v/>
      </c>
      <c r="T99" s="66" t="str">
        <f>IF('P18'!$F109="nt","",'P18'!$F109)</f>
        <v/>
      </c>
      <c r="U99" s="66" t="str">
        <f>IF('P19'!$F109="nt","",'P19'!$F109)</f>
        <v/>
      </c>
      <c r="V99" s="66" t="str">
        <f>IF('P20'!$F109="nt","",'P20'!$F109)</f>
        <v/>
      </c>
      <c r="W99" s="66" t="str">
        <f>IF('P21'!$F109="nt","",'P21'!$F109)</f>
        <v/>
      </c>
      <c r="X99" s="66" t="str">
        <f>IF('P22'!$F109="nt","",'P22'!$F109)</f>
        <v/>
      </c>
      <c r="Y99" s="66" t="str">
        <f>IF('P23'!$F109="nt","",'P23'!$F109)</f>
        <v/>
      </c>
      <c r="Z99" s="66" t="str">
        <f>IF('P24'!$F109="nt","",'P24'!$F109)</f>
        <v/>
      </c>
      <c r="AA99" s="66" t="str">
        <f>IF('P25'!$F109="nt","",'P25'!$F109)</f>
        <v/>
      </c>
    </row>
    <row r="100" ht="12.75">
      <c r="A100" s="68" t="s">
        <v>112</v>
      </c>
      <c r="B100" s="68" t="s">
        <v>104</v>
      </c>
      <c r="C100" s="66" t="str">
        <f>IF('P01'!$F110="nt","",'P01'!$F110)</f>
        <v>na</v>
      </c>
      <c r="D100" s="66" t="str">
        <f>IF('P02'!$F110="nt","",'P02'!$F110)</f>
        <v>na</v>
      </c>
      <c r="E100" s="66" t="str">
        <f>IF('P03'!$F110="nt","",'P03'!$F110)</f>
        <v>na</v>
      </c>
      <c r="F100" s="66" t="str">
        <f>IF('P04'!$F110="nt","",'P04'!$F110)</f>
        <v>na</v>
      </c>
      <c r="G100" s="66" t="str">
        <f>IF('P05'!$F110="nt","",'P05'!$F110)</f>
        <v>na</v>
      </c>
      <c r="H100" s="66" t="str">
        <f>IF('P06'!$F110="nt","",'P06'!$F110)</f>
        <v>na</v>
      </c>
      <c r="I100" s="66" t="str">
        <f>IF('P07'!$F110="nt","",'P07'!$F110)</f>
        <v>na</v>
      </c>
      <c r="J100" s="66" t="str">
        <f>IF('P08'!$F110="nt","",'P08'!$F110)</f>
        <v>na</v>
      </c>
      <c r="K100" s="66" t="str">
        <f>IF('P09'!$F110="nt","",'P09'!$F110)</f>
        <v>nc</v>
      </c>
      <c r="L100" s="66" t="str">
        <f>IF('P10'!$F110="nt","",'P10'!$F110)</f>
        <v>na</v>
      </c>
      <c r="M100" s="66" t="str">
        <f>IF('P11'!$F110="nt","",'P11'!$F110)</f>
        <v>na</v>
      </c>
      <c r="N100" s="66" t="str">
        <f>IF('P12'!$F110="nt","",'P12'!$F110)</f>
        <v>na</v>
      </c>
      <c r="O100" s="66" t="str">
        <f>IF('P13'!$F110="nt","",'P13'!$F110)</f>
        <v>na</v>
      </c>
      <c r="P100" s="66" t="str">
        <f>IF('P14'!$F110="nt","",'P14'!$F110)</f>
        <v/>
      </c>
      <c r="Q100" s="66" t="str">
        <f>IF('P15'!$F110="nt","",'P15'!$F110)</f>
        <v/>
      </c>
      <c r="R100" s="66" t="str">
        <f>IF('P16'!$F110="nt","",'P16'!$F110)</f>
        <v/>
      </c>
      <c r="S100" s="66" t="str">
        <f>IF('P17'!$F110="nt","",'P17'!$F110)</f>
        <v/>
      </c>
      <c r="T100" s="66" t="str">
        <f>IF('P18'!$F110="nt","",'P18'!$F110)</f>
        <v/>
      </c>
      <c r="U100" s="66" t="str">
        <f>IF('P19'!$F110="nt","",'P19'!$F110)</f>
        <v/>
      </c>
      <c r="V100" s="66" t="str">
        <f>IF('P20'!$F110="nt","",'P20'!$F110)</f>
        <v/>
      </c>
      <c r="W100" s="66" t="str">
        <f>IF('P21'!$F110="nt","",'P21'!$F110)</f>
        <v/>
      </c>
      <c r="X100" s="66" t="str">
        <f>IF('P22'!$F110="nt","",'P22'!$F110)</f>
        <v/>
      </c>
      <c r="Y100" s="66" t="str">
        <f>IF('P23'!$F110="nt","",'P23'!$F110)</f>
        <v/>
      </c>
      <c r="Z100" s="66" t="str">
        <f>IF('P24'!$F110="nt","",'P24'!$F110)</f>
        <v/>
      </c>
      <c r="AA100" s="66" t="str">
        <f>IF('P25'!$F110="nt","",'P25'!$F110)</f>
        <v/>
      </c>
    </row>
    <row r="101" ht="12.75">
      <c r="A101" s="68" t="s">
        <v>112</v>
      </c>
      <c r="B101" s="68" t="s">
        <v>105</v>
      </c>
      <c r="C101" s="66" t="str">
        <f>IF('P01'!$F111="nt","",'P01'!$F111)</f>
        <v>na</v>
      </c>
      <c r="D101" s="66" t="str">
        <f>IF('P02'!$F111="nt","",'P02'!$F111)</f>
        <v>na</v>
      </c>
      <c r="E101" s="66" t="str">
        <f>IF('P03'!$F111="nt","",'P03'!$F111)</f>
        <v>na</v>
      </c>
      <c r="F101" s="66" t="str">
        <f>IF('P04'!$F111="nt","",'P04'!$F111)</f>
        <v>na</v>
      </c>
      <c r="G101" s="66" t="str">
        <f>IF('P05'!$F111="nt","",'P05'!$F111)</f>
        <v>na</v>
      </c>
      <c r="H101" s="66" t="str">
        <f>IF('P06'!$F111="nt","",'P06'!$F111)</f>
        <v>na</v>
      </c>
      <c r="I101" s="66" t="str">
        <f>IF('P07'!$F111="nt","",'P07'!$F111)</f>
        <v>na</v>
      </c>
      <c r="J101" s="66" t="str">
        <f>IF('P08'!$F111="nt","",'P08'!$F111)</f>
        <v>na</v>
      </c>
      <c r="K101" s="66" t="str">
        <f>IF('P09'!$F111="nt","",'P09'!$F111)</f>
        <v>na</v>
      </c>
      <c r="L101" s="66" t="str">
        <f>IF('P10'!$F111="nt","",'P10'!$F111)</f>
        <v>na</v>
      </c>
      <c r="M101" s="66" t="str">
        <f>IF('P11'!$F111="nt","",'P11'!$F111)</f>
        <v>na</v>
      </c>
      <c r="N101" s="66" t="str">
        <f>IF('P12'!$F111="nt","",'P12'!$F111)</f>
        <v>na</v>
      </c>
      <c r="O101" s="66" t="str">
        <f>IF('P13'!$F111="nt","",'P13'!$F111)</f>
        <v>na</v>
      </c>
      <c r="P101" s="66" t="str">
        <f>IF('P14'!$F111="nt","",'P14'!$F111)</f>
        <v/>
      </c>
      <c r="Q101" s="66" t="str">
        <f>IF('P15'!$F111="nt","",'P15'!$F111)</f>
        <v/>
      </c>
      <c r="R101" s="66" t="str">
        <f>IF('P16'!$F111="nt","",'P16'!$F111)</f>
        <v/>
      </c>
      <c r="S101" s="66" t="str">
        <f>IF('P17'!$F111="nt","",'P17'!$F111)</f>
        <v/>
      </c>
      <c r="T101" s="66" t="str">
        <f>IF('P18'!$F111="nt","",'P18'!$F111)</f>
        <v/>
      </c>
      <c r="U101" s="66" t="str">
        <f>IF('P19'!$F111="nt","",'P19'!$F111)</f>
        <v/>
      </c>
      <c r="V101" s="66" t="str">
        <f>IF('P20'!$F111="nt","",'P20'!$F111)</f>
        <v/>
      </c>
      <c r="W101" s="66" t="str">
        <f>IF('P21'!$F111="nt","",'P21'!$F111)</f>
        <v/>
      </c>
      <c r="X101" s="66" t="str">
        <f>IF('P22'!$F111="nt","",'P22'!$F111)</f>
        <v/>
      </c>
      <c r="Y101" s="66" t="str">
        <f>IF('P23'!$F111="nt","",'P23'!$F111)</f>
        <v/>
      </c>
      <c r="Z101" s="66" t="str">
        <f>IF('P24'!$F111="nt","",'P24'!$F111)</f>
        <v/>
      </c>
      <c r="AA101" s="66" t="str">
        <f>IF('P25'!$F111="nt","",'P25'!$F111)</f>
        <v/>
      </c>
    </row>
    <row r="102" ht="12.75">
      <c r="A102" s="68" t="s">
        <v>112</v>
      </c>
      <c r="B102" s="68" t="s">
        <v>106</v>
      </c>
      <c r="C102" s="66" t="str">
        <f>IF('P01'!$F112="nt","",'P01'!$F112)</f>
        <v>na</v>
      </c>
      <c r="D102" s="66" t="str">
        <f>IF('P02'!$F112="nt","",'P02'!$F112)</f>
        <v>na</v>
      </c>
      <c r="E102" s="66" t="str">
        <f>IF('P03'!$F112="nt","",'P03'!$F112)</f>
        <v>na</v>
      </c>
      <c r="F102" s="66" t="str">
        <f>IF('P04'!$F112="nt","",'P04'!$F112)</f>
        <v>na</v>
      </c>
      <c r="G102" s="66" t="str">
        <f>IF('P05'!$F112="nt","",'P05'!$F112)</f>
        <v>na</v>
      </c>
      <c r="H102" s="66" t="str">
        <f>IF('P06'!$F112="nt","",'P06'!$F112)</f>
        <v>na</v>
      </c>
      <c r="I102" s="66" t="str">
        <f>IF('P07'!$F112="nt","",'P07'!$F112)</f>
        <v>na</v>
      </c>
      <c r="J102" s="66" t="str">
        <f>IF('P08'!$F112="nt","",'P08'!$F112)</f>
        <v>na</v>
      </c>
      <c r="K102" s="66" t="str">
        <f>IF('P09'!$F112="nt","",'P09'!$F112)</f>
        <v>na</v>
      </c>
      <c r="L102" s="66" t="str">
        <f>IF('P10'!$F112="nt","",'P10'!$F112)</f>
        <v>na</v>
      </c>
      <c r="M102" s="66" t="str">
        <f>IF('P11'!$F112="nt","",'P11'!$F112)</f>
        <v>na</v>
      </c>
      <c r="N102" s="66" t="str">
        <f>IF('P12'!$F112="nt","",'P12'!$F112)</f>
        <v>na</v>
      </c>
      <c r="O102" s="66" t="str">
        <f>IF('P13'!$F112="nt","",'P13'!$F112)</f>
        <v>na</v>
      </c>
      <c r="P102" s="66" t="str">
        <f>IF('P14'!$F112="nt","",'P14'!$F112)</f>
        <v/>
      </c>
      <c r="Q102" s="66" t="str">
        <f>IF('P15'!$F112="nt","",'P15'!$F112)</f>
        <v/>
      </c>
      <c r="R102" s="66" t="str">
        <f>IF('P16'!$F112="nt","",'P16'!$F112)</f>
        <v/>
      </c>
      <c r="S102" s="66" t="str">
        <f>IF('P17'!$F112="nt","",'P17'!$F112)</f>
        <v/>
      </c>
      <c r="T102" s="66" t="str">
        <f>IF('P18'!$F112="nt","",'P18'!$F112)</f>
        <v/>
      </c>
      <c r="U102" s="66" t="str">
        <f>IF('P19'!$F112="nt","",'P19'!$F112)</f>
        <v/>
      </c>
      <c r="V102" s="66" t="str">
        <f>IF('P20'!$F112="nt","",'P20'!$F112)</f>
        <v/>
      </c>
      <c r="W102" s="66" t="str">
        <f>IF('P21'!$F112="nt","",'P21'!$F112)</f>
        <v/>
      </c>
      <c r="X102" s="66" t="str">
        <f>IF('P22'!$F112="nt","",'P22'!$F112)</f>
        <v/>
      </c>
      <c r="Y102" s="66" t="str">
        <f>IF('P23'!$F112="nt","",'P23'!$F112)</f>
        <v/>
      </c>
      <c r="Z102" s="66" t="str">
        <f>IF('P24'!$F112="nt","",'P24'!$F112)</f>
        <v/>
      </c>
      <c r="AA102" s="66" t="str">
        <f>IF('P25'!$F112="nt","",'P25'!$F112)</f>
        <v/>
      </c>
    </row>
    <row r="103" ht="12.75">
      <c r="A103" s="68" t="s">
        <v>112</v>
      </c>
      <c r="B103" s="68" t="s">
        <v>107</v>
      </c>
      <c r="C103" s="66" t="str">
        <f>IF('P01'!$F113="nt","",'P01'!$F113)</f>
        <v>na</v>
      </c>
      <c r="D103" s="66" t="str">
        <f>IF('P02'!$F113="nt","",'P02'!$F113)</f>
        <v>na</v>
      </c>
      <c r="E103" s="66" t="str">
        <f>IF('P03'!$F113="nt","",'P03'!$F113)</f>
        <v>na</v>
      </c>
      <c r="F103" s="66" t="str">
        <f>IF('P04'!$F113="nt","",'P04'!$F113)</f>
        <v>na</v>
      </c>
      <c r="G103" s="66" t="str">
        <f>IF('P05'!$F113="nt","",'P05'!$F113)</f>
        <v>na</v>
      </c>
      <c r="H103" s="66" t="str">
        <f>IF('P06'!$F113="nt","",'P06'!$F113)</f>
        <v>na</v>
      </c>
      <c r="I103" s="66" t="str">
        <f>IF('P07'!$F113="nt","",'P07'!$F113)</f>
        <v>na</v>
      </c>
      <c r="J103" s="66" t="str">
        <f>IF('P08'!$F113="nt","",'P08'!$F113)</f>
        <v>na</v>
      </c>
      <c r="K103" s="66" t="str">
        <f>IF('P09'!$F113="nt","",'P09'!$F113)</f>
        <v>na</v>
      </c>
      <c r="L103" s="66" t="str">
        <f>IF('P10'!$F113="nt","",'P10'!$F113)</f>
        <v>na</v>
      </c>
      <c r="M103" s="66" t="str">
        <f>IF('P11'!$F113="nt","",'P11'!$F113)</f>
        <v>na</v>
      </c>
      <c r="N103" s="66" t="str">
        <f>IF('P12'!$F113="nt","",'P12'!$F113)</f>
        <v>na</v>
      </c>
      <c r="O103" s="66" t="str">
        <f>IF('P13'!$F113="nt","",'P13'!$F113)</f>
        <v>na</v>
      </c>
      <c r="P103" s="66" t="str">
        <f>IF('P14'!$F113="nt","",'P14'!$F113)</f>
        <v/>
      </c>
      <c r="Q103" s="66" t="str">
        <f>IF('P15'!$F113="nt","",'P15'!$F113)</f>
        <v/>
      </c>
      <c r="R103" s="66" t="str">
        <f>IF('P16'!$F113="nt","",'P16'!$F113)</f>
        <v/>
      </c>
      <c r="S103" s="66" t="str">
        <f>IF('P17'!$F113="nt","",'P17'!$F113)</f>
        <v/>
      </c>
      <c r="T103" s="66" t="str">
        <f>IF('P18'!$F113="nt","",'P18'!$F113)</f>
        <v/>
      </c>
      <c r="U103" s="66" t="str">
        <f>IF('P19'!$F113="nt","",'P19'!$F113)</f>
        <v/>
      </c>
      <c r="V103" s="66" t="str">
        <f>IF('P20'!$F113="nt","",'P20'!$F113)</f>
        <v/>
      </c>
      <c r="W103" s="66" t="str">
        <f>IF('P21'!$F113="nt","",'P21'!$F113)</f>
        <v/>
      </c>
      <c r="X103" s="66" t="str">
        <f>IF('P22'!$F113="nt","",'P22'!$F113)</f>
        <v/>
      </c>
      <c r="Y103" s="66" t="str">
        <f>IF('P23'!$F113="nt","",'P23'!$F113)</f>
        <v/>
      </c>
      <c r="Z103" s="66" t="str">
        <f>IF('P24'!$F113="nt","",'P24'!$F113)</f>
        <v/>
      </c>
      <c r="AA103" s="66" t="str">
        <f>IF('P25'!$F113="nt","",'P25'!$F113)</f>
        <v/>
      </c>
    </row>
    <row r="104" ht="12.75">
      <c r="A104" s="68" t="s">
        <v>112</v>
      </c>
      <c r="B104" s="68" t="s">
        <v>108</v>
      </c>
      <c r="C104" s="66" t="str">
        <f>IF('P01'!$F114="nt","",'P01'!$F114)</f>
        <v>c</v>
      </c>
      <c r="D104" s="66" t="str">
        <f>IF('P02'!$F114="nt","",'P02'!$F114)</f>
        <v>c</v>
      </c>
      <c r="E104" s="66" t="str">
        <f>IF('P03'!$F114="nt","",'P03'!$F114)</f>
        <v>c</v>
      </c>
      <c r="F104" s="66" t="str">
        <f>IF('P04'!$F114="nt","",'P04'!$F114)</f>
        <v>c</v>
      </c>
      <c r="G104" s="66" t="str">
        <f>IF('P05'!$F114="nt","",'P05'!$F114)</f>
        <v>c</v>
      </c>
      <c r="H104" s="66" t="str">
        <f>IF('P06'!$F114="nt","",'P06'!$F114)</f>
        <v>c</v>
      </c>
      <c r="I104" s="66" t="str">
        <f>IF('P07'!$F114="nt","",'P07'!$F114)</f>
        <v>c</v>
      </c>
      <c r="J104" s="66" t="str">
        <f>IF('P08'!$F114="nt","",'P08'!$F114)</f>
        <v>c</v>
      </c>
      <c r="K104" s="66" t="str">
        <f>IF('P09'!$F114="nt","",'P09'!$F114)</f>
        <v>c</v>
      </c>
      <c r="L104" s="66" t="str">
        <f>IF('P10'!$F114="nt","",'P10'!$F114)</f>
        <v>c</v>
      </c>
      <c r="M104" s="66" t="str">
        <f>IF('P11'!$F114="nt","",'P11'!$F114)</f>
        <v>c</v>
      </c>
      <c r="N104" s="66" t="str">
        <f>IF('P12'!$F114="nt","",'P12'!$F114)</f>
        <v>c</v>
      </c>
      <c r="O104" s="66" t="str">
        <f>IF('P13'!$F114="nt","",'P13'!$F114)</f>
        <v>c</v>
      </c>
      <c r="P104" s="66" t="str">
        <f>IF('P14'!$F114="nt","",'P14'!$F114)</f>
        <v/>
      </c>
      <c r="Q104" s="66" t="str">
        <f>IF('P15'!$F114="nt","",'P15'!$F114)</f>
        <v/>
      </c>
      <c r="R104" s="66" t="str">
        <f>IF('P16'!$F114="nt","",'P16'!$F114)</f>
        <v/>
      </c>
      <c r="S104" s="66" t="str">
        <f>IF('P17'!$F114="nt","",'P17'!$F114)</f>
        <v/>
      </c>
      <c r="T104" s="66" t="str">
        <f>IF('P18'!$F114="nt","",'P18'!$F114)</f>
        <v/>
      </c>
      <c r="U104" s="66" t="str">
        <f>IF('P19'!$F114="nt","",'P19'!$F114)</f>
        <v/>
      </c>
      <c r="V104" s="66" t="str">
        <f>IF('P20'!$F114="nt","",'P20'!$F114)</f>
        <v/>
      </c>
      <c r="W104" s="66" t="str">
        <f>IF('P21'!$F114="nt","",'P21'!$F114)</f>
        <v/>
      </c>
      <c r="X104" s="66" t="str">
        <f>IF('P22'!$F114="nt","",'P22'!$F114)</f>
        <v/>
      </c>
      <c r="Y104" s="66" t="str">
        <f>IF('P23'!$F114="nt","",'P23'!$F114)</f>
        <v/>
      </c>
      <c r="Z104" s="66" t="str">
        <f>IF('P24'!$F114="nt","",'P24'!$F114)</f>
        <v/>
      </c>
      <c r="AA104" s="66" t="str">
        <f>IF('P25'!$F114="nt","",'P25'!$F114)</f>
        <v/>
      </c>
    </row>
    <row r="105" ht="12.75">
      <c r="A105" s="68" t="s">
        <v>112</v>
      </c>
      <c r="B105" s="68" t="s">
        <v>109</v>
      </c>
      <c r="C105" s="66" t="str">
        <f>IF('P01'!$F115="nt","",'P01'!$F115)</f>
        <v>na</v>
      </c>
      <c r="D105" s="66" t="str">
        <f>IF('P02'!$F115="nt","",'P02'!$F115)</f>
        <v>na</v>
      </c>
      <c r="E105" s="66" t="str">
        <f>IF('P03'!$F115="nt","",'P03'!$F115)</f>
        <v>na</v>
      </c>
      <c r="F105" s="66" t="str">
        <f>IF('P04'!$F115="nt","",'P04'!$F115)</f>
        <v>na</v>
      </c>
      <c r="G105" s="66" t="str">
        <f>IF('P05'!$F115="nt","",'P05'!$F115)</f>
        <v>na</v>
      </c>
      <c r="H105" s="66" t="str">
        <f>IF('P06'!$F115="nt","",'P06'!$F115)</f>
        <v>na</v>
      </c>
      <c r="I105" s="66" t="str">
        <f>IF('P07'!$F115="nt","",'P07'!$F115)</f>
        <v>na</v>
      </c>
      <c r="J105" s="66" t="str">
        <f>IF('P08'!$F115="nt","",'P08'!$F115)</f>
        <v>na</v>
      </c>
      <c r="K105" s="66" t="str">
        <f>IF('P09'!$F115="nt","",'P09'!$F115)</f>
        <v>na</v>
      </c>
      <c r="L105" s="66" t="str">
        <f>IF('P10'!$F115="nt","",'P10'!$F115)</f>
        <v>na</v>
      </c>
      <c r="M105" s="66" t="str">
        <f>IF('P11'!$F115="nt","",'P11'!$F115)</f>
        <v>na</v>
      </c>
      <c r="N105" s="66" t="str">
        <f>IF('P12'!$F115="nt","",'P12'!$F115)</f>
        <v>na</v>
      </c>
      <c r="O105" s="66" t="str">
        <f>IF('P13'!$F115="nt","",'P13'!$F115)</f>
        <v>na</v>
      </c>
      <c r="P105" s="66" t="str">
        <f>IF('P14'!$F115="nt","",'P14'!$F115)</f>
        <v/>
      </c>
      <c r="Q105" s="66" t="str">
        <f>IF('P15'!$F115="nt","",'P15'!$F115)</f>
        <v/>
      </c>
      <c r="R105" s="66" t="str">
        <f>IF('P16'!$F115="nt","",'P16'!$F115)</f>
        <v/>
      </c>
      <c r="S105" s="66" t="str">
        <f>IF('P17'!$F115="nt","",'P17'!$F115)</f>
        <v/>
      </c>
      <c r="T105" s="66" t="str">
        <f>IF('P18'!$F115="nt","",'P18'!$F115)</f>
        <v/>
      </c>
      <c r="U105" s="66" t="str">
        <f>IF('P19'!$F115="nt","",'P19'!$F115)</f>
        <v/>
      </c>
      <c r="V105" s="66" t="str">
        <f>IF('P20'!$F115="nt","",'P20'!$F115)</f>
        <v/>
      </c>
      <c r="W105" s="66" t="str">
        <f>IF('P21'!$F115="nt","",'P21'!$F115)</f>
        <v/>
      </c>
      <c r="X105" s="66" t="str">
        <f>IF('P22'!$F115="nt","",'P22'!$F115)</f>
        <v/>
      </c>
      <c r="Y105" s="66" t="str">
        <f>IF('P23'!$F115="nt","",'P23'!$F115)</f>
        <v/>
      </c>
      <c r="Z105" s="66" t="str">
        <f>IF('P24'!$F115="nt","",'P24'!$F115)</f>
        <v/>
      </c>
      <c r="AA105" s="66" t="str">
        <f>IF('P25'!$F115="nt","",'P25'!$F115)</f>
        <v/>
      </c>
    </row>
    <row r="106" ht="12.75">
      <c r="A106" s="68" t="s">
        <v>112</v>
      </c>
      <c r="B106" s="68" t="s">
        <v>110</v>
      </c>
      <c r="C106" s="66" t="str">
        <f>IF('P01'!$F116="nt","",'P01'!$F116)</f>
        <v>c</v>
      </c>
      <c r="D106" s="66" t="str">
        <f>IF('P02'!$F116="nt","",'P02'!$F116)</f>
        <v>c</v>
      </c>
      <c r="E106" s="66" t="str">
        <f>IF('P03'!$F116="nt","",'P03'!$F116)</f>
        <v>c</v>
      </c>
      <c r="F106" s="66" t="str">
        <f>IF('P04'!$F116="nt","",'P04'!$F116)</f>
        <v>c</v>
      </c>
      <c r="G106" s="66" t="str">
        <f>IF('P05'!$F116="nt","",'P05'!$F116)</f>
        <v>c</v>
      </c>
      <c r="H106" s="66" t="str">
        <f>IF('P06'!$F116="nt","",'P06'!$F116)</f>
        <v>c</v>
      </c>
      <c r="I106" s="66" t="str">
        <f>IF('P07'!$F116="nt","",'P07'!$F116)</f>
        <v>c</v>
      </c>
      <c r="J106" s="66" t="str">
        <f>IF('P08'!$F116="nt","",'P08'!$F116)</f>
        <v>c</v>
      </c>
      <c r="K106" s="66" t="str">
        <f>IF('P09'!$F116="nt","",'P09'!$F116)</f>
        <v>c</v>
      </c>
      <c r="L106" s="66" t="str">
        <f>IF('P10'!$F116="nt","",'P10'!$F116)</f>
        <v>c</v>
      </c>
      <c r="M106" s="66" t="str">
        <f>IF('P11'!$F116="nt","",'P11'!$F116)</f>
        <v>c</v>
      </c>
      <c r="N106" s="66" t="str">
        <f>IF('P12'!$F116="nt","",'P12'!$F116)</f>
        <v>c</v>
      </c>
      <c r="O106" s="66" t="str">
        <f>IF('P13'!$F116="nt","",'P13'!$F116)</f>
        <v>c</v>
      </c>
      <c r="P106" s="66" t="str">
        <f>IF('P14'!$F116="nt","",'P14'!$F116)</f>
        <v/>
      </c>
      <c r="Q106" s="66" t="str">
        <f>IF('P15'!$F116="nt","",'P15'!$F116)</f>
        <v/>
      </c>
      <c r="R106" s="66" t="str">
        <f>IF('P16'!$F116="nt","",'P16'!$F116)</f>
        <v/>
      </c>
      <c r="S106" s="66" t="str">
        <f>IF('P17'!$F116="nt","",'P17'!$F116)</f>
        <v/>
      </c>
      <c r="T106" s="66" t="str">
        <f>IF('P18'!$F116="nt","",'P18'!$F116)</f>
        <v/>
      </c>
      <c r="U106" s="66" t="str">
        <f>IF('P19'!$F116="nt","",'P19'!$F116)</f>
        <v/>
      </c>
      <c r="V106" s="66" t="str">
        <f>IF('P20'!$F116="nt","",'P20'!$F116)</f>
        <v/>
      </c>
      <c r="W106" s="66" t="str">
        <f>IF('P21'!$F116="nt","",'P21'!$F116)</f>
        <v/>
      </c>
      <c r="X106" s="66" t="str">
        <f>IF('P22'!$F116="nt","",'P22'!$F116)</f>
        <v/>
      </c>
      <c r="Y106" s="66" t="str">
        <f>IF('P23'!$F116="nt","",'P23'!$F116)</f>
        <v/>
      </c>
      <c r="Z106" s="66" t="str">
        <f>IF('P24'!$F116="nt","",'P24'!$F116)</f>
        <v/>
      </c>
      <c r="AA106" s="66" t="str">
        <f>IF('P25'!$F116="nt","",'P25'!$F116)</f>
        <v/>
      </c>
    </row>
    <row r="107" ht="12.75">
      <c r="A107" s="68" t="s">
        <v>112</v>
      </c>
      <c r="B107" s="68" t="s">
        <v>111</v>
      </c>
      <c r="C107" s="66" t="str">
        <f>IF('P01'!$F117="nt","",'P01'!$F117)</f>
        <v>na</v>
      </c>
      <c r="D107" s="66" t="str">
        <f>IF('P02'!$F117="nt","",'P02'!$F117)</f>
        <v>na</v>
      </c>
      <c r="E107" s="66" t="str">
        <f>IF('P03'!$F117="nt","",'P03'!$F117)</f>
        <v>na</v>
      </c>
      <c r="F107" s="66" t="str">
        <f>IF('P04'!$F117="nt","",'P04'!$F117)</f>
        <v>na</v>
      </c>
      <c r="G107" s="66" t="str">
        <f>IF('P05'!$F117="nt","",'P05'!$F117)</f>
        <v>na</v>
      </c>
      <c r="H107" s="66" t="str">
        <f>IF('P06'!$F117="nt","",'P06'!$F117)</f>
        <v>na</v>
      </c>
      <c r="I107" s="66" t="str">
        <f>IF('P07'!$F117="nt","",'P07'!$F117)</f>
        <v>na</v>
      </c>
      <c r="J107" s="66" t="str">
        <f>IF('P08'!$F117="nt","",'P08'!$F117)</f>
        <v>na</v>
      </c>
      <c r="K107" s="66" t="str">
        <f>IF('P09'!$F117="nt","",'P09'!$F117)</f>
        <v>na</v>
      </c>
      <c r="L107" s="66" t="str">
        <f>IF('P10'!$F117="nt","",'P10'!$F117)</f>
        <v>na</v>
      </c>
      <c r="M107" s="66" t="str">
        <f>IF('P11'!$F117="nt","",'P11'!$F117)</f>
        <v>na</v>
      </c>
      <c r="N107" s="66" t="str">
        <f>IF('P12'!$F117="nt","",'P12'!$F117)</f>
        <v>na</v>
      </c>
      <c r="O107" s="66" t="str">
        <f>IF('P13'!$F117="nt","",'P13'!$F117)</f>
        <v>na</v>
      </c>
      <c r="P107" s="66" t="str">
        <f>IF('P14'!$F117="nt","",'P14'!$F117)</f>
        <v/>
      </c>
      <c r="Q107" s="66" t="str">
        <f>IF('P15'!$F117="nt","",'P15'!$F117)</f>
        <v/>
      </c>
      <c r="R107" s="66" t="str">
        <f>IF('P16'!$F117="nt","",'P16'!$F117)</f>
        <v/>
      </c>
      <c r="S107" s="66" t="str">
        <f>IF('P17'!$F117="nt","",'P17'!$F117)</f>
        <v/>
      </c>
      <c r="T107" s="66" t="str">
        <f>IF('P18'!$F117="nt","",'P18'!$F117)</f>
        <v/>
      </c>
      <c r="U107" s="66" t="str">
        <f>IF('P19'!$F117="nt","",'P19'!$F117)</f>
        <v/>
      </c>
      <c r="V107" s="66" t="str">
        <f>IF('P20'!$F117="nt","",'P20'!$F117)</f>
        <v/>
      </c>
      <c r="W107" s="66" t="str">
        <f>IF('P21'!$F117="nt","",'P21'!$F117)</f>
        <v/>
      </c>
      <c r="X107" s="66" t="str">
        <f>IF('P22'!$F117="nt","",'P22'!$F117)</f>
        <v/>
      </c>
      <c r="Y107" s="66" t="str">
        <f>IF('P23'!$F117="nt","",'P23'!$F117)</f>
        <v/>
      </c>
      <c r="Z107" s="66" t="str">
        <f>IF('P24'!$F117="nt","",'P24'!$F117)</f>
        <v/>
      </c>
      <c r="AA107" s="66" t="str">
        <f>IF('P25'!$F117="nt","",'P25'!$F117)</f>
        <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0">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5703125"/>
    <col customWidth="1" min="8" max="8" width="8.5703125"/>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
  </cols>
  <sheetData>
    <row r="1" ht="0.75" customHeight="1">
      <c r="A1" s="312"/>
      <c r="B1" s="365"/>
      <c r="C1" s="365"/>
      <c r="D1" s="365"/>
      <c r="E1" s="365"/>
      <c r="F1" s="365"/>
      <c r="G1" s="365"/>
      <c r="H1" s="365"/>
      <c r="I1" s="365"/>
      <c r="J1" s="365"/>
      <c r="K1" s="365"/>
      <c r="L1" s="365"/>
      <c r="M1" s="313"/>
      <c r="N1" s="365"/>
      <c r="O1" s="365"/>
      <c r="P1" s="365"/>
      <c r="Q1" s="365"/>
      <c r="R1" s="365"/>
      <c r="S1" s="365"/>
      <c r="T1" s="365"/>
      <c r="U1" s="365"/>
      <c r="V1" s="365"/>
      <c r="W1" s="365"/>
      <c r="X1" s="365"/>
      <c r="Y1" s="365"/>
      <c r="Z1" s="365"/>
      <c r="AA1" s="365"/>
      <c r="AB1" s="365"/>
      <c r="AC1" s="365"/>
      <c r="AD1" s="365"/>
    </row>
    <row r="2" ht="16.5" customHeight="1">
      <c r="A2" s="315"/>
      <c r="B2" s="374" t="str">
        <f>F4</f>
        <v>P22</v>
      </c>
      <c r="C2" s="375">
        <f>Echantillon!C34</f>
        <v>0</v>
      </c>
      <c r="D2" s="376"/>
      <c r="E2" s="376"/>
      <c r="F2" s="377"/>
      <c r="G2" s="378"/>
      <c r="H2" s="378"/>
      <c r="I2" s="378"/>
      <c r="J2" s="378"/>
      <c r="K2" s="379"/>
      <c r="L2" s="379"/>
      <c r="M2" s="321"/>
      <c r="N2" s="366"/>
      <c r="O2" s="366"/>
      <c r="P2" s="365"/>
      <c r="Q2" s="365"/>
      <c r="R2" s="365"/>
      <c r="S2" s="365"/>
      <c r="T2" s="365"/>
      <c r="U2" s="365"/>
      <c r="V2" s="365"/>
      <c r="W2" s="365"/>
      <c r="X2" s="365"/>
      <c r="Y2" s="365"/>
      <c r="Z2" s="365"/>
      <c r="AA2" s="365"/>
      <c r="AB2" s="365"/>
      <c r="AC2" s="365"/>
      <c r="AD2" s="365"/>
    </row>
    <row r="3" ht="18.75" customHeight="1">
      <c r="A3" s="315"/>
      <c r="B3" s="374" t="s">
        <v>508</v>
      </c>
      <c r="C3" s="323" t="str">
        <f>HYPERLINK(Echantillon!D34)</f>
        <v/>
      </c>
      <c r="D3" s="12"/>
      <c r="E3" s="12"/>
      <c r="F3" s="12"/>
      <c r="G3" s="378"/>
      <c r="H3" s="378"/>
      <c r="I3" s="378"/>
      <c r="J3" s="378"/>
      <c r="K3" s="378"/>
      <c r="L3" s="378"/>
      <c r="M3" s="320"/>
      <c r="N3" s="365"/>
      <c r="O3" s="365"/>
      <c r="P3" s="365"/>
      <c r="Q3" s="365"/>
      <c r="R3" s="365"/>
      <c r="S3" s="365"/>
      <c r="T3" s="365"/>
      <c r="U3" s="365"/>
      <c r="V3" s="365"/>
      <c r="W3" s="365"/>
      <c r="X3" s="365"/>
      <c r="Y3" s="365"/>
      <c r="Z3" s="365"/>
      <c r="AA3" s="365"/>
      <c r="AB3" s="365"/>
      <c r="AC3" s="365"/>
      <c r="AD3" s="365"/>
    </row>
    <row r="4" ht="16.5" customHeight="1">
      <c r="A4" s="312"/>
      <c r="B4" s="324" t="s">
        <v>125</v>
      </c>
      <c r="C4" s="325" t="s">
        <v>509</v>
      </c>
      <c r="D4" s="325" t="s">
        <v>128</v>
      </c>
      <c r="E4" s="326" t="s">
        <v>129</v>
      </c>
      <c r="F4" s="326" t="str">
        <f>Echantillon!B34</f>
        <v>P22</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55">P5+Q5</f>
        <v>0</v>
      </c>
      <c r="U5" s="339" t="str">
        <f t="shared" ref="U5:U7" si="356">IF(T5&gt;0,P5/T5,"-")</f>
        <v>-</v>
      </c>
      <c r="V5" s="340" t="str">
        <f t="shared" ref="V5:W5" si="357">U5</f>
        <v>-</v>
      </c>
      <c r="W5" s="340" t="str">
        <f t="shared" si="357"/>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55"/>
        <v>0</v>
      </c>
      <c r="U6" s="339" t="str">
        <f t="shared" si="356"/>
        <v>-</v>
      </c>
      <c r="V6" s="285" t="str">
        <f t="shared" ref="V6:W6" si="358">IF(T6&gt;0,SUM(P5:P6)/SUM(T5:T6),"-")</f>
        <v>-</v>
      </c>
      <c r="W6" s="285" t="e">
        <f t="shared" si="358"/>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55"/>
        <v>0</v>
      </c>
      <c r="U7" s="339" t="str">
        <f t="shared" si="356"/>
        <v>-</v>
      </c>
      <c r="V7" s="340" t="str">
        <f t="shared" ref="V7:W7" si="359">IF(T7&gt;0,SUM(P5:P7)/SUM(T5:T7),"-")</f>
        <v>-</v>
      </c>
      <c r="W7" s="340" t="e">
        <f t="shared" si="359"/>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60">SUM(P5:P7)</f>
        <v>0</v>
      </c>
      <c r="Q8" s="342">
        <f t="shared" si="360"/>
        <v>0</v>
      </c>
      <c r="R8" s="342">
        <f t="shared" si="360"/>
        <v>0</v>
      </c>
      <c r="S8" s="342">
        <f t="shared" si="360"/>
        <v>106</v>
      </c>
      <c r="T8" s="343">
        <f t="shared" si="360"/>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380"/>
      <c r="C11" s="380"/>
      <c r="D11" s="380"/>
      <c r="E11" s="381"/>
      <c r="F11" s="380"/>
      <c r="G11" s="380"/>
      <c r="H11" s="380"/>
      <c r="I11" s="382"/>
      <c r="J11" s="382"/>
      <c r="K11" s="382"/>
      <c r="L11" s="382"/>
      <c r="M11" s="350"/>
      <c r="N11" s="365"/>
      <c r="O11" s="365"/>
      <c r="P11" s="365"/>
      <c r="Q11" s="365"/>
      <c r="R11" s="365"/>
      <c r="S11" s="365"/>
      <c r="T11" s="365"/>
      <c r="U11" s="365"/>
      <c r="V11" s="365"/>
      <c r="W11" s="365"/>
      <c r="X11" s="365"/>
      <c r="Y11" s="365"/>
      <c r="Z11" s="365"/>
      <c r="AA11" s="365"/>
      <c r="AB11" s="365"/>
      <c r="AC11" s="365"/>
      <c r="AD11" s="365"/>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65"/>
      <c r="O12" s="365"/>
      <c r="P12" s="365"/>
      <c r="Q12" s="365"/>
      <c r="R12" s="365"/>
      <c r="S12" s="365"/>
      <c r="T12" s="365"/>
      <c r="U12" s="365"/>
      <c r="V12" s="365"/>
      <c r="W12" s="365"/>
      <c r="X12" s="365"/>
      <c r="Y12" s="365"/>
      <c r="Z12" s="365"/>
      <c r="AA12" s="365"/>
      <c r="AB12" s="365"/>
      <c r="AC12" s="365"/>
      <c r="AD12" s="365"/>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65"/>
      <c r="O13" s="365"/>
      <c r="P13" s="365"/>
      <c r="Q13" s="365"/>
      <c r="R13" s="365"/>
      <c r="S13" s="365"/>
      <c r="T13" s="365"/>
      <c r="U13" s="365"/>
      <c r="V13" s="365"/>
      <c r="W13" s="365"/>
      <c r="X13" s="365"/>
      <c r="Y13" s="365"/>
      <c r="Z13" s="365"/>
      <c r="AA13" s="365"/>
      <c r="AB13" s="365"/>
      <c r="AC13" s="365"/>
      <c r="AD13" s="365"/>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65"/>
      <c r="O14" s="365"/>
      <c r="P14" s="365"/>
      <c r="Q14" s="365"/>
      <c r="R14" s="365"/>
      <c r="S14" s="365"/>
      <c r="T14" s="365"/>
      <c r="U14" s="365"/>
      <c r="V14" s="365"/>
      <c r="W14" s="365"/>
      <c r="X14" s="365"/>
      <c r="Y14" s="365"/>
      <c r="Z14" s="365"/>
      <c r="AA14" s="365"/>
      <c r="AB14" s="365"/>
      <c r="AC14" s="365"/>
      <c r="AD14" s="365"/>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65"/>
      <c r="O15" s="365"/>
      <c r="P15" s="365"/>
      <c r="Q15" s="365"/>
      <c r="R15" s="365"/>
      <c r="S15" s="365"/>
      <c r="T15" s="365"/>
      <c r="U15" s="365"/>
      <c r="V15" s="365"/>
      <c r="W15" s="365"/>
      <c r="X15" s="365"/>
      <c r="Y15" s="365"/>
      <c r="Z15" s="365"/>
      <c r="AA15" s="365"/>
      <c r="AB15" s="365"/>
      <c r="AC15" s="365"/>
      <c r="AD15" s="365"/>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65"/>
      <c r="O16" s="365"/>
      <c r="P16" s="365"/>
      <c r="Q16" s="365"/>
      <c r="R16" s="365"/>
      <c r="S16" s="365"/>
      <c r="T16" s="365"/>
      <c r="U16" s="365"/>
      <c r="V16" s="365"/>
      <c r="W16" s="365"/>
      <c r="X16" s="365"/>
      <c r="Y16" s="365"/>
      <c r="Z16" s="365"/>
      <c r="AA16" s="365"/>
      <c r="AB16" s="365"/>
      <c r="AC16" s="365"/>
      <c r="AD16" s="365"/>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65"/>
      <c r="O17" s="365"/>
      <c r="P17" s="365"/>
      <c r="Q17" s="365"/>
      <c r="R17" s="365"/>
      <c r="S17" s="365"/>
      <c r="T17" s="365"/>
      <c r="U17" s="365"/>
      <c r="V17" s="365"/>
      <c r="W17" s="365"/>
      <c r="X17" s="365"/>
      <c r="Y17" s="365"/>
      <c r="Z17" s="365"/>
      <c r="AA17" s="365"/>
      <c r="AB17" s="365"/>
      <c r="AC17" s="365"/>
      <c r="AD17" s="365"/>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7"/>
      <c r="O18" s="367"/>
      <c r="P18" s="367"/>
      <c r="Q18" s="367"/>
      <c r="R18" s="367"/>
      <c r="S18" s="367"/>
      <c r="T18" s="367"/>
      <c r="U18" s="367"/>
      <c r="V18" s="367"/>
      <c r="W18" s="367"/>
      <c r="X18" s="367"/>
      <c r="Y18" s="367"/>
      <c r="Z18" s="367"/>
      <c r="AA18" s="367"/>
      <c r="AB18" s="367"/>
      <c r="AC18" s="367"/>
      <c r="AD18" s="367"/>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68"/>
      <c r="O19" s="368"/>
      <c r="P19" s="368"/>
      <c r="Q19" s="368"/>
      <c r="R19" s="368"/>
      <c r="S19" s="368"/>
      <c r="T19" s="369"/>
      <c r="U19" s="365"/>
      <c r="V19" s="365"/>
      <c r="W19" s="365"/>
      <c r="X19" s="365"/>
      <c r="Y19" s="365"/>
      <c r="Z19" s="365"/>
      <c r="AA19" s="365"/>
      <c r="AB19" s="365"/>
      <c r="AC19" s="365"/>
      <c r="AD19" s="365"/>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65"/>
      <c r="O20" s="365"/>
      <c r="P20" s="365"/>
      <c r="Q20" s="365"/>
      <c r="R20" s="365"/>
      <c r="S20" s="365"/>
      <c r="T20" s="365"/>
      <c r="U20" s="365"/>
      <c r="V20" s="365"/>
      <c r="W20" s="365"/>
      <c r="X20" s="365"/>
      <c r="Y20" s="365"/>
      <c r="Z20" s="365"/>
      <c r="AA20" s="365"/>
      <c r="AB20" s="365"/>
      <c r="AC20" s="365"/>
      <c r="AD20" s="365"/>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65"/>
      <c r="O21" s="365"/>
      <c r="P21" s="365"/>
      <c r="Q21" s="365"/>
      <c r="R21" s="365"/>
      <c r="S21" s="365"/>
      <c r="T21" s="365"/>
      <c r="U21" s="365"/>
      <c r="V21" s="365"/>
      <c r="W21" s="365"/>
      <c r="X21" s="365"/>
      <c r="Y21" s="365"/>
      <c r="Z21" s="365"/>
      <c r="AA21" s="365"/>
      <c r="AB21" s="365"/>
      <c r="AC21" s="365"/>
      <c r="AD21" s="365"/>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65"/>
      <c r="O22" s="365"/>
      <c r="P22" s="365"/>
      <c r="Q22" s="365"/>
      <c r="R22" s="365"/>
      <c r="S22" s="365"/>
      <c r="T22" s="365"/>
      <c r="U22" s="365"/>
      <c r="V22" s="365"/>
      <c r="W22" s="365"/>
      <c r="X22" s="365"/>
      <c r="Y22" s="365"/>
      <c r="Z22" s="365"/>
      <c r="AA22" s="365"/>
      <c r="AB22" s="365"/>
      <c r="AC22" s="365"/>
      <c r="AD22" s="365"/>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65"/>
      <c r="O23" s="365"/>
      <c r="P23" s="365"/>
      <c r="Q23" s="365"/>
      <c r="R23" s="365"/>
      <c r="S23" s="365"/>
      <c r="T23" s="365"/>
      <c r="U23" s="365"/>
      <c r="V23" s="365"/>
      <c r="W23" s="365"/>
      <c r="X23" s="365"/>
      <c r="Y23" s="365"/>
      <c r="Z23" s="365"/>
      <c r="AA23" s="365"/>
      <c r="AB23" s="365"/>
      <c r="AC23" s="365"/>
      <c r="AD23" s="365"/>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65"/>
      <c r="O24" s="365"/>
      <c r="P24" s="365"/>
      <c r="Q24" s="365"/>
      <c r="R24" s="365"/>
      <c r="S24" s="365"/>
      <c r="T24" s="365"/>
      <c r="U24" s="365"/>
      <c r="V24" s="365"/>
      <c r="W24" s="365"/>
      <c r="X24" s="365"/>
      <c r="Y24" s="365"/>
      <c r="Z24" s="365"/>
      <c r="AA24" s="365"/>
      <c r="AB24" s="365"/>
      <c r="AC24" s="365"/>
      <c r="AD24" s="365"/>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65"/>
      <c r="O25" s="365"/>
      <c r="P25" s="365"/>
      <c r="Q25" s="365"/>
      <c r="R25" s="365"/>
      <c r="S25" s="365"/>
      <c r="T25" s="365"/>
      <c r="U25" s="365"/>
      <c r="V25" s="365"/>
      <c r="W25" s="365"/>
      <c r="X25" s="365"/>
      <c r="Y25" s="365"/>
      <c r="Z25" s="365"/>
      <c r="AA25" s="365"/>
      <c r="AB25" s="365"/>
      <c r="AC25" s="365"/>
      <c r="AD25" s="365"/>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65"/>
      <c r="O26" s="365"/>
      <c r="P26" s="365"/>
      <c r="Q26" s="365"/>
      <c r="R26" s="365"/>
      <c r="S26" s="365"/>
      <c r="T26" s="365"/>
      <c r="U26" s="365"/>
      <c r="V26" s="365"/>
      <c r="W26" s="365"/>
      <c r="X26" s="365"/>
      <c r="Y26" s="365"/>
      <c r="Z26" s="365"/>
      <c r="AA26" s="365"/>
      <c r="AB26" s="365"/>
      <c r="AC26" s="365"/>
      <c r="AD26" s="365"/>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65"/>
      <c r="O27" s="365"/>
      <c r="P27" s="365"/>
      <c r="Q27" s="365"/>
      <c r="R27" s="365"/>
      <c r="S27" s="365"/>
      <c r="T27" s="365"/>
      <c r="U27" s="365"/>
      <c r="V27" s="365"/>
      <c r="W27" s="365"/>
      <c r="X27" s="365"/>
      <c r="Y27" s="365"/>
      <c r="Z27" s="365"/>
      <c r="AA27" s="365"/>
      <c r="AB27" s="365"/>
      <c r="AC27" s="365"/>
      <c r="AD27" s="365"/>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65"/>
      <c r="O28" s="365"/>
      <c r="P28" s="365"/>
      <c r="Q28" s="365"/>
      <c r="R28" s="365"/>
      <c r="S28" s="365"/>
      <c r="T28" s="365"/>
      <c r="U28" s="365"/>
      <c r="V28" s="365"/>
      <c r="W28" s="365"/>
      <c r="X28" s="365"/>
      <c r="Y28" s="365"/>
      <c r="Z28" s="365"/>
      <c r="AA28" s="365"/>
      <c r="AB28" s="365"/>
      <c r="AC28" s="365"/>
      <c r="AD28" s="365"/>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65"/>
      <c r="O29" s="365"/>
      <c r="P29" s="365"/>
      <c r="Q29" s="365"/>
      <c r="R29" s="365"/>
      <c r="S29" s="365"/>
      <c r="T29" s="365"/>
      <c r="U29" s="365"/>
      <c r="V29" s="365"/>
      <c r="W29" s="365"/>
      <c r="X29" s="365"/>
      <c r="Y29" s="365"/>
      <c r="Z29" s="365"/>
      <c r="AA29" s="365"/>
      <c r="AB29" s="365"/>
      <c r="AC29" s="365"/>
      <c r="AD29" s="365"/>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65"/>
      <c r="O30" s="365"/>
      <c r="P30" s="365"/>
      <c r="Q30" s="365"/>
      <c r="R30" s="365"/>
      <c r="S30" s="365"/>
      <c r="T30" s="365"/>
      <c r="U30" s="365"/>
      <c r="V30" s="365"/>
      <c r="W30" s="365"/>
      <c r="X30" s="365"/>
      <c r="Y30" s="365"/>
      <c r="Z30" s="365"/>
      <c r="AA30" s="365"/>
      <c r="AB30" s="365"/>
      <c r="AC30" s="365"/>
      <c r="AD30" s="365"/>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65"/>
      <c r="O31" s="365"/>
      <c r="P31" s="365"/>
      <c r="Q31" s="365"/>
      <c r="R31" s="365"/>
      <c r="S31" s="365"/>
      <c r="T31" s="365"/>
      <c r="U31" s="365"/>
      <c r="V31" s="365"/>
      <c r="W31" s="365"/>
      <c r="X31" s="365"/>
      <c r="Y31" s="365"/>
      <c r="Z31" s="365"/>
      <c r="AA31" s="365"/>
      <c r="AB31" s="365"/>
      <c r="AC31" s="365"/>
      <c r="AD31" s="365"/>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65"/>
      <c r="O32" s="365"/>
      <c r="P32" s="365"/>
      <c r="Q32" s="365"/>
      <c r="R32" s="365"/>
      <c r="S32" s="365"/>
      <c r="T32" s="365"/>
      <c r="U32" s="365"/>
      <c r="V32" s="365"/>
      <c r="W32" s="365"/>
      <c r="X32" s="365"/>
      <c r="Y32" s="365"/>
      <c r="Z32" s="365"/>
      <c r="AA32" s="365"/>
      <c r="AB32" s="365"/>
      <c r="AC32" s="365"/>
      <c r="AD32" s="365"/>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65"/>
      <c r="O33" s="365"/>
      <c r="P33" s="365"/>
      <c r="Q33" s="365"/>
      <c r="R33" s="365"/>
      <c r="S33" s="365"/>
      <c r="T33" s="365"/>
      <c r="U33" s="365"/>
      <c r="V33" s="365"/>
      <c r="W33" s="365"/>
      <c r="X33" s="365"/>
      <c r="Y33" s="365"/>
      <c r="Z33" s="365"/>
      <c r="AA33" s="365"/>
      <c r="AB33" s="365"/>
      <c r="AC33" s="365"/>
      <c r="AD33" s="365"/>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65"/>
      <c r="O34" s="365"/>
      <c r="P34" s="365"/>
      <c r="Q34" s="365"/>
      <c r="R34" s="365"/>
      <c r="S34" s="365"/>
      <c r="T34" s="365"/>
      <c r="U34" s="365"/>
      <c r="V34" s="365"/>
      <c r="W34" s="365"/>
      <c r="X34" s="365"/>
      <c r="Y34" s="365"/>
      <c r="Z34" s="365"/>
      <c r="AA34" s="365"/>
      <c r="AB34" s="365"/>
      <c r="AC34" s="365"/>
      <c r="AD34" s="365"/>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65"/>
      <c r="O35" s="365"/>
      <c r="P35" s="365"/>
      <c r="Q35" s="365"/>
      <c r="R35" s="365"/>
      <c r="S35" s="365"/>
      <c r="T35" s="365"/>
      <c r="U35" s="365"/>
      <c r="V35" s="365"/>
      <c r="W35" s="365"/>
      <c r="X35" s="365"/>
      <c r="Y35" s="365"/>
      <c r="Z35" s="365"/>
      <c r="AA35" s="365"/>
      <c r="AB35" s="365"/>
      <c r="AC35" s="365"/>
      <c r="AD35" s="365"/>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65"/>
      <c r="O36" s="365"/>
      <c r="P36" s="365"/>
      <c r="Q36" s="365"/>
      <c r="R36" s="365"/>
      <c r="S36" s="365"/>
      <c r="T36" s="365"/>
      <c r="U36" s="365"/>
      <c r="V36" s="365"/>
      <c r="W36" s="365"/>
      <c r="X36" s="365"/>
      <c r="Y36" s="365"/>
      <c r="Z36" s="365"/>
      <c r="AA36" s="365"/>
      <c r="AB36" s="365"/>
      <c r="AC36" s="365"/>
      <c r="AD36" s="365"/>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65"/>
      <c r="O37" s="365"/>
      <c r="P37" s="365"/>
      <c r="Q37" s="365"/>
      <c r="R37" s="365"/>
      <c r="S37" s="365"/>
      <c r="T37" s="365"/>
      <c r="U37" s="365"/>
      <c r="V37" s="365"/>
      <c r="W37" s="365"/>
      <c r="X37" s="365"/>
      <c r="Y37" s="365"/>
      <c r="Z37" s="365"/>
      <c r="AA37" s="365"/>
      <c r="AB37" s="365"/>
      <c r="AC37" s="365"/>
      <c r="AD37" s="365"/>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65"/>
      <c r="O38" s="365"/>
      <c r="P38" s="365"/>
      <c r="Q38" s="365"/>
      <c r="R38" s="365"/>
      <c r="S38" s="365"/>
      <c r="T38" s="365"/>
      <c r="U38" s="365"/>
      <c r="V38" s="365"/>
      <c r="W38" s="365"/>
      <c r="X38" s="365"/>
      <c r="Y38" s="365"/>
      <c r="Z38" s="365"/>
      <c r="AA38" s="365"/>
      <c r="AB38" s="365"/>
      <c r="AC38" s="365"/>
      <c r="AD38" s="365"/>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65"/>
      <c r="O39" s="365"/>
      <c r="P39" s="365"/>
      <c r="Q39" s="365"/>
      <c r="R39" s="365"/>
      <c r="S39" s="365"/>
      <c r="T39" s="365"/>
      <c r="U39" s="365"/>
      <c r="V39" s="365"/>
      <c r="W39" s="365"/>
      <c r="X39" s="365"/>
      <c r="Y39" s="365"/>
      <c r="Z39" s="365"/>
      <c r="AA39" s="365"/>
      <c r="AB39" s="365"/>
      <c r="AC39" s="365"/>
      <c r="AD39" s="365"/>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65"/>
      <c r="O40" s="365"/>
      <c r="P40" s="365"/>
      <c r="Q40" s="365"/>
      <c r="R40" s="365"/>
      <c r="S40" s="365"/>
      <c r="T40" s="365"/>
      <c r="U40" s="365"/>
      <c r="V40" s="365"/>
      <c r="W40" s="365"/>
      <c r="X40" s="365"/>
      <c r="Y40" s="365"/>
      <c r="Z40" s="365"/>
      <c r="AA40" s="365"/>
      <c r="AB40" s="365"/>
      <c r="AC40" s="365"/>
      <c r="AD40" s="365"/>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65"/>
      <c r="O41" s="365"/>
      <c r="P41" s="365"/>
      <c r="Q41" s="365"/>
      <c r="R41" s="365"/>
      <c r="S41" s="365"/>
      <c r="T41" s="365"/>
      <c r="U41" s="365"/>
      <c r="V41" s="365"/>
      <c r="W41" s="365"/>
      <c r="X41" s="365"/>
      <c r="Y41" s="365"/>
      <c r="Z41" s="365"/>
      <c r="AA41" s="365"/>
      <c r="AB41" s="365"/>
      <c r="AC41" s="365"/>
      <c r="AD41" s="365"/>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65"/>
      <c r="O42" s="365"/>
      <c r="P42" s="365"/>
      <c r="Q42" s="365"/>
      <c r="R42" s="365"/>
      <c r="S42" s="365"/>
      <c r="T42" s="365"/>
      <c r="U42" s="365"/>
      <c r="V42" s="365"/>
      <c r="W42" s="365"/>
      <c r="X42" s="365"/>
      <c r="Y42" s="365"/>
      <c r="Z42" s="365"/>
      <c r="AA42" s="365"/>
      <c r="AB42" s="365"/>
      <c r="AC42" s="365"/>
      <c r="AD42" s="365"/>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65"/>
      <c r="O43" s="365"/>
      <c r="P43" s="365"/>
      <c r="Q43" s="365"/>
      <c r="R43" s="365"/>
      <c r="S43" s="365"/>
      <c r="T43" s="365"/>
      <c r="U43" s="365"/>
      <c r="V43" s="365"/>
      <c r="W43" s="365"/>
      <c r="X43" s="365"/>
      <c r="Y43" s="365"/>
      <c r="Z43" s="365"/>
      <c r="AA43" s="365"/>
      <c r="AB43" s="365"/>
      <c r="AC43" s="365"/>
      <c r="AD43" s="365"/>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65"/>
      <c r="O44" s="365"/>
      <c r="P44" s="365"/>
      <c r="Q44" s="365"/>
      <c r="R44" s="365"/>
      <c r="S44" s="365"/>
      <c r="T44" s="365"/>
      <c r="U44" s="365"/>
      <c r="V44" s="365"/>
      <c r="W44" s="365"/>
      <c r="X44" s="365"/>
      <c r="Y44" s="365"/>
      <c r="Z44" s="365"/>
      <c r="AA44" s="365"/>
      <c r="AB44" s="365"/>
      <c r="AC44" s="365"/>
      <c r="AD44" s="365"/>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65"/>
      <c r="O45" s="365"/>
      <c r="P45" s="365"/>
      <c r="Q45" s="365"/>
      <c r="R45" s="365"/>
      <c r="S45" s="365"/>
      <c r="T45" s="365"/>
      <c r="U45" s="365"/>
      <c r="V45" s="365"/>
      <c r="W45" s="365"/>
      <c r="X45" s="365"/>
      <c r="Y45" s="365"/>
      <c r="Z45" s="365"/>
      <c r="AA45" s="365"/>
      <c r="AB45" s="365"/>
      <c r="AC45" s="365"/>
      <c r="AD45" s="365"/>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65"/>
      <c r="O46" s="365"/>
      <c r="P46" s="365"/>
      <c r="Q46" s="365"/>
      <c r="R46" s="365"/>
      <c r="S46" s="365"/>
      <c r="T46" s="365"/>
      <c r="U46" s="365"/>
      <c r="V46" s="365"/>
      <c r="W46" s="365"/>
      <c r="X46" s="365"/>
      <c r="Y46" s="365"/>
      <c r="Z46" s="365"/>
      <c r="AA46" s="365"/>
      <c r="AB46" s="365"/>
      <c r="AC46" s="365"/>
      <c r="AD46" s="365"/>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65"/>
      <c r="O47" s="365"/>
      <c r="P47" s="365"/>
      <c r="Q47" s="365"/>
      <c r="R47" s="365"/>
      <c r="S47" s="365"/>
      <c r="T47" s="365"/>
      <c r="U47" s="365"/>
      <c r="V47" s="365"/>
      <c r="W47" s="365"/>
      <c r="X47" s="365"/>
      <c r="Y47" s="365"/>
      <c r="Z47" s="365"/>
      <c r="AA47" s="365"/>
      <c r="AB47" s="365"/>
      <c r="AC47" s="365"/>
      <c r="AD47" s="365"/>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65"/>
      <c r="O48" s="365"/>
      <c r="P48" s="365"/>
      <c r="Q48" s="365"/>
      <c r="R48" s="365"/>
      <c r="S48" s="365"/>
      <c r="T48" s="365"/>
      <c r="U48" s="365"/>
      <c r="V48" s="365"/>
      <c r="W48" s="365"/>
      <c r="X48" s="365"/>
      <c r="Y48" s="365"/>
      <c r="Z48" s="365"/>
      <c r="AA48" s="365"/>
      <c r="AB48" s="365"/>
      <c r="AC48" s="365"/>
      <c r="AD48" s="365"/>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65"/>
      <c r="O49" s="365"/>
      <c r="P49" s="365"/>
      <c r="Q49" s="365"/>
      <c r="R49" s="365"/>
      <c r="S49" s="365"/>
      <c r="T49" s="365"/>
      <c r="U49" s="365"/>
      <c r="V49" s="365"/>
      <c r="W49" s="365"/>
      <c r="X49" s="365"/>
      <c r="Y49" s="365"/>
      <c r="Z49" s="365"/>
      <c r="AA49" s="365"/>
      <c r="AB49" s="365"/>
      <c r="AC49" s="365"/>
      <c r="AD49" s="365"/>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65"/>
      <c r="O50" s="365"/>
      <c r="P50" s="365"/>
      <c r="Q50" s="365"/>
      <c r="R50" s="365"/>
      <c r="S50" s="365"/>
      <c r="T50" s="365"/>
      <c r="U50" s="365"/>
      <c r="V50" s="365"/>
      <c r="W50" s="365"/>
      <c r="X50" s="365"/>
      <c r="Y50" s="365"/>
      <c r="Z50" s="365"/>
      <c r="AA50" s="365"/>
      <c r="AB50" s="365"/>
      <c r="AC50" s="365"/>
      <c r="AD50" s="365"/>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65"/>
      <c r="O51" s="365"/>
      <c r="P51" s="365"/>
      <c r="Q51" s="365"/>
      <c r="R51" s="365"/>
      <c r="S51" s="365"/>
      <c r="T51" s="365"/>
      <c r="U51" s="365"/>
      <c r="V51" s="365"/>
      <c r="W51" s="365"/>
      <c r="X51" s="365"/>
      <c r="Y51" s="365"/>
      <c r="Z51" s="365"/>
      <c r="AA51" s="365"/>
      <c r="AB51" s="365"/>
      <c r="AC51" s="365"/>
      <c r="AD51" s="365"/>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65"/>
      <c r="O52" s="365"/>
      <c r="P52" s="365"/>
      <c r="Q52" s="365"/>
      <c r="R52" s="365"/>
      <c r="S52" s="365"/>
      <c r="T52" s="365"/>
      <c r="U52" s="365"/>
      <c r="V52" s="365"/>
      <c r="W52" s="365"/>
      <c r="X52" s="365"/>
      <c r="Y52" s="365"/>
      <c r="Z52" s="365"/>
      <c r="AA52" s="365"/>
      <c r="AB52" s="365"/>
      <c r="AC52" s="365"/>
      <c r="AD52" s="365"/>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65"/>
      <c r="O53" s="365"/>
      <c r="P53" s="365"/>
      <c r="Q53" s="365"/>
      <c r="R53" s="365"/>
      <c r="S53" s="365"/>
      <c r="T53" s="365"/>
      <c r="U53" s="365"/>
      <c r="V53" s="365"/>
      <c r="W53" s="365"/>
      <c r="X53" s="365"/>
      <c r="Y53" s="365"/>
      <c r="Z53" s="365"/>
      <c r="AA53" s="365"/>
      <c r="AB53" s="365"/>
      <c r="AC53" s="365"/>
      <c r="AD53" s="365"/>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65"/>
      <c r="O54" s="365"/>
      <c r="P54" s="365"/>
      <c r="Q54" s="365"/>
      <c r="R54" s="365"/>
      <c r="S54" s="365"/>
      <c r="T54" s="365"/>
      <c r="U54" s="365"/>
      <c r="V54" s="365"/>
      <c r="W54" s="365"/>
      <c r="X54" s="365"/>
      <c r="Y54" s="365"/>
      <c r="Z54" s="365"/>
      <c r="AA54" s="365"/>
      <c r="AB54" s="365"/>
      <c r="AC54" s="365"/>
      <c r="AD54" s="365"/>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65"/>
      <c r="O55" s="365"/>
      <c r="P55" s="365"/>
      <c r="Q55" s="365"/>
      <c r="R55" s="365"/>
      <c r="S55" s="365"/>
      <c r="T55" s="365"/>
      <c r="U55" s="365"/>
      <c r="V55" s="365"/>
      <c r="W55" s="365"/>
      <c r="X55" s="365"/>
      <c r="Y55" s="365"/>
      <c r="Z55" s="365"/>
      <c r="AA55" s="365"/>
      <c r="AB55" s="365"/>
      <c r="AC55" s="365"/>
      <c r="AD55" s="365"/>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65"/>
      <c r="O56" s="365"/>
      <c r="P56" s="365"/>
      <c r="Q56" s="365"/>
      <c r="R56" s="365"/>
      <c r="S56" s="365"/>
      <c r="T56" s="365"/>
      <c r="U56" s="365"/>
      <c r="V56" s="365"/>
      <c r="W56" s="365"/>
      <c r="X56" s="365"/>
      <c r="Y56" s="365"/>
      <c r="Z56" s="365"/>
      <c r="AA56" s="365"/>
      <c r="AB56" s="365"/>
      <c r="AC56" s="365"/>
      <c r="AD56" s="365"/>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65"/>
      <c r="O57" s="365"/>
      <c r="P57" s="365"/>
      <c r="Q57" s="365"/>
      <c r="R57" s="365"/>
      <c r="S57" s="365"/>
      <c r="T57" s="365"/>
      <c r="U57" s="365"/>
      <c r="V57" s="365"/>
      <c r="W57" s="365"/>
      <c r="X57" s="365"/>
      <c r="Y57" s="365"/>
      <c r="Z57" s="365"/>
      <c r="AA57" s="365"/>
      <c r="AB57" s="365"/>
      <c r="AC57" s="365"/>
      <c r="AD57" s="365"/>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65"/>
      <c r="O58" s="365"/>
      <c r="P58" s="365"/>
      <c r="Q58" s="365"/>
      <c r="R58" s="365"/>
      <c r="S58" s="365"/>
      <c r="T58" s="365"/>
      <c r="U58" s="365"/>
      <c r="V58" s="365"/>
      <c r="W58" s="365"/>
      <c r="X58" s="365"/>
      <c r="Y58" s="365"/>
      <c r="Z58" s="365"/>
      <c r="AA58" s="365"/>
      <c r="AB58" s="365"/>
      <c r="AC58" s="365"/>
      <c r="AD58" s="365"/>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65"/>
      <c r="O59" s="365"/>
      <c r="P59" s="365"/>
      <c r="Q59" s="365"/>
      <c r="R59" s="365"/>
      <c r="S59" s="365"/>
      <c r="T59" s="365"/>
      <c r="U59" s="365"/>
      <c r="V59" s="365"/>
      <c r="W59" s="365"/>
      <c r="X59" s="365"/>
      <c r="Y59" s="365"/>
      <c r="Z59" s="365"/>
      <c r="AA59" s="365"/>
      <c r="AB59" s="365"/>
      <c r="AC59" s="365"/>
      <c r="AD59" s="365"/>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65"/>
      <c r="O60" s="365"/>
      <c r="P60" s="365"/>
      <c r="Q60" s="365"/>
      <c r="R60" s="365"/>
      <c r="S60" s="365"/>
      <c r="T60" s="365"/>
      <c r="U60" s="365"/>
      <c r="V60" s="365"/>
      <c r="W60" s="365"/>
      <c r="X60" s="365"/>
      <c r="Y60" s="365"/>
      <c r="Z60" s="365"/>
      <c r="AA60" s="365"/>
      <c r="AB60" s="365"/>
      <c r="AC60" s="365"/>
      <c r="AD60" s="365"/>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65"/>
      <c r="O61" s="365"/>
      <c r="P61" s="365"/>
      <c r="Q61" s="365"/>
      <c r="R61" s="365"/>
      <c r="S61" s="365"/>
      <c r="T61" s="365"/>
      <c r="U61" s="365"/>
      <c r="V61" s="365"/>
      <c r="W61" s="365"/>
      <c r="X61" s="365"/>
      <c r="Y61" s="365"/>
      <c r="Z61" s="365"/>
      <c r="AA61" s="365"/>
      <c r="AB61" s="365"/>
      <c r="AC61" s="365"/>
      <c r="AD61" s="365"/>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65"/>
      <c r="O62" s="365"/>
      <c r="P62" s="365"/>
      <c r="Q62" s="365"/>
      <c r="R62" s="365"/>
      <c r="S62" s="365"/>
      <c r="T62" s="365"/>
      <c r="U62" s="365"/>
      <c r="V62" s="365"/>
      <c r="W62" s="365"/>
      <c r="X62" s="365"/>
      <c r="Y62" s="365"/>
      <c r="Z62" s="365"/>
      <c r="AA62" s="365"/>
      <c r="AB62" s="365"/>
      <c r="AC62" s="365"/>
      <c r="AD62" s="365"/>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65"/>
      <c r="O63" s="365"/>
      <c r="P63" s="365"/>
      <c r="Q63" s="365"/>
      <c r="R63" s="365"/>
      <c r="S63" s="365"/>
      <c r="T63" s="365"/>
      <c r="U63" s="365"/>
      <c r="V63" s="365"/>
      <c r="W63" s="365"/>
      <c r="X63" s="365"/>
      <c r="Y63" s="365"/>
      <c r="Z63" s="365"/>
      <c r="AA63" s="365"/>
      <c r="AB63" s="365"/>
      <c r="AC63" s="365"/>
      <c r="AD63" s="365"/>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65"/>
      <c r="O64" s="365"/>
      <c r="P64" s="365"/>
      <c r="Q64" s="365"/>
      <c r="R64" s="365"/>
      <c r="S64" s="365"/>
      <c r="T64" s="365"/>
      <c r="U64" s="365"/>
      <c r="V64" s="365"/>
      <c r="W64" s="365"/>
      <c r="X64" s="365"/>
      <c r="Y64" s="365"/>
      <c r="Z64" s="365"/>
      <c r="AA64" s="365"/>
      <c r="AB64" s="365"/>
      <c r="AC64" s="365"/>
      <c r="AD64" s="365"/>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65"/>
      <c r="O65" s="365"/>
      <c r="P65" s="365"/>
      <c r="Q65" s="365"/>
      <c r="R65" s="365"/>
      <c r="S65" s="365"/>
      <c r="T65" s="365"/>
      <c r="U65" s="365"/>
      <c r="V65" s="365"/>
      <c r="W65" s="365"/>
      <c r="X65" s="365"/>
      <c r="Y65" s="365"/>
      <c r="Z65" s="365"/>
      <c r="AA65" s="365"/>
      <c r="AB65" s="365"/>
      <c r="AC65" s="365"/>
      <c r="AD65" s="365"/>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65"/>
      <c r="O66" s="365"/>
      <c r="P66" s="365"/>
      <c r="Q66" s="365"/>
      <c r="R66" s="365"/>
      <c r="S66" s="365"/>
      <c r="T66" s="365"/>
      <c r="U66" s="365"/>
      <c r="V66" s="365"/>
      <c r="W66" s="365"/>
      <c r="X66" s="365"/>
      <c r="Y66" s="365"/>
      <c r="Z66" s="365"/>
      <c r="AA66" s="365"/>
      <c r="AB66" s="365"/>
      <c r="AC66" s="365"/>
      <c r="AD66" s="365"/>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65"/>
      <c r="O67" s="365"/>
      <c r="P67" s="365"/>
      <c r="Q67" s="365"/>
      <c r="R67" s="365"/>
      <c r="S67" s="365"/>
      <c r="T67" s="365"/>
      <c r="U67" s="365"/>
      <c r="V67" s="365"/>
      <c r="W67" s="365"/>
      <c r="X67" s="365"/>
      <c r="Y67" s="365"/>
      <c r="Z67" s="365"/>
      <c r="AA67" s="365"/>
      <c r="AB67" s="365"/>
      <c r="AC67" s="365"/>
      <c r="AD67" s="365"/>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65"/>
      <c r="O68" s="365"/>
      <c r="P68" s="365"/>
      <c r="Q68" s="365"/>
      <c r="R68" s="365"/>
      <c r="S68" s="365"/>
      <c r="T68" s="365"/>
      <c r="U68" s="365"/>
      <c r="V68" s="365"/>
      <c r="W68" s="365"/>
      <c r="X68" s="365"/>
      <c r="Y68" s="365"/>
      <c r="Z68" s="365"/>
      <c r="AA68" s="365"/>
      <c r="AB68" s="365"/>
      <c r="AC68" s="365"/>
      <c r="AD68" s="365"/>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65"/>
      <c r="O69" s="365"/>
      <c r="P69" s="365"/>
      <c r="Q69" s="365"/>
      <c r="R69" s="365"/>
      <c r="S69" s="365"/>
      <c r="T69" s="365"/>
      <c r="U69" s="365"/>
      <c r="V69" s="365"/>
      <c r="W69" s="365"/>
      <c r="X69" s="365"/>
      <c r="Y69" s="365"/>
      <c r="Z69" s="365"/>
      <c r="AA69" s="365"/>
      <c r="AB69" s="365"/>
      <c r="AC69" s="365"/>
      <c r="AD69" s="365"/>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65"/>
      <c r="O70" s="365"/>
      <c r="P70" s="365"/>
      <c r="Q70" s="365"/>
      <c r="R70" s="365"/>
      <c r="S70" s="365"/>
      <c r="T70" s="365"/>
      <c r="U70" s="365"/>
      <c r="V70" s="365"/>
      <c r="W70" s="365"/>
      <c r="X70" s="365"/>
      <c r="Y70" s="365"/>
      <c r="Z70" s="365"/>
      <c r="AA70" s="365"/>
      <c r="AB70" s="365"/>
      <c r="AC70" s="365"/>
      <c r="AD70" s="365"/>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65"/>
      <c r="O71" s="365"/>
      <c r="P71" s="365"/>
      <c r="Q71" s="365"/>
      <c r="R71" s="365"/>
      <c r="S71" s="365"/>
      <c r="T71" s="365"/>
      <c r="U71" s="365"/>
      <c r="V71" s="365"/>
      <c r="W71" s="365"/>
      <c r="X71" s="365"/>
      <c r="Y71" s="365"/>
      <c r="Z71" s="365"/>
      <c r="AA71" s="365"/>
      <c r="AB71" s="365"/>
      <c r="AC71" s="365"/>
      <c r="AD71" s="365"/>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65"/>
      <c r="O72" s="365"/>
      <c r="P72" s="365"/>
      <c r="Q72" s="365"/>
      <c r="R72" s="365"/>
      <c r="S72" s="365"/>
      <c r="T72" s="365"/>
      <c r="U72" s="365"/>
      <c r="V72" s="365"/>
      <c r="W72" s="365"/>
      <c r="X72" s="365"/>
      <c r="Y72" s="365"/>
      <c r="Z72" s="365"/>
      <c r="AA72" s="365"/>
      <c r="AB72" s="365"/>
      <c r="AC72" s="365"/>
      <c r="AD72" s="365"/>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65"/>
      <c r="O73" s="365"/>
      <c r="P73" s="365"/>
      <c r="Q73" s="365"/>
      <c r="R73" s="365"/>
      <c r="S73" s="365"/>
      <c r="T73" s="365"/>
      <c r="U73" s="365"/>
      <c r="V73" s="365"/>
      <c r="W73" s="365"/>
      <c r="X73" s="365"/>
      <c r="Y73" s="365"/>
      <c r="Z73" s="365"/>
      <c r="AA73" s="365"/>
      <c r="AB73" s="365"/>
      <c r="AC73" s="365"/>
      <c r="AD73" s="365"/>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65"/>
      <c r="O74" s="365"/>
      <c r="P74" s="365"/>
      <c r="Q74" s="365"/>
      <c r="R74" s="365"/>
      <c r="S74" s="365"/>
      <c r="T74" s="365"/>
      <c r="U74" s="365"/>
      <c r="V74" s="365"/>
      <c r="W74" s="365"/>
      <c r="X74" s="365"/>
      <c r="Y74" s="365"/>
      <c r="Z74" s="365"/>
      <c r="AA74" s="365"/>
      <c r="AB74" s="365"/>
      <c r="AC74" s="365"/>
      <c r="AD74" s="365"/>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65"/>
      <c r="O75" s="365"/>
      <c r="P75" s="365"/>
      <c r="Q75" s="365"/>
      <c r="R75" s="365"/>
      <c r="S75" s="365"/>
      <c r="T75" s="365"/>
      <c r="U75" s="365"/>
      <c r="V75" s="365"/>
      <c r="W75" s="365"/>
      <c r="X75" s="365"/>
      <c r="Y75" s="365"/>
      <c r="Z75" s="365"/>
      <c r="AA75" s="365"/>
      <c r="AB75" s="365"/>
      <c r="AC75" s="365"/>
      <c r="AD75" s="365"/>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65"/>
      <c r="O76" s="365"/>
      <c r="P76" s="365"/>
      <c r="Q76" s="365"/>
      <c r="R76" s="365"/>
      <c r="S76" s="365"/>
      <c r="T76" s="365"/>
      <c r="U76" s="365"/>
      <c r="V76" s="365"/>
      <c r="W76" s="365"/>
      <c r="X76" s="365"/>
      <c r="Y76" s="365"/>
      <c r="Z76" s="365"/>
      <c r="AA76" s="365"/>
      <c r="AB76" s="365"/>
      <c r="AC76" s="365"/>
      <c r="AD76" s="365"/>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65"/>
      <c r="O77" s="365"/>
      <c r="P77" s="365"/>
      <c r="Q77" s="365"/>
      <c r="R77" s="365"/>
      <c r="S77" s="365"/>
      <c r="T77" s="365"/>
      <c r="U77" s="365"/>
      <c r="V77" s="365"/>
      <c r="W77" s="365"/>
      <c r="X77" s="365"/>
      <c r="Y77" s="365"/>
      <c r="Z77" s="365"/>
      <c r="AA77" s="365"/>
      <c r="AB77" s="365"/>
      <c r="AC77" s="365"/>
      <c r="AD77" s="365"/>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65"/>
      <c r="O78" s="365"/>
      <c r="P78" s="365"/>
      <c r="Q78" s="365"/>
      <c r="R78" s="365"/>
      <c r="S78" s="365"/>
      <c r="T78" s="365"/>
      <c r="U78" s="365"/>
      <c r="V78" s="365"/>
      <c r="W78" s="365"/>
      <c r="X78" s="365"/>
      <c r="Y78" s="365"/>
      <c r="Z78" s="365"/>
      <c r="AA78" s="365"/>
      <c r="AB78" s="365"/>
      <c r="AC78" s="365"/>
      <c r="AD78" s="365"/>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65"/>
      <c r="O79" s="365"/>
      <c r="P79" s="365"/>
      <c r="Q79" s="365"/>
      <c r="R79" s="365"/>
      <c r="S79" s="365"/>
      <c r="T79" s="365"/>
      <c r="U79" s="365"/>
      <c r="V79" s="365"/>
      <c r="W79" s="365"/>
      <c r="X79" s="365"/>
      <c r="Y79" s="365"/>
      <c r="Z79" s="365"/>
      <c r="AA79" s="365"/>
      <c r="AB79" s="365"/>
      <c r="AC79" s="365"/>
      <c r="AD79" s="365"/>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65"/>
      <c r="O80" s="365"/>
      <c r="P80" s="365"/>
      <c r="Q80" s="365"/>
      <c r="R80" s="365"/>
      <c r="S80" s="365"/>
      <c r="T80" s="365"/>
      <c r="U80" s="365"/>
      <c r="V80" s="365"/>
      <c r="W80" s="365"/>
      <c r="X80" s="365"/>
      <c r="Y80" s="365"/>
      <c r="Z80" s="365"/>
      <c r="AA80" s="365"/>
      <c r="AB80" s="365"/>
      <c r="AC80" s="365"/>
      <c r="AD80" s="365"/>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65"/>
      <c r="O81" s="365"/>
      <c r="P81" s="365"/>
      <c r="Q81" s="365"/>
      <c r="R81" s="365"/>
      <c r="S81" s="365"/>
      <c r="T81" s="365"/>
      <c r="U81" s="365"/>
      <c r="V81" s="365"/>
      <c r="W81" s="365"/>
      <c r="X81" s="365"/>
      <c r="Y81" s="365"/>
      <c r="Z81" s="365"/>
      <c r="AA81" s="365"/>
      <c r="AB81" s="365"/>
      <c r="AC81" s="365"/>
      <c r="AD81" s="365"/>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65"/>
      <c r="O82" s="365"/>
      <c r="P82" s="365"/>
      <c r="Q82" s="365"/>
      <c r="R82" s="365"/>
      <c r="S82" s="365"/>
      <c r="T82" s="365"/>
      <c r="U82" s="365"/>
      <c r="V82" s="365"/>
      <c r="W82" s="365"/>
      <c r="X82" s="365"/>
      <c r="Y82" s="365"/>
      <c r="Z82" s="365"/>
      <c r="AA82" s="365"/>
      <c r="AB82" s="365"/>
      <c r="AC82" s="365"/>
      <c r="AD82" s="365"/>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65"/>
      <c r="O83" s="365"/>
      <c r="P83" s="365"/>
      <c r="Q83" s="365"/>
      <c r="R83" s="365"/>
      <c r="S83" s="365"/>
      <c r="T83" s="365"/>
      <c r="U83" s="365"/>
      <c r="V83" s="365"/>
      <c r="W83" s="365"/>
      <c r="X83" s="365"/>
      <c r="Y83" s="365"/>
      <c r="Z83" s="365"/>
      <c r="AA83" s="365"/>
      <c r="AB83" s="365"/>
      <c r="AC83" s="365"/>
      <c r="AD83" s="365"/>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65"/>
      <c r="O84" s="365"/>
      <c r="P84" s="365"/>
      <c r="Q84" s="365"/>
      <c r="R84" s="365"/>
      <c r="S84" s="365"/>
      <c r="T84" s="365"/>
      <c r="U84" s="365"/>
      <c r="V84" s="365"/>
      <c r="W84" s="365"/>
      <c r="X84" s="365"/>
      <c r="Y84" s="365"/>
      <c r="Z84" s="365"/>
      <c r="AA84" s="365"/>
      <c r="AB84" s="365"/>
      <c r="AC84" s="365"/>
      <c r="AD84" s="365"/>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65"/>
      <c r="O85" s="365"/>
      <c r="P85" s="365"/>
      <c r="Q85" s="365"/>
      <c r="R85" s="365"/>
      <c r="S85" s="365"/>
      <c r="T85" s="365"/>
      <c r="U85" s="365"/>
      <c r="V85" s="365"/>
      <c r="W85" s="365"/>
      <c r="X85" s="365"/>
      <c r="Y85" s="365"/>
      <c r="Z85" s="365"/>
      <c r="AA85" s="365"/>
      <c r="AB85" s="365"/>
      <c r="AC85" s="365"/>
      <c r="AD85" s="365"/>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65"/>
      <c r="O86" s="365"/>
      <c r="P86" s="365"/>
      <c r="Q86" s="365"/>
      <c r="R86" s="365"/>
      <c r="S86" s="365"/>
      <c r="T86" s="365"/>
      <c r="U86" s="365"/>
      <c r="V86" s="365"/>
      <c r="W86" s="365"/>
      <c r="X86" s="365"/>
      <c r="Y86" s="365"/>
      <c r="Z86" s="365"/>
      <c r="AA86" s="365"/>
      <c r="AB86" s="365"/>
      <c r="AC86" s="365"/>
      <c r="AD86" s="365"/>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65"/>
      <c r="O87" s="365"/>
      <c r="P87" s="365"/>
      <c r="Q87" s="365"/>
      <c r="R87" s="365"/>
      <c r="S87" s="365"/>
      <c r="T87" s="365"/>
      <c r="U87" s="365"/>
      <c r="V87" s="365"/>
      <c r="W87" s="365"/>
      <c r="X87" s="365"/>
      <c r="Y87" s="365"/>
      <c r="Z87" s="365"/>
      <c r="AA87" s="365"/>
      <c r="AB87" s="365"/>
      <c r="AC87" s="365"/>
      <c r="AD87" s="365"/>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65"/>
      <c r="O88" s="365"/>
      <c r="P88" s="365"/>
      <c r="Q88" s="365"/>
      <c r="R88" s="365"/>
      <c r="S88" s="365"/>
      <c r="T88" s="365"/>
      <c r="U88" s="365"/>
      <c r="V88" s="365"/>
      <c r="W88" s="365"/>
      <c r="X88" s="365"/>
      <c r="Y88" s="365"/>
      <c r="Z88" s="365"/>
      <c r="AA88" s="365"/>
      <c r="AB88" s="365"/>
      <c r="AC88" s="365"/>
      <c r="AD88" s="365"/>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65"/>
      <c r="O89" s="365"/>
      <c r="P89" s="365"/>
      <c r="Q89" s="365"/>
      <c r="R89" s="365"/>
      <c r="S89" s="365"/>
      <c r="T89" s="365"/>
      <c r="U89" s="365"/>
      <c r="V89" s="365"/>
      <c r="W89" s="365"/>
      <c r="X89" s="365"/>
      <c r="Y89" s="365"/>
      <c r="Z89" s="365"/>
      <c r="AA89" s="365"/>
      <c r="AB89" s="365"/>
      <c r="AC89" s="365"/>
      <c r="AD89" s="365"/>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65"/>
      <c r="O90" s="365"/>
      <c r="P90" s="365"/>
      <c r="Q90" s="365"/>
      <c r="R90" s="365"/>
      <c r="S90" s="365"/>
      <c r="T90" s="365"/>
      <c r="U90" s="365"/>
      <c r="V90" s="365"/>
      <c r="W90" s="365"/>
      <c r="X90" s="365"/>
      <c r="Y90" s="365"/>
      <c r="Z90" s="365"/>
      <c r="AA90" s="365"/>
      <c r="AB90" s="365"/>
      <c r="AC90" s="365"/>
      <c r="AD90" s="365"/>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65"/>
      <c r="O91" s="365"/>
      <c r="P91" s="365"/>
      <c r="Q91" s="365"/>
      <c r="R91" s="365"/>
      <c r="S91" s="365"/>
      <c r="T91" s="365"/>
      <c r="U91" s="365"/>
      <c r="V91" s="365"/>
      <c r="W91" s="365"/>
      <c r="X91" s="365"/>
      <c r="Y91" s="365"/>
      <c r="Z91" s="365"/>
      <c r="AA91" s="365"/>
      <c r="AB91" s="365"/>
      <c r="AC91" s="365"/>
      <c r="AD91" s="365"/>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65"/>
      <c r="O92" s="365"/>
      <c r="P92" s="365"/>
      <c r="Q92" s="365"/>
      <c r="R92" s="365"/>
      <c r="S92" s="365"/>
      <c r="T92" s="365"/>
      <c r="U92" s="365"/>
      <c r="V92" s="365"/>
      <c r="W92" s="365"/>
      <c r="X92" s="365"/>
      <c r="Y92" s="365"/>
      <c r="Z92" s="365"/>
      <c r="AA92" s="365"/>
      <c r="AB92" s="365"/>
      <c r="AC92" s="365"/>
      <c r="AD92" s="365"/>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65"/>
      <c r="O93" s="365"/>
      <c r="P93" s="365"/>
      <c r="Q93" s="365"/>
      <c r="R93" s="365"/>
      <c r="S93" s="365"/>
      <c r="T93" s="365"/>
      <c r="U93" s="365"/>
      <c r="V93" s="365"/>
      <c r="W93" s="365"/>
      <c r="X93" s="365"/>
      <c r="Y93" s="365"/>
      <c r="Z93" s="365"/>
      <c r="AA93" s="365"/>
      <c r="AB93" s="365"/>
      <c r="AC93" s="365"/>
      <c r="AD93" s="365"/>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65"/>
      <c r="O94" s="365"/>
      <c r="P94" s="365"/>
      <c r="Q94" s="365"/>
      <c r="R94" s="365"/>
      <c r="S94" s="365"/>
      <c r="T94" s="365"/>
      <c r="U94" s="365"/>
      <c r="V94" s="365"/>
      <c r="W94" s="365"/>
      <c r="X94" s="365"/>
      <c r="Y94" s="365"/>
      <c r="Z94" s="365"/>
      <c r="AA94" s="365"/>
      <c r="AB94" s="365"/>
      <c r="AC94" s="365"/>
      <c r="AD94" s="365"/>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65"/>
      <c r="O95" s="365"/>
      <c r="P95" s="365"/>
      <c r="Q95" s="365"/>
      <c r="R95" s="365"/>
      <c r="S95" s="365"/>
      <c r="T95" s="365"/>
      <c r="U95" s="365"/>
      <c r="V95" s="365"/>
      <c r="W95" s="365"/>
      <c r="X95" s="365"/>
      <c r="Y95" s="365"/>
      <c r="Z95" s="365"/>
      <c r="AA95" s="365"/>
      <c r="AB95" s="365"/>
      <c r="AC95" s="365"/>
      <c r="AD95" s="365"/>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65"/>
      <c r="O96" s="365"/>
      <c r="P96" s="365"/>
      <c r="Q96" s="365"/>
      <c r="R96" s="365"/>
      <c r="S96" s="365"/>
      <c r="T96" s="365"/>
      <c r="U96" s="365"/>
      <c r="V96" s="365"/>
      <c r="W96" s="365"/>
      <c r="X96" s="365"/>
      <c r="Y96" s="365"/>
      <c r="Z96" s="365"/>
      <c r="AA96" s="365"/>
      <c r="AB96" s="365"/>
      <c r="AC96" s="365"/>
      <c r="AD96" s="365"/>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65"/>
      <c r="O97" s="365"/>
      <c r="P97" s="365"/>
      <c r="Q97" s="365"/>
      <c r="R97" s="365"/>
      <c r="S97" s="365"/>
      <c r="T97" s="365"/>
      <c r="U97" s="365"/>
      <c r="V97" s="365"/>
      <c r="W97" s="365"/>
      <c r="X97" s="365"/>
      <c r="Y97" s="365"/>
      <c r="Z97" s="365"/>
      <c r="AA97" s="365"/>
      <c r="AB97" s="365"/>
      <c r="AC97" s="365"/>
      <c r="AD97" s="365"/>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65"/>
      <c r="O98" s="365"/>
      <c r="P98" s="365"/>
      <c r="Q98" s="365"/>
      <c r="R98" s="365"/>
      <c r="S98" s="365"/>
      <c r="T98" s="365"/>
      <c r="U98" s="365"/>
      <c r="V98" s="365"/>
      <c r="W98" s="365"/>
      <c r="X98" s="365"/>
      <c r="Y98" s="365"/>
      <c r="Z98" s="365"/>
      <c r="AA98" s="365"/>
      <c r="AB98" s="365"/>
      <c r="AC98" s="365"/>
      <c r="AD98" s="365"/>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65"/>
      <c r="O99" s="365"/>
      <c r="P99" s="365"/>
      <c r="Q99" s="365"/>
      <c r="R99" s="365"/>
      <c r="S99" s="365"/>
      <c r="T99" s="365"/>
      <c r="U99" s="365"/>
      <c r="V99" s="365"/>
      <c r="W99" s="365"/>
      <c r="X99" s="365"/>
      <c r="Y99" s="365"/>
      <c r="Z99" s="365"/>
      <c r="AA99" s="365"/>
      <c r="AB99" s="365"/>
      <c r="AC99" s="365"/>
      <c r="AD99" s="365"/>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65"/>
      <c r="O100" s="365"/>
      <c r="P100" s="365"/>
      <c r="Q100" s="365"/>
      <c r="R100" s="365"/>
      <c r="S100" s="365"/>
      <c r="T100" s="365"/>
      <c r="U100" s="365"/>
      <c r="V100" s="365"/>
      <c r="W100" s="365"/>
      <c r="X100" s="365"/>
      <c r="Y100" s="365"/>
      <c r="Z100" s="365"/>
      <c r="AA100" s="365"/>
      <c r="AB100" s="365"/>
      <c r="AC100" s="365"/>
      <c r="AD100" s="365"/>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65"/>
      <c r="O101" s="365"/>
      <c r="P101" s="365"/>
      <c r="Q101" s="365"/>
      <c r="R101" s="365"/>
      <c r="S101" s="365"/>
      <c r="T101" s="365"/>
      <c r="U101" s="365"/>
      <c r="V101" s="365"/>
      <c r="W101" s="365"/>
      <c r="X101" s="365"/>
      <c r="Y101" s="365"/>
      <c r="Z101" s="365"/>
      <c r="AA101" s="365"/>
      <c r="AB101" s="365"/>
      <c r="AC101" s="365"/>
      <c r="AD101" s="365"/>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65"/>
      <c r="O102" s="365"/>
      <c r="P102" s="365"/>
      <c r="Q102" s="365"/>
      <c r="R102" s="365"/>
      <c r="S102" s="365"/>
      <c r="T102" s="365"/>
      <c r="U102" s="365"/>
      <c r="V102" s="365"/>
      <c r="W102" s="365"/>
      <c r="X102" s="365"/>
      <c r="Y102" s="365"/>
      <c r="Z102" s="365"/>
      <c r="AA102" s="365"/>
      <c r="AB102" s="365"/>
      <c r="AC102" s="365"/>
      <c r="AD102" s="365"/>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65"/>
      <c r="O103" s="365"/>
      <c r="P103" s="365"/>
      <c r="Q103" s="365"/>
      <c r="R103" s="365"/>
      <c r="S103" s="365"/>
      <c r="T103" s="365"/>
      <c r="U103" s="365"/>
      <c r="V103" s="365"/>
      <c r="W103" s="365"/>
      <c r="X103" s="365"/>
      <c r="Y103" s="365"/>
      <c r="Z103" s="365"/>
      <c r="AA103" s="365"/>
      <c r="AB103" s="365"/>
      <c r="AC103" s="365"/>
      <c r="AD103" s="365"/>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65"/>
      <c r="O104" s="365"/>
      <c r="P104" s="365"/>
      <c r="Q104" s="365"/>
      <c r="R104" s="365"/>
      <c r="S104" s="365"/>
      <c r="T104" s="365"/>
      <c r="U104" s="365"/>
      <c r="V104" s="365"/>
      <c r="W104" s="365"/>
      <c r="X104" s="365"/>
      <c r="Y104" s="365"/>
      <c r="Z104" s="365"/>
      <c r="AA104" s="365"/>
      <c r="AB104" s="365"/>
      <c r="AC104" s="365"/>
      <c r="AD104" s="365"/>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65"/>
      <c r="O105" s="365"/>
      <c r="P105" s="365"/>
      <c r="Q105" s="365"/>
      <c r="R105" s="365"/>
      <c r="S105" s="365"/>
      <c r="T105" s="365"/>
      <c r="U105" s="365"/>
      <c r="V105" s="365"/>
      <c r="W105" s="365"/>
      <c r="X105" s="365"/>
      <c r="Y105" s="365"/>
      <c r="Z105" s="365"/>
      <c r="AA105" s="365"/>
      <c r="AB105" s="365"/>
      <c r="AC105" s="365"/>
      <c r="AD105" s="365"/>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65"/>
      <c r="O106" s="365"/>
      <c r="P106" s="365"/>
      <c r="Q106" s="365"/>
      <c r="R106" s="365"/>
      <c r="S106" s="365"/>
      <c r="T106" s="365"/>
      <c r="U106" s="365"/>
      <c r="V106" s="365"/>
      <c r="W106" s="365"/>
      <c r="X106" s="365"/>
      <c r="Y106" s="365"/>
      <c r="Z106" s="365"/>
      <c r="AA106" s="365"/>
      <c r="AB106" s="365"/>
      <c r="AC106" s="365"/>
      <c r="AD106" s="365"/>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65"/>
      <c r="O107" s="365"/>
      <c r="P107" s="365"/>
      <c r="Q107" s="365"/>
      <c r="R107" s="365"/>
      <c r="S107" s="365"/>
      <c r="T107" s="365"/>
      <c r="U107" s="365"/>
      <c r="V107" s="365"/>
      <c r="W107" s="365"/>
      <c r="X107" s="365"/>
      <c r="Y107" s="365"/>
      <c r="Z107" s="365"/>
      <c r="AA107" s="365"/>
      <c r="AB107" s="365"/>
      <c r="AC107" s="365"/>
      <c r="AD107" s="365"/>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65"/>
      <c r="O108" s="365"/>
      <c r="P108" s="365"/>
      <c r="Q108" s="365"/>
      <c r="R108" s="365"/>
      <c r="S108" s="365"/>
      <c r="T108" s="365"/>
      <c r="U108" s="365"/>
      <c r="V108" s="365"/>
      <c r="W108" s="365"/>
      <c r="X108" s="365"/>
      <c r="Y108" s="365"/>
      <c r="Z108" s="365"/>
      <c r="AA108" s="365"/>
      <c r="AB108" s="365"/>
      <c r="AC108" s="365"/>
      <c r="AD108" s="365"/>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65"/>
      <c r="O109" s="365"/>
      <c r="P109" s="365"/>
      <c r="Q109" s="365"/>
      <c r="R109" s="365"/>
      <c r="S109" s="365"/>
      <c r="T109" s="365"/>
      <c r="U109" s="365"/>
      <c r="V109" s="365"/>
      <c r="W109" s="365"/>
      <c r="X109" s="365"/>
      <c r="Y109" s="365"/>
      <c r="Z109" s="365"/>
      <c r="AA109" s="365"/>
      <c r="AB109" s="365"/>
      <c r="AC109" s="365"/>
      <c r="AD109" s="365"/>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65"/>
      <c r="O110" s="365"/>
      <c r="P110" s="365"/>
      <c r="Q110" s="365"/>
      <c r="R110" s="365"/>
      <c r="S110" s="365"/>
      <c r="T110" s="365"/>
      <c r="U110" s="365"/>
      <c r="V110" s="365"/>
      <c r="W110" s="365"/>
      <c r="X110" s="365"/>
      <c r="Y110" s="365"/>
      <c r="Z110" s="365"/>
      <c r="AA110" s="365"/>
      <c r="AB110" s="365"/>
      <c r="AC110" s="365"/>
      <c r="AD110" s="365"/>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65"/>
      <c r="O111" s="365"/>
      <c r="P111" s="365"/>
      <c r="Q111" s="365"/>
      <c r="R111" s="365"/>
      <c r="S111" s="365"/>
      <c r="T111" s="365"/>
      <c r="U111" s="365"/>
      <c r="V111" s="365"/>
      <c r="W111" s="365"/>
      <c r="X111" s="365"/>
      <c r="Y111" s="365"/>
      <c r="Z111" s="365"/>
      <c r="AA111" s="365"/>
      <c r="AB111" s="365"/>
      <c r="AC111" s="365"/>
      <c r="AD111" s="365"/>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65"/>
      <c r="O112" s="365"/>
      <c r="P112" s="365"/>
      <c r="Q112" s="365"/>
      <c r="R112" s="365"/>
      <c r="S112" s="365"/>
      <c r="T112" s="365"/>
      <c r="U112" s="365"/>
      <c r="V112" s="365"/>
      <c r="W112" s="365"/>
      <c r="X112" s="365"/>
      <c r="Y112" s="365"/>
      <c r="Z112" s="365"/>
      <c r="AA112" s="365"/>
      <c r="AB112" s="365"/>
      <c r="AC112" s="365"/>
      <c r="AD112" s="365"/>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65"/>
      <c r="O113" s="365"/>
      <c r="P113" s="365"/>
      <c r="Q113" s="365"/>
      <c r="R113" s="365"/>
      <c r="S113" s="365"/>
      <c r="T113" s="365"/>
      <c r="U113" s="365"/>
      <c r="V113" s="365"/>
      <c r="W113" s="365"/>
      <c r="X113" s="365"/>
      <c r="Y113" s="365"/>
      <c r="Z113" s="365"/>
      <c r="AA113" s="365"/>
      <c r="AB113" s="365"/>
      <c r="AC113" s="365"/>
      <c r="AD113" s="365"/>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65"/>
      <c r="O114" s="365"/>
      <c r="P114" s="365"/>
      <c r="Q114" s="365"/>
      <c r="R114" s="365"/>
      <c r="S114" s="365"/>
      <c r="T114" s="365"/>
      <c r="U114" s="365"/>
      <c r="V114" s="365"/>
      <c r="W114" s="365"/>
      <c r="X114" s="365"/>
      <c r="Y114" s="365"/>
      <c r="Z114" s="365"/>
      <c r="AA114" s="365"/>
      <c r="AB114" s="365"/>
      <c r="AC114" s="365"/>
      <c r="AD114" s="365"/>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100"/>
      <c r="O115" s="100"/>
      <c r="P115" s="100"/>
      <c r="Q115" s="100"/>
      <c r="R115" s="100"/>
      <c r="S115" s="100"/>
      <c r="T115" s="100"/>
      <c r="U115" s="100"/>
      <c r="V115" s="100"/>
      <c r="W115" s="100"/>
      <c r="X115" s="100"/>
      <c r="Y115" s="100"/>
      <c r="Z115" s="100"/>
      <c r="AA115" s="100"/>
      <c r="AB115" s="100"/>
      <c r="AC115" s="100"/>
      <c r="AD115" s="100"/>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65"/>
      <c r="O116" s="365"/>
      <c r="P116" s="365"/>
      <c r="Q116" s="365"/>
      <c r="R116" s="365"/>
      <c r="S116" s="365"/>
      <c r="T116" s="365"/>
      <c r="U116" s="365"/>
      <c r="V116" s="365"/>
      <c r="W116" s="365"/>
      <c r="X116" s="365"/>
      <c r="Y116" s="365"/>
      <c r="Z116" s="365"/>
      <c r="AA116" s="365"/>
      <c r="AB116" s="365"/>
      <c r="AC116" s="365"/>
      <c r="AD116" s="365"/>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65"/>
      <c r="O117" s="365"/>
      <c r="P117" s="365"/>
      <c r="Q117" s="365"/>
      <c r="R117" s="365"/>
      <c r="S117" s="365"/>
      <c r="T117" s="365"/>
      <c r="U117" s="365"/>
      <c r="V117" s="365"/>
      <c r="W117" s="365"/>
      <c r="X117" s="365"/>
      <c r="Y117" s="365"/>
      <c r="Z117" s="365"/>
      <c r="AA117" s="365"/>
      <c r="AB117" s="365"/>
      <c r="AC117" s="365"/>
      <c r="AD117" s="365"/>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803A3546-165C-4C08-83E2-C044B3FCDE36}">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1" operator="equal" id="{B42350A6-EFE3-439C-8ED4-CCD0A304413A}">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03A63126-9D07-4984-B4AF-78BA553C5E65}">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8" operator="equal" id="{DB8B3DCA-E8B9-4AF3-BA3E-2060A6AB4758}">
            <xm:f>"c"</xm:f>
            <x14:dxf>
              <fill>
                <patternFill patternType="solid">
                  <fgColor rgb="FFB7E1CD"/>
                  <bgColor rgb="FFB7E1CD"/>
                </patternFill>
              </fill>
            </x14:dxf>
          </x14:cfRule>
          <xm:sqref>F11:F117</xm:sqref>
        </x14:conditionalFormatting>
        <x14:conditionalFormatting xmlns:xm="http://schemas.microsoft.com/office/excel/2006/main">
          <x14:cfRule type="cellIs" priority="29" operator="equal" id="{B66B55C1-C870-403D-B5CB-DEAE9788245B}">
            <xm:f>"nc"</xm:f>
            <x14:dxf>
              <fill>
                <patternFill patternType="solid">
                  <fgColor rgb="FFF4C7C3"/>
                  <bgColor rgb="FFF4C7C3"/>
                </patternFill>
              </fill>
            </x14:dxf>
          </x14:cfRule>
          <xm:sqref>F11:F117</xm:sqref>
        </x14:conditionalFormatting>
        <x14:conditionalFormatting xmlns:xm="http://schemas.microsoft.com/office/excel/2006/main">
          <x14:cfRule type="cellIs" priority="30" operator="equal" id="{B3C3D9DA-0616-464A-BFE3-817D7F92AA5C}">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91477718-E769-4A74-80F0-583DFE82E515}">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BC87AC8D-C310-4644-9A64-64FDEB2637D6}">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4" operator="equal" id="{258CC0A6-4A2A-4D39-BF3E-F99FFF71F75D}">
            <xm:f>"C"</xm:f>
            <x14:dxf>
              <fill>
                <patternFill patternType="solid">
                  <fgColor rgb="FFB7E1CD"/>
                  <bgColor rgb="FFB7E1CD"/>
                </patternFill>
              </fill>
            </x14:dxf>
          </x14:cfRule>
          <xm:sqref>P4:T4</xm:sqref>
        </x14:conditionalFormatting>
        <x14:conditionalFormatting xmlns:xm="http://schemas.microsoft.com/office/excel/2006/main">
          <x14:cfRule type="cellIs" priority="25" operator="equal" id="{194636BA-350A-40A3-872F-93D67E4C50FE}">
            <xm:f>"NC"</xm:f>
            <x14:dxf>
              <fill>
                <patternFill patternType="solid">
                  <fgColor rgb="FFF4C7C3"/>
                  <bgColor rgb="FFF4C7C3"/>
                </patternFill>
              </fill>
            </x14:dxf>
          </x14:cfRule>
          <xm:sqref>P4:T4</xm:sqref>
        </x14:conditionalFormatting>
        <x14:conditionalFormatting xmlns:xm="http://schemas.microsoft.com/office/excel/2006/main">
          <x14:cfRule type="cellIs" priority="26" operator="equal" id="{B8C940D2-FEBE-46E7-A2A3-F8DA201C30DC}">
            <xm:f>"NA"</xm:f>
            <x14:dxf>
              <fill>
                <patternFill patternType="solid">
                  <fgColor rgb="FFFCE8B2"/>
                  <bgColor rgb="FFFCE8B2"/>
                </patternFill>
              </fill>
            </x14:dxf>
          </x14:cfRule>
          <xm:sqref>P4:T4</xm:sqref>
        </x14:conditionalFormatting>
        <x14:conditionalFormatting xmlns:xm="http://schemas.microsoft.com/office/excel/2006/main">
          <x14:cfRule type="cellIs" priority="27" operator="equal" id="{375A8CAD-61B3-4BC4-A673-9314B462464E}">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418CA0B7-F07F-4A99-BE57-07FA590D7350}" type="list" allowBlank="1" errorStyle="stop" imeMode="noControl" operator="between" showDropDown="0" showErrorMessage="1" showInputMessage="0">
          <x14:formula1>
            <xm:f>"nt,na,c"</xm:f>
          </x14:formula1>
          <xm:sqref>F54:F55</xm:sqref>
        </x14:dataValidation>
        <x14:dataValidation xr:uid="{5D6EBDED-F007-410F-A853-A72AD5E21B9C}" type="list" allowBlank="1" errorStyle="stop" imeMode="noControl" operator="between" showDropDown="0" showErrorMessage="1" showInputMessage="0">
          <x14:formula1>
            <xm:f>"nt,na,c,nc"</xm:f>
          </x14:formula1>
          <xm:sqref>F12:F53 F56:F117</xm:sqref>
        </x14:dataValidation>
        <x14:dataValidation xr:uid="{6EDC1E8D-19B2-4ED5-8550-5D515ABBB753}" type="list" allowBlank="1" errorStyle="stop" imeMode="noControl" operator="between" showDropDown="0" showErrorMessage="0" showInputMessage="0">
          <x14:formula1>
            <xm:f>"d"</xm:f>
          </x14:formula1>
          <xm:sqref>G12:G117</xm:sqref>
        </x14:dataValidation>
        <x14:dataValidation xr:uid="{C349C94E-3F08-4C50-A88D-0E0D45F874F8}"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1">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2851562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8554687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P23</v>
      </c>
      <c r="C2" s="317">
        <f>Echantillon!C35</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HYPERLINK(Echantillon!D35)</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Echantillon!B35</f>
        <v>P23</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61">P5+Q5</f>
        <v>0</v>
      </c>
      <c r="U5" s="339" t="str">
        <f t="shared" ref="U5:U7" si="362">IF(T5&gt;0,P5/T5,"-")</f>
        <v>-</v>
      </c>
      <c r="V5" s="340" t="str">
        <f t="shared" ref="V5:W5" si="363">U5</f>
        <v>-</v>
      </c>
      <c r="W5" s="340" t="str">
        <f t="shared" si="363"/>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61"/>
        <v>0</v>
      </c>
      <c r="U6" s="339" t="str">
        <f t="shared" si="362"/>
        <v>-</v>
      </c>
      <c r="V6" s="285" t="str">
        <f t="shared" ref="V6:W6" si="364">IF(T6&gt;0,SUM(P5:P6)/SUM(T5:T6),"-")</f>
        <v>-</v>
      </c>
      <c r="W6" s="285" t="e">
        <f t="shared" si="364"/>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61"/>
        <v>0</v>
      </c>
      <c r="U7" s="339" t="str">
        <f t="shared" si="362"/>
        <v>-</v>
      </c>
      <c r="V7" s="340" t="str">
        <f t="shared" ref="V7:W7" si="365">IF(T7&gt;0,SUM(P5:P7)/SUM(T5:T7),"-")</f>
        <v>-</v>
      </c>
      <c r="W7" s="340" t="e">
        <f t="shared" si="365"/>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66">SUM(P5:P7)</f>
        <v>0</v>
      </c>
      <c r="Q8" s="342">
        <f t="shared" si="366"/>
        <v>0</v>
      </c>
      <c r="R8" s="342">
        <f t="shared" si="366"/>
        <v>0</v>
      </c>
      <c r="S8" s="342">
        <f t="shared" si="366"/>
        <v>106</v>
      </c>
      <c r="T8" s="343">
        <f t="shared" si="366"/>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3E173197-4FF7-411B-89B8-71643AD69D6E}">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31" operator="equal" id="{0BC4A9DE-55E3-4282-A117-5721CD56A6F4}">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FFD9A122-D227-438D-ACBC-62CC63E6A498}">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28" operator="equal" id="{62EF7A34-8088-4EA2-9041-EF028EBB9DCC}">
            <xm:f>"c"</xm:f>
            <x14:dxf>
              <fill>
                <patternFill patternType="solid">
                  <fgColor rgb="FFB7E1CD"/>
                  <bgColor rgb="FFB7E1CD"/>
                </patternFill>
              </fill>
            </x14:dxf>
          </x14:cfRule>
          <xm:sqref>F11:F117</xm:sqref>
        </x14:conditionalFormatting>
        <x14:conditionalFormatting xmlns:xm="http://schemas.microsoft.com/office/excel/2006/main">
          <x14:cfRule type="cellIs" priority="29" operator="equal" id="{9B5ED781-A934-45AB-B360-97B21F7B03B7}">
            <xm:f>"nc"</xm:f>
            <x14:dxf>
              <fill>
                <patternFill patternType="solid">
                  <fgColor rgb="FFF4C7C3"/>
                  <bgColor rgb="FFF4C7C3"/>
                </patternFill>
              </fill>
            </x14:dxf>
          </x14:cfRule>
          <xm:sqref>F11:F117</xm:sqref>
        </x14:conditionalFormatting>
        <x14:conditionalFormatting xmlns:xm="http://schemas.microsoft.com/office/excel/2006/main">
          <x14:cfRule type="cellIs" priority="30" operator="equal" id="{1B815388-86BD-4434-BABF-B5C771395753}">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F91F4EEE-B441-4EEF-A521-7F962579A809}">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63D9BFAA-C696-4CD7-8F47-D14E171CC6B0}">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24" operator="equal" id="{68604EF2-1D7D-4ACC-AF2E-600915B2739A}">
            <xm:f>"C"</xm:f>
            <x14:dxf>
              <fill>
                <patternFill patternType="solid">
                  <fgColor rgb="FFB7E1CD"/>
                  <bgColor rgb="FFB7E1CD"/>
                </patternFill>
              </fill>
            </x14:dxf>
          </x14:cfRule>
          <xm:sqref>P4:T4</xm:sqref>
        </x14:conditionalFormatting>
        <x14:conditionalFormatting xmlns:xm="http://schemas.microsoft.com/office/excel/2006/main">
          <x14:cfRule type="cellIs" priority="25" operator="equal" id="{944318CF-4766-4176-9084-02B8DA60169B}">
            <xm:f>"NC"</xm:f>
            <x14:dxf>
              <fill>
                <patternFill patternType="solid">
                  <fgColor rgb="FFF4C7C3"/>
                  <bgColor rgb="FFF4C7C3"/>
                </patternFill>
              </fill>
            </x14:dxf>
          </x14:cfRule>
          <xm:sqref>P4:T4</xm:sqref>
        </x14:conditionalFormatting>
        <x14:conditionalFormatting xmlns:xm="http://schemas.microsoft.com/office/excel/2006/main">
          <x14:cfRule type="cellIs" priority="26" operator="equal" id="{CE9121DC-BE86-4BA3-B05A-255246929379}">
            <xm:f>"NA"</xm:f>
            <x14:dxf>
              <fill>
                <patternFill patternType="solid">
                  <fgColor rgb="FFFCE8B2"/>
                  <bgColor rgb="FFFCE8B2"/>
                </patternFill>
              </fill>
            </x14:dxf>
          </x14:cfRule>
          <xm:sqref>P4:T4</xm:sqref>
        </x14:conditionalFormatting>
        <x14:conditionalFormatting xmlns:xm="http://schemas.microsoft.com/office/excel/2006/main">
          <x14:cfRule type="cellIs" priority="27" operator="equal" id="{251D7FF2-884D-4F43-A523-607F557099C9}">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C6049A24-2E82-4F19-BACE-2C5E79610C44}" type="list" allowBlank="1" errorStyle="stop" imeMode="noControl" operator="between" showDropDown="0" showErrorMessage="1" showInputMessage="0">
          <x14:formula1>
            <xm:f>"nt,na,c"</xm:f>
          </x14:formula1>
          <xm:sqref>F54:F55</xm:sqref>
        </x14:dataValidation>
        <x14:dataValidation xr:uid="{A9F28992-E044-41E6-9CD4-070CCE46F212}" type="list" allowBlank="1" errorStyle="stop" imeMode="noControl" operator="between" showDropDown="0" showErrorMessage="1" showInputMessage="0">
          <x14:formula1>
            <xm:f>"nt,na,c,nc"</xm:f>
          </x14:formula1>
          <xm:sqref>F12:F53 F56:F117</xm:sqref>
        </x14:dataValidation>
        <x14:dataValidation xr:uid="{8AFD5CCF-3968-49CE-86A1-7FA4E9282E15}" type="list" allowBlank="1" errorStyle="stop" imeMode="noControl" operator="between" showDropDown="0" showErrorMessage="0" showInputMessage="0">
          <x14:formula1>
            <xm:f>"d"</xm:f>
          </x14:formula1>
          <xm:sqref>G12:G117</xm:sqref>
        </x14:dataValidation>
        <x14:dataValidation xr:uid="{84ADF057-3F8E-434A-8CBF-DC72F209C216}"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2">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P24</v>
      </c>
      <c r="C2" s="317">
        <f>Echantillon!C36</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HYPERLINK(Echantillon!D36)</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Echantillon!B36</f>
        <v>P24</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67">P5+Q5</f>
        <v>0</v>
      </c>
      <c r="U5" s="339" t="str">
        <f t="shared" ref="U5:U7" si="368">IF(T5&gt;0,P5/T5,"-")</f>
        <v>-</v>
      </c>
      <c r="V5" s="340" t="str">
        <f t="shared" ref="V5:W5" si="369">U5</f>
        <v>-</v>
      </c>
      <c r="W5" s="340" t="str">
        <f t="shared" si="369"/>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67"/>
        <v>0</v>
      </c>
      <c r="U6" s="339" t="str">
        <f t="shared" si="368"/>
        <v>-</v>
      </c>
      <c r="V6" s="285" t="str">
        <f t="shared" ref="V6:W6" si="370">IF(T6&gt;0,SUM(P5:P6)/SUM(T5:T6),"-")</f>
        <v>-</v>
      </c>
      <c r="W6" s="285" t="e">
        <f t="shared" si="370"/>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67"/>
        <v>0</v>
      </c>
      <c r="U7" s="339" t="str">
        <f t="shared" si="368"/>
        <v>-</v>
      </c>
      <c r="V7" s="340" t="str">
        <f t="shared" ref="V7:W7" si="371">IF(T7&gt;0,SUM(P5:P7)/SUM(T5:T7),"-")</f>
        <v>-</v>
      </c>
      <c r="W7" s="340" t="e">
        <f t="shared" si="371"/>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72">SUM(P5:P7)</f>
        <v>0</v>
      </c>
      <c r="Q8" s="342">
        <f t="shared" si="372"/>
        <v>0</v>
      </c>
      <c r="R8" s="342">
        <f t="shared" si="372"/>
        <v>0</v>
      </c>
      <c r="S8" s="342">
        <f t="shared" si="372"/>
        <v>106</v>
      </c>
      <c r="T8" s="343">
        <f t="shared" si="372"/>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183"/>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E0767091-3FBB-49CB-A8B3-516DA79CB4DB}">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3" operator="equal" id="{E7F39930-2B45-4555-BA0B-501632885952}">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AA6261AA-4A00-49A7-A289-7036AC124797}">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0" operator="equal" id="{FB51E081-ACF2-4649-ACC0-B6659A3F2F3C}">
            <xm:f>"c"</xm:f>
            <x14:dxf>
              <fill>
                <patternFill patternType="solid">
                  <fgColor rgb="FFB7E1CD"/>
                  <bgColor rgb="FFB7E1CD"/>
                </patternFill>
              </fill>
            </x14:dxf>
          </x14:cfRule>
          <xm:sqref>F11:F117</xm:sqref>
        </x14:conditionalFormatting>
        <x14:conditionalFormatting xmlns:xm="http://schemas.microsoft.com/office/excel/2006/main">
          <x14:cfRule type="cellIs" priority="11" operator="equal" id="{DB327589-15C8-4D83-B83E-567B2D69A5FE}">
            <xm:f>"nc"</xm:f>
            <x14:dxf>
              <fill>
                <patternFill patternType="solid">
                  <fgColor rgb="FFF4C7C3"/>
                  <bgColor rgb="FFF4C7C3"/>
                </patternFill>
              </fill>
            </x14:dxf>
          </x14:cfRule>
          <xm:sqref>F11:F117</xm:sqref>
        </x14:conditionalFormatting>
        <x14:conditionalFormatting xmlns:xm="http://schemas.microsoft.com/office/excel/2006/main">
          <x14:cfRule type="cellIs" priority="12" operator="equal" id="{DEBB3265-81D2-4B5A-AEEC-E9CE225AC1E9}">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E14DBACC-11B8-4201-9C6D-F1F23F91D3C5}">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9E257AE0-4EDD-40D8-84BA-75C60BB756C9}">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6" operator="equal" id="{95701C96-0D9F-4067-B4AA-E8485C68C6C6}">
            <xm:f>"C"</xm:f>
            <x14:dxf>
              <fill>
                <patternFill patternType="solid">
                  <fgColor rgb="FFB7E1CD"/>
                  <bgColor rgb="FFB7E1CD"/>
                </patternFill>
              </fill>
            </x14:dxf>
          </x14:cfRule>
          <xm:sqref>P4:T4</xm:sqref>
        </x14:conditionalFormatting>
        <x14:conditionalFormatting xmlns:xm="http://schemas.microsoft.com/office/excel/2006/main">
          <x14:cfRule type="cellIs" priority="7" operator="equal" id="{CA91C22A-7F40-42E9-918D-789B2F57963D}">
            <xm:f>"NC"</xm:f>
            <x14:dxf>
              <fill>
                <patternFill patternType="solid">
                  <fgColor rgb="FFF4C7C3"/>
                  <bgColor rgb="FFF4C7C3"/>
                </patternFill>
              </fill>
            </x14:dxf>
          </x14:cfRule>
          <xm:sqref>P4:T4</xm:sqref>
        </x14:conditionalFormatting>
        <x14:conditionalFormatting xmlns:xm="http://schemas.microsoft.com/office/excel/2006/main">
          <x14:cfRule type="cellIs" priority="8" operator="equal" id="{F6D4141D-AB94-41C1-860E-EA92EA3A6382}">
            <xm:f>"NA"</xm:f>
            <x14:dxf>
              <fill>
                <patternFill patternType="solid">
                  <fgColor rgb="FFFCE8B2"/>
                  <bgColor rgb="FFFCE8B2"/>
                </patternFill>
              </fill>
            </x14:dxf>
          </x14:cfRule>
          <xm:sqref>P4:T4</xm:sqref>
        </x14:conditionalFormatting>
        <x14:conditionalFormatting xmlns:xm="http://schemas.microsoft.com/office/excel/2006/main">
          <x14:cfRule type="cellIs" priority="9" operator="equal" id="{FF4F984C-E38F-4999-A040-DEC3166A8A01}">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2EBFD2BC-5100-4376-A4A5-A233700A0BDE}" type="list" allowBlank="1" errorStyle="stop" imeMode="noControl" operator="between" showDropDown="0" showErrorMessage="1" showInputMessage="0">
          <x14:formula1>
            <xm:f>"nt,na,c"</xm:f>
          </x14:formula1>
          <xm:sqref>F54:F55</xm:sqref>
        </x14:dataValidation>
        <x14:dataValidation xr:uid="{B1C33231-DF61-4E4C-BC06-E033CB04656F}" type="list" allowBlank="1" errorStyle="stop" imeMode="noControl" operator="between" showDropDown="0" showErrorMessage="1" showInputMessage="0">
          <x14:formula1>
            <xm:f>"nt,na,c,nc"</xm:f>
          </x14:formula1>
          <xm:sqref>F12:F53 F56:F117</xm:sqref>
        </x14:dataValidation>
        <x14:dataValidation xr:uid="{7CF9CE25-2FA8-4FD0-8584-308BD777D866}" type="list" allowBlank="1" errorStyle="stop" imeMode="noControl" operator="between" showDropDown="0" showErrorMessage="0" showInputMessage="0">
          <x14:formula1>
            <xm:f>"d"</xm:f>
          </x14:formula1>
          <xm:sqref>G12:G117</xm:sqref>
        </x14:dataValidation>
        <x14:dataValidation xr:uid="{B7865CBF-8A65-4FEB-B42A-C091C95ED7E6}"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3">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28515625"/>
  </cols>
  <sheetData>
    <row r="1" ht="0.75"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P25</v>
      </c>
      <c r="C2" s="317">
        <f>Echantillon!C37</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HYPERLINK(Echantillon!D37)</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Echantillon!B37</f>
        <v>P25</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73">P5+Q5</f>
        <v>0</v>
      </c>
      <c r="U5" s="339" t="str">
        <f t="shared" ref="U5:U7" si="374">IF(T5&gt;0,P5/T5,"-")</f>
        <v>-</v>
      </c>
      <c r="V5" s="340" t="str">
        <f t="shared" ref="V5:W5" si="375">U5</f>
        <v>-</v>
      </c>
      <c r="W5" s="340" t="str">
        <f t="shared" si="375"/>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73"/>
        <v>0</v>
      </c>
      <c r="U6" s="339" t="str">
        <f t="shared" si="374"/>
        <v>-</v>
      </c>
      <c r="V6" s="285" t="str">
        <f t="shared" ref="V6:W6" si="376">IF(T6&gt;0,SUM(P5:P6)/SUM(T5:T6),"-")</f>
        <v>-</v>
      </c>
      <c r="W6" s="285" t="e">
        <f t="shared" si="376"/>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73"/>
        <v>0</v>
      </c>
      <c r="U7" s="339" t="str">
        <f t="shared" si="374"/>
        <v>-</v>
      </c>
      <c r="V7" s="340" t="str">
        <f t="shared" ref="V7:W7" si="377">IF(T7&gt;0,SUM(P5:P7)/SUM(T5:T7),"-")</f>
        <v>-</v>
      </c>
      <c r="W7" s="340" t="e">
        <f t="shared" si="377"/>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78">SUM(P5:P7)</f>
        <v>0</v>
      </c>
      <c r="Q8" s="342">
        <f t="shared" si="378"/>
        <v>0</v>
      </c>
      <c r="R8" s="342">
        <f t="shared" si="378"/>
        <v>0</v>
      </c>
      <c r="S8" s="342">
        <f t="shared" si="378"/>
        <v>106</v>
      </c>
      <c r="T8" s="343">
        <f t="shared" si="378"/>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7FEC7485-3588-4761-9515-44A3FE4D76C4}">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3" operator="equal" id="{6D3C9C55-B860-490F-83D9-0930ADC71294}">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6D8D2580-FE14-4859-9742-F3407E4C3285}">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0" operator="equal" id="{0F031ACB-365E-42AE-8E9C-9AED9A7435B0}">
            <xm:f>"c"</xm:f>
            <x14:dxf>
              <fill>
                <patternFill patternType="solid">
                  <fgColor rgb="FFB7E1CD"/>
                  <bgColor rgb="FFB7E1CD"/>
                </patternFill>
              </fill>
            </x14:dxf>
          </x14:cfRule>
          <xm:sqref>F11:F117</xm:sqref>
        </x14:conditionalFormatting>
        <x14:conditionalFormatting xmlns:xm="http://schemas.microsoft.com/office/excel/2006/main">
          <x14:cfRule type="cellIs" priority="11" operator="equal" id="{980A73AA-52C7-4B0A-8181-FA1AFA5653C0}">
            <xm:f>"nc"</xm:f>
            <x14:dxf>
              <fill>
                <patternFill patternType="solid">
                  <fgColor rgb="FFF4C7C3"/>
                  <bgColor rgb="FFF4C7C3"/>
                </patternFill>
              </fill>
            </x14:dxf>
          </x14:cfRule>
          <xm:sqref>F11:F117</xm:sqref>
        </x14:conditionalFormatting>
        <x14:conditionalFormatting xmlns:xm="http://schemas.microsoft.com/office/excel/2006/main">
          <x14:cfRule type="cellIs" priority="12" operator="equal" id="{70D9927D-9C26-4D22-AB6B-3AD1D5CB7E8E}">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C9FB952C-B336-4754-A010-BEF191ACFF97}">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DB1EE907-5037-47BD-934C-903845061626}">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6" operator="equal" id="{5ECFA7B8-FF7C-4DA6-A576-B8E5996036CD}">
            <xm:f>"C"</xm:f>
            <x14:dxf>
              <fill>
                <patternFill patternType="solid">
                  <fgColor rgb="FFB7E1CD"/>
                  <bgColor rgb="FFB7E1CD"/>
                </patternFill>
              </fill>
            </x14:dxf>
          </x14:cfRule>
          <xm:sqref>P4:T4</xm:sqref>
        </x14:conditionalFormatting>
        <x14:conditionalFormatting xmlns:xm="http://schemas.microsoft.com/office/excel/2006/main">
          <x14:cfRule type="cellIs" priority="7" operator="equal" id="{9629E106-7D3B-4CDA-8ACD-43EA2994F6CF}">
            <xm:f>"NC"</xm:f>
            <x14:dxf>
              <fill>
                <patternFill patternType="solid">
                  <fgColor rgb="FFF4C7C3"/>
                  <bgColor rgb="FFF4C7C3"/>
                </patternFill>
              </fill>
            </x14:dxf>
          </x14:cfRule>
          <xm:sqref>P4:T4</xm:sqref>
        </x14:conditionalFormatting>
        <x14:conditionalFormatting xmlns:xm="http://schemas.microsoft.com/office/excel/2006/main">
          <x14:cfRule type="cellIs" priority="8" operator="equal" id="{07C4EA29-5225-467E-BFAC-4DE3CA6050A8}">
            <xm:f>"NA"</xm:f>
            <x14:dxf>
              <fill>
                <patternFill patternType="solid">
                  <fgColor rgb="FFFCE8B2"/>
                  <bgColor rgb="FFFCE8B2"/>
                </patternFill>
              </fill>
            </x14:dxf>
          </x14:cfRule>
          <xm:sqref>P4:T4</xm:sqref>
        </x14:conditionalFormatting>
        <x14:conditionalFormatting xmlns:xm="http://schemas.microsoft.com/office/excel/2006/main">
          <x14:cfRule type="cellIs" priority="9" operator="equal" id="{B5F3EB8C-1607-4A12-ACA8-DF5F6EF27C1E}">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F77B9A7F-D8C6-4E9B-A4F5-22BD9D8A7F7E}" type="list" allowBlank="1" errorStyle="stop" imeMode="noControl" operator="between" showDropDown="0" showErrorMessage="1" showInputMessage="0">
          <x14:formula1>
            <xm:f>"nt,na,c"</xm:f>
          </x14:formula1>
          <xm:sqref>F54:F55</xm:sqref>
        </x14:dataValidation>
        <x14:dataValidation xr:uid="{5FD41699-31D0-4617-84A9-17FE6BD97A3A}" type="list" allowBlank="1" errorStyle="stop" imeMode="noControl" operator="between" showDropDown="0" showErrorMessage="1" showInputMessage="0">
          <x14:formula1>
            <xm:f>"nt,na,c,nc"</xm:f>
          </x14:formula1>
          <xm:sqref>F12:F53 F56:F117</xm:sqref>
        </x14:dataValidation>
        <x14:dataValidation xr:uid="{E267ABE7-FB59-47DB-BB55-B80EF3D8F376}" type="list" allowBlank="1" errorStyle="stop" imeMode="noControl" operator="between" showDropDown="0" showErrorMessage="0" showInputMessage="0">
          <x14:formula1>
            <xm:f>"d"</xm:f>
          </x14:formula1>
          <xm:sqref>G12:G117</xm:sqref>
        </x14:dataValidation>
        <x14:dataValidation xr:uid="{4A2B2693-FAF6-4F23-962B-84E71A34033D}"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34">
    <tabColor rgb="FF666666"/>
    <outlinePr applyStyles="0" summaryBelow="0" summaryRight="0" showOutlineSymbols="1"/>
    <pageSetUpPr autoPageBreaks="1" fitToPage="0"/>
  </sheetPr>
  <sheetViews>
    <sheetView showGridLines="0" zoomScale="80" workbookViewId="0">
      <pane xSplit="6" ySplit="11" topLeftCell="G12" activePane="bottomRight" state="frozen"/>
      <selection activeCell="F12" activeCellId="0" sqref="F12"/>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0.7109375"/>
    <col customWidth="1" min="7" max="7" width="5"/>
    <col customWidth="1" min="8" max="8" width="9"/>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16.42578125"/>
    <col customWidth="1" min="21" max="21" width="15.42578125"/>
    <col customWidth="1" min="22" max="30" width="16.28515625"/>
  </cols>
  <sheetData>
    <row r="1" ht="0.75" customHeight="1">
      <c r="A1" s="312"/>
      <c r="B1" s="313"/>
      <c r="C1" s="388"/>
      <c r="D1" s="388"/>
      <c r="E1" s="388"/>
      <c r="F1" s="388"/>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ht="16.5" customHeight="1">
      <c r="A2" s="315"/>
      <c r="B2" s="316" t="str">
        <f>F4</f>
        <v>P26</v>
      </c>
      <c r="C2" s="317">
        <f>Echantillon!C38</f>
        <v>0</v>
      </c>
      <c r="D2" s="318"/>
      <c r="E2" s="318"/>
      <c r="F2" s="319"/>
      <c r="G2" s="320"/>
      <c r="H2" s="320"/>
      <c r="I2" s="320"/>
      <c r="J2" s="320"/>
      <c r="K2" s="321"/>
      <c r="L2" s="321"/>
      <c r="M2" s="321"/>
      <c r="N2" s="322"/>
      <c r="O2" s="322"/>
      <c r="P2" s="313"/>
      <c r="Q2" s="313"/>
      <c r="R2" s="313"/>
      <c r="S2" s="313"/>
      <c r="T2" s="313"/>
      <c r="U2" s="313"/>
      <c r="V2" s="313"/>
      <c r="W2" s="313"/>
      <c r="X2" s="313"/>
      <c r="Y2" s="313"/>
      <c r="Z2" s="313"/>
      <c r="AA2" s="313"/>
      <c r="AB2" s="313"/>
      <c r="AC2" s="313"/>
      <c r="AD2" s="313"/>
    </row>
    <row r="3" ht="18.75" customHeight="1">
      <c r="A3" s="315"/>
      <c r="B3" s="316" t="s">
        <v>508</v>
      </c>
      <c r="C3" s="323" t="str">
        <f>HYPERLINK(Echantillon!D38)</f>
        <v/>
      </c>
      <c r="D3" s="12"/>
      <c r="E3" s="12"/>
      <c r="F3" s="12"/>
      <c r="G3" s="320"/>
      <c r="H3" s="320"/>
      <c r="I3" s="320"/>
      <c r="J3" s="320"/>
      <c r="K3" s="320"/>
      <c r="L3" s="320"/>
      <c r="M3" s="320"/>
      <c r="N3" s="313"/>
      <c r="O3" s="313"/>
      <c r="P3" s="313"/>
      <c r="Q3" s="313"/>
      <c r="R3" s="313"/>
      <c r="S3" s="313"/>
      <c r="T3" s="313"/>
      <c r="U3" s="313"/>
      <c r="V3" s="313"/>
      <c r="W3" s="313"/>
      <c r="X3" s="313"/>
      <c r="Y3" s="313"/>
      <c r="Z3" s="313"/>
      <c r="AA3" s="313"/>
      <c r="AB3" s="313"/>
      <c r="AC3" s="313"/>
      <c r="AD3" s="313"/>
    </row>
    <row r="4" ht="16.5" customHeight="1">
      <c r="A4" s="312"/>
      <c r="B4" s="324" t="s">
        <v>125</v>
      </c>
      <c r="C4" s="325" t="s">
        <v>509</v>
      </c>
      <c r="D4" s="325" t="s">
        <v>128</v>
      </c>
      <c r="E4" s="326" t="s">
        <v>129</v>
      </c>
      <c r="F4" s="326" t="str">
        <f>Echantillon!B38</f>
        <v>P26</v>
      </c>
      <c r="G4" s="325" t="s">
        <v>510</v>
      </c>
      <c r="H4" s="324" t="s">
        <v>65</v>
      </c>
      <c r="I4" s="324" t="s">
        <v>63</v>
      </c>
      <c r="J4" s="324" t="s">
        <v>511</v>
      </c>
      <c r="K4" s="324" t="s">
        <v>512</v>
      </c>
      <c r="L4" s="324" t="s">
        <v>130</v>
      </c>
      <c r="M4" s="328" t="s">
        <v>513</v>
      </c>
      <c r="N4" s="312"/>
      <c r="O4" s="329"/>
      <c r="P4" s="330" t="s">
        <v>433</v>
      </c>
      <c r="Q4" s="331" t="s">
        <v>434</v>
      </c>
      <c r="R4" s="331" t="s">
        <v>439</v>
      </c>
      <c r="S4" s="332" t="s">
        <v>436</v>
      </c>
      <c r="T4" s="333" t="s">
        <v>514</v>
      </c>
      <c r="U4" s="334" t="s">
        <v>515</v>
      </c>
      <c r="V4" s="335" t="s">
        <v>138</v>
      </c>
      <c r="W4" s="335" t="s">
        <v>138</v>
      </c>
      <c r="X4" s="314"/>
      <c r="Y4" s="314"/>
      <c r="Z4" s="314"/>
      <c r="AA4" s="314"/>
      <c r="AB4" s="314"/>
      <c r="AC4" s="314"/>
      <c r="AD4" s="314"/>
    </row>
    <row r="5" ht="16.5" customHeight="1">
      <c r="A5" s="312"/>
      <c r="B5" s="225"/>
      <c r="C5" s="225"/>
      <c r="D5" s="225"/>
      <c r="E5" s="326" t="s">
        <v>131</v>
      </c>
      <c r="F5" s="326">
        <f>COUNTIF($F$12:$F$117,"c")</f>
        <v>0</v>
      </c>
      <c r="G5" s="225"/>
      <c r="H5" s="225"/>
      <c r="I5" s="225"/>
      <c r="J5" s="225"/>
      <c r="K5" s="225"/>
      <c r="L5" s="225"/>
      <c r="M5" s="336"/>
      <c r="N5" s="313"/>
      <c r="O5" s="337" t="s">
        <v>141</v>
      </c>
      <c r="P5" s="20">
        <f>COUNTIFS($C$12:$C$117,"A",$F$12:$F$117,"c")</f>
        <v>0</v>
      </c>
      <c r="Q5" s="20">
        <f>COUNTIFS($C$12:$C$117,"A",$F$12:$F$117,"nc")</f>
        <v>0</v>
      </c>
      <c r="R5" s="20">
        <f>COUNTIFS($C$12:$C$117,"A",$F$12:$F$117,"na")</f>
        <v>0</v>
      </c>
      <c r="S5" s="20">
        <f>COUNTIFS($C$12:$C$117,"A",$F$12:$F$117,"nt")</f>
        <v>83</v>
      </c>
      <c r="T5" s="338">
        <f t="shared" ref="T5:T7" si="379">P5+Q5</f>
        <v>0</v>
      </c>
      <c r="U5" s="339" t="str">
        <f t="shared" ref="U5:U7" si="380">IF(T5&gt;0,P5/T5,"-")</f>
        <v>-</v>
      </c>
      <c r="V5" s="340" t="str">
        <f t="shared" ref="V5:W5" si="381">U5</f>
        <v>-</v>
      </c>
      <c r="W5" s="340" t="str">
        <f t="shared" si="381"/>
        <v>-</v>
      </c>
      <c r="X5" s="313"/>
      <c r="Y5" s="313"/>
      <c r="Z5" s="313"/>
      <c r="AA5" s="313"/>
      <c r="AB5" s="313"/>
      <c r="AC5" s="313"/>
      <c r="AD5" s="313"/>
    </row>
    <row r="6" ht="16.5" customHeight="1">
      <c r="A6" s="312"/>
      <c r="B6" s="225"/>
      <c r="C6" s="225"/>
      <c r="D6" s="225"/>
      <c r="E6" s="326" t="s">
        <v>132</v>
      </c>
      <c r="F6" s="326">
        <f>COUNTIF(F12:F117,"nc")</f>
        <v>0</v>
      </c>
      <c r="G6" s="225"/>
      <c r="H6" s="225"/>
      <c r="I6" s="225"/>
      <c r="J6" s="225"/>
      <c r="K6" s="225"/>
      <c r="L6" s="225"/>
      <c r="M6" s="336"/>
      <c r="N6" s="313"/>
      <c r="O6" s="337" t="s">
        <v>159</v>
      </c>
      <c r="P6" s="20">
        <f>COUNTIFS($C$12:$C$117,"AA",$F$12:$F$117,"c")</f>
        <v>0</v>
      </c>
      <c r="Q6" s="20">
        <f>COUNTIFS($C$12:$C$117,"AA",$F$12:$F$117,"nc")</f>
        <v>0</v>
      </c>
      <c r="R6" s="20">
        <f>COUNTIFS($C$12:$C$117,"AA",$F$12:$F$117,"na")</f>
        <v>0</v>
      </c>
      <c r="S6" s="20">
        <f>COUNTIFS($C$12:$C$117,"AA",$F$12:$F$117,"nt")</f>
        <v>23</v>
      </c>
      <c r="T6" s="338">
        <f t="shared" si="379"/>
        <v>0</v>
      </c>
      <c r="U6" s="339" t="str">
        <f t="shared" si="380"/>
        <v>-</v>
      </c>
      <c r="V6" s="285" t="str">
        <f t="shared" ref="V6:W6" si="382">IF(T6&gt;0,SUM(P5:P6)/SUM(T5:T6),"-")</f>
        <v>-</v>
      </c>
      <c r="W6" s="285" t="e">
        <f t="shared" si="382"/>
        <v>#DIV/0!</v>
      </c>
      <c r="X6" s="313"/>
      <c r="Y6" s="313"/>
      <c r="Z6" s="313"/>
      <c r="AA6" s="313"/>
      <c r="AB6" s="313"/>
      <c r="AC6" s="313"/>
      <c r="AD6" s="313"/>
    </row>
    <row r="7" ht="16.5" customHeight="1">
      <c r="A7" s="312"/>
      <c r="B7" s="225"/>
      <c r="C7" s="225"/>
      <c r="D7" s="225"/>
      <c r="E7" s="326" t="s">
        <v>516</v>
      </c>
      <c r="F7" s="326">
        <f>COUNTIF(F12:F117,"na")</f>
        <v>0</v>
      </c>
      <c r="G7" s="225"/>
      <c r="H7" s="225"/>
      <c r="I7" s="225"/>
      <c r="J7" s="225"/>
      <c r="K7" s="225"/>
      <c r="L7" s="225"/>
      <c r="M7" s="336"/>
      <c r="N7" s="313"/>
      <c r="O7" s="337" t="s">
        <v>502</v>
      </c>
      <c r="P7" s="3">
        <f>COUNTIFS($C$12:$C$117,"AAA",$F$12:$F$117,"c")</f>
        <v>0</v>
      </c>
      <c r="Q7" s="3">
        <f>COUNTIFS($C$12:$C$117,"AAA",$F$12:$F$117,"nc")</f>
        <v>0</v>
      </c>
      <c r="R7" s="3">
        <f>COUNTIFS($C$12:$C$117,"AAA",$F$12:$F$117,"na")</f>
        <v>0</v>
      </c>
      <c r="S7" s="3">
        <f>COUNTIFS($C$12:$C$117,"AAA",$F$12:$F$117,"nt")</f>
        <v>0</v>
      </c>
      <c r="T7" s="338">
        <f t="shared" si="379"/>
        <v>0</v>
      </c>
      <c r="U7" s="339" t="str">
        <f t="shared" si="380"/>
        <v>-</v>
      </c>
      <c r="V7" s="340" t="str">
        <f t="shared" ref="V7:W7" si="383">IF(T7&gt;0,SUM(P5:P7)/SUM(T5:T7),"-")</f>
        <v>-</v>
      </c>
      <c r="W7" s="340" t="e">
        <f t="shared" si="383"/>
        <v>#DIV/0!</v>
      </c>
      <c r="X7" s="313"/>
      <c r="Y7" s="313"/>
      <c r="Z7" s="313"/>
      <c r="AA7" s="313"/>
      <c r="AB7" s="313"/>
      <c r="AC7" s="313"/>
      <c r="AD7" s="313"/>
    </row>
    <row r="8" ht="16.5" customHeight="1">
      <c r="A8" s="312"/>
      <c r="B8" s="225"/>
      <c r="C8" s="225"/>
      <c r="D8" s="225"/>
      <c r="E8" s="326" t="s">
        <v>134</v>
      </c>
      <c r="F8" s="326">
        <f>COUNTIF(F12:F117,"nt")</f>
        <v>106</v>
      </c>
      <c r="G8" s="225"/>
      <c r="H8" s="225"/>
      <c r="I8" s="225"/>
      <c r="J8" s="225"/>
      <c r="K8" s="225"/>
      <c r="L8" s="225"/>
      <c r="M8" s="336"/>
      <c r="N8" s="313"/>
      <c r="O8" s="341" t="s">
        <v>517</v>
      </c>
      <c r="P8" s="342">
        <f t="shared" ref="P8:T8" si="384">SUM(P5:P7)</f>
        <v>0</v>
      </c>
      <c r="Q8" s="342">
        <f t="shared" si="384"/>
        <v>0</v>
      </c>
      <c r="R8" s="342">
        <f t="shared" si="384"/>
        <v>0</v>
      </c>
      <c r="S8" s="342">
        <f t="shared" si="384"/>
        <v>106</v>
      </c>
      <c r="T8" s="343">
        <f t="shared" si="384"/>
        <v>0</v>
      </c>
      <c r="U8" s="339"/>
      <c r="V8" s="337"/>
      <c r="W8" s="337"/>
      <c r="X8" s="313"/>
      <c r="Y8" s="313"/>
      <c r="Z8" s="313"/>
      <c r="AA8" s="313"/>
      <c r="AB8" s="313"/>
      <c r="AC8" s="313"/>
      <c r="AD8" s="313"/>
    </row>
    <row r="9" ht="16.5" customHeight="1">
      <c r="A9" s="312"/>
      <c r="B9" s="225"/>
      <c r="C9" s="225"/>
      <c r="D9" s="225"/>
      <c r="E9" s="326" t="s">
        <v>462</v>
      </c>
      <c r="F9" s="344" t="e">
        <f>F5/SUM(F5:F6)</f>
        <v>#DIV/0!</v>
      </c>
      <c r="G9" s="225"/>
      <c r="H9" s="225"/>
      <c r="I9" s="225"/>
      <c r="J9" s="225"/>
      <c r="K9" s="225"/>
      <c r="L9" s="225"/>
      <c r="M9" s="336"/>
      <c r="N9" s="313"/>
      <c r="O9" s="313"/>
      <c r="P9" s="313"/>
      <c r="Q9" s="313"/>
      <c r="R9" s="313"/>
      <c r="S9" s="313"/>
      <c r="T9" s="313"/>
      <c r="U9" s="313"/>
      <c r="V9" s="313"/>
      <c r="W9" s="313"/>
      <c r="X9" s="313"/>
      <c r="Y9" s="313"/>
      <c r="Z9" s="313"/>
      <c r="AA9" s="313"/>
      <c r="AB9" s="313"/>
      <c r="AC9" s="313"/>
      <c r="AD9" s="313"/>
    </row>
    <row r="10" ht="16.5" customHeight="1">
      <c r="A10" s="312"/>
      <c r="B10" s="227"/>
      <c r="C10" s="227"/>
      <c r="D10" s="227"/>
      <c r="E10" s="326" t="s">
        <v>463</v>
      </c>
      <c r="F10" s="344" t="e">
        <f>F6/SUM(F5:F6)</f>
        <v>#DIV/0!</v>
      </c>
      <c r="G10" s="227"/>
      <c r="H10" s="227"/>
      <c r="I10" s="227"/>
      <c r="J10" s="227"/>
      <c r="K10" s="227"/>
      <c r="L10" s="227"/>
      <c r="M10" s="346"/>
      <c r="N10" s="313"/>
      <c r="O10" s="313"/>
      <c r="P10" s="313"/>
      <c r="Q10" s="313"/>
      <c r="R10" s="313"/>
      <c r="S10" s="313"/>
      <c r="T10" s="313"/>
      <c r="U10" s="313"/>
      <c r="V10" s="313"/>
      <c r="W10" s="313"/>
      <c r="X10" s="313"/>
      <c r="Y10" s="313"/>
      <c r="Z10" s="313"/>
      <c r="AA10" s="313"/>
      <c r="AB10" s="313"/>
      <c r="AC10" s="313"/>
      <c r="AD10" s="313"/>
    </row>
    <row r="11" ht="14.25">
      <c r="A11" s="312"/>
      <c r="B11" s="183"/>
      <c r="C11" s="183"/>
      <c r="D11" s="183"/>
      <c r="E11" s="347"/>
      <c r="F11" s="183"/>
      <c r="G11" s="183"/>
      <c r="H11" s="348"/>
      <c r="I11" s="348"/>
      <c r="J11" s="348"/>
      <c r="K11" s="348"/>
      <c r="L11" s="348"/>
      <c r="M11" s="350"/>
      <c r="N11" s="313"/>
      <c r="O11" s="313"/>
      <c r="P11" s="313"/>
      <c r="Q11" s="313"/>
      <c r="R11" s="313"/>
      <c r="S11" s="313"/>
      <c r="T11" s="313"/>
      <c r="U11" s="313"/>
      <c r="V11" s="313"/>
      <c r="W11" s="313"/>
      <c r="X11" s="313"/>
      <c r="Y11" s="313"/>
      <c r="Z11" s="313"/>
      <c r="AA11" s="313"/>
      <c r="AB11" s="313"/>
      <c r="AC11" s="313"/>
      <c r="AD11" s="313"/>
    </row>
    <row r="12" ht="62.25"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499</v>
      </c>
      <c r="G12" s="337"/>
      <c r="H12" s="31"/>
      <c r="I12" s="31"/>
      <c r="J12" s="31"/>
      <c r="K12" s="31"/>
      <c r="L12" s="354"/>
      <c r="M12" s="355"/>
      <c r="N12" s="313"/>
      <c r="O12" s="313"/>
      <c r="P12" s="313"/>
      <c r="Q12" s="313"/>
      <c r="R12" s="313"/>
      <c r="S12" s="313"/>
      <c r="T12" s="313"/>
      <c r="U12" s="313"/>
      <c r="V12" s="313"/>
      <c r="W12" s="313"/>
      <c r="X12" s="313"/>
      <c r="Y12" s="313"/>
      <c r="Z12" s="313"/>
      <c r="AA12" s="313"/>
      <c r="AB12" s="313"/>
      <c r="AC12" s="313"/>
      <c r="AD12" s="313"/>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499</v>
      </c>
      <c r="G13" s="337"/>
      <c r="H13" s="31"/>
      <c r="I13" s="31"/>
      <c r="J13" s="31"/>
      <c r="K13" s="31"/>
      <c r="L13" s="354"/>
      <c r="M13" s="355"/>
      <c r="N13" s="313"/>
      <c r="O13" s="313"/>
      <c r="P13" s="313"/>
      <c r="Q13" s="313"/>
      <c r="R13" s="313"/>
      <c r="S13" s="313"/>
      <c r="T13" s="313"/>
      <c r="U13" s="313"/>
      <c r="V13" s="313"/>
      <c r="W13" s="313"/>
      <c r="X13" s="313"/>
      <c r="Y13" s="313"/>
      <c r="Z13" s="313"/>
      <c r="AA13" s="313"/>
      <c r="AB13" s="313"/>
      <c r="AC13" s="313"/>
      <c r="AD13" s="313"/>
    </row>
    <row r="14" ht="62.25"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499</v>
      </c>
      <c r="G14" s="337"/>
      <c r="H14" s="31"/>
      <c r="I14" s="31"/>
      <c r="J14" s="31"/>
      <c r="K14" s="31"/>
      <c r="L14" s="354"/>
      <c r="M14" s="355"/>
      <c r="N14" s="313"/>
      <c r="O14" s="313"/>
      <c r="P14" s="313"/>
      <c r="Q14" s="313"/>
      <c r="R14" s="313"/>
      <c r="S14" s="313"/>
      <c r="T14" s="313"/>
      <c r="U14" s="313"/>
      <c r="V14" s="313"/>
      <c r="W14" s="313"/>
      <c r="X14" s="313"/>
      <c r="Y14" s="313"/>
      <c r="Z14" s="313"/>
      <c r="AA14" s="313"/>
      <c r="AB14" s="313"/>
      <c r="AC14" s="313"/>
      <c r="AD14" s="313"/>
    </row>
    <row r="15" ht="62.25"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499</v>
      </c>
      <c r="G15" s="337"/>
      <c r="H15" s="31"/>
      <c r="I15" s="31"/>
      <c r="J15" s="31"/>
      <c r="K15" s="31"/>
      <c r="L15" s="354"/>
      <c r="M15" s="355"/>
      <c r="N15" s="313"/>
      <c r="O15" s="313"/>
      <c r="P15" s="313"/>
      <c r="Q15" s="313"/>
      <c r="R15" s="313"/>
      <c r="S15" s="313"/>
      <c r="T15" s="313"/>
      <c r="U15" s="313"/>
      <c r="V15" s="313"/>
      <c r="W15" s="313"/>
      <c r="X15" s="313"/>
      <c r="Y15" s="313"/>
      <c r="Z15" s="313"/>
      <c r="AA15" s="313"/>
      <c r="AB15" s="313"/>
      <c r="AC15" s="313"/>
      <c r="AD15" s="313"/>
    </row>
    <row r="16" ht="62.25"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499</v>
      </c>
      <c r="G16" s="337"/>
      <c r="H16" s="31"/>
      <c r="I16" s="31"/>
      <c r="J16" s="31"/>
      <c r="K16" s="31"/>
      <c r="L16" s="354"/>
      <c r="M16" s="355"/>
      <c r="N16" s="313"/>
      <c r="O16" s="313"/>
      <c r="P16" s="313"/>
      <c r="Q16" s="313"/>
      <c r="R16" s="313"/>
      <c r="S16" s="313"/>
      <c r="T16" s="313"/>
      <c r="U16" s="313"/>
      <c r="V16" s="313"/>
      <c r="W16" s="313"/>
      <c r="X16" s="313"/>
      <c r="Y16" s="313"/>
      <c r="Z16" s="313"/>
      <c r="AA16" s="313"/>
      <c r="AB16" s="313"/>
      <c r="AC16" s="313"/>
      <c r="AD16" s="313"/>
    </row>
    <row r="17" ht="62.25"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499</v>
      </c>
      <c r="G17" s="337"/>
      <c r="H17" s="31"/>
      <c r="I17" s="31"/>
      <c r="J17" s="31"/>
      <c r="K17" s="31"/>
      <c r="L17" s="354"/>
      <c r="M17" s="355"/>
      <c r="N17" s="313"/>
      <c r="O17" s="313"/>
      <c r="P17" s="313"/>
      <c r="Q17" s="313"/>
      <c r="R17" s="313"/>
      <c r="S17" s="313"/>
      <c r="T17" s="313"/>
      <c r="U17" s="313"/>
      <c r="V17" s="313"/>
      <c r="W17" s="313"/>
      <c r="X17" s="313"/>
      <c r="Y17" s="313"/>
      <c r="Z17" s="313"/>
      <c r="AA17" s="313"/>
      <c r="AB17" s="313"/>
      <c r="AC17" s="313"/>
      <c r="AD17" s="313"/>
    </row>
    <row r="18" ht="62.25"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499</v>
      </c>
      <c r="G18" s="337"/>
      <c r="H18" s="31"/>
      <c r="I18" s="31"/>
      <c r="J18" s="31"/>
      <c r="K18" s="31"/>
      <c r="L18" s="354"/>
      <c r="M18" s="355"/>
      <c r="N18" s="363"/>
      <c r="O18" s="363"/>
      <c r="P18" s="363"/>
      <c r="Q18" s="363"/>
      <c r="R18" s="363"/>
      <c r="S18" s="363"/>
      <c r="T18" s="363"/>
      <c r="U18" s="363"/>
      <c r="V18" s="363"/>
      <c r="W18" s="363"/>
      <c r="X18" s="363"/>
      <c r="Y18" s="363"/>
      <c r="Z18" s="363"/>
      <c r="AA18" s="363"/>
      <c r="AB18" s="363"/>
      <c r="AC18" s="363"/>
      <c r="AD18" s="363"/>
    </row>
    <row r="19" ht="62.25"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499</v>
      </c>
      <c r="G19" s="337"/>
      <c r="H19" s="31"/>
      <c r="I19" s="31"/>
      <c r="J19" s="31"/>
      <c r="K19" s="31"/>
      <c r="L19" s="354"/>
      <c r="M19" s="355"/>
      <c r="N19" s="312"/>
      <c r="O19" s="312"/>
      <c r="P19" s="312"/>
      <c r="Q19" s="312"/>
      <c r="R19" s="312"/>
      <c r="S19" s="312"/>
      <c r="T19" s="364"/>
      <c r="U19" s="313"/>
      <c r="V19" s="313"/>
      <c r="W19" s="313"/>
      <c r="X19" s="313"/>
      <c r="Y19" s="313"/>
      <c r="Z19" s="313"/>
      <c r="AA19" s="313"/>
      <c r="AB19" s="313"/>
      <c r="AC19" s="313"/>
      <c r="AD19" s="313"/>
    </row>
    <row r="20" ht="62.25"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499</v>
      </c>
      <c r="G20" s="337"/>
      <c r="H20" s="31"/>
      <c r="I20" s="31"/>
      <c r="J20" s="31"/>
      <c r="K20" s="31"/>
      <c r="L20" s="354"/>
      <c r="M20" s="355"/>
      <c r="N20" s="313"/>
      <c r="O20" s="313"/>
      <c r="P20" s="313"/>
      <c r="Q20" s="313"/>
      <c r="R20" s="313"/>
      <c r="S20" s="313"/>
      <c r="T20" s="313"/>
      <c r="U20" s="313"/>
      <c r="V20" s="313"/>
      <c r="W20" s="313"/>
      <c r="X20" s="313"/>
      <c r="Y20" s="313"/>
      <c r="Z20" s="313"/>
      <c r="AA20" s="313"/>
      <c r="AB20" s="313"/>
      <c r="AC20" s="313"/>
      <c r="AD20" s="313"/>
    </row>
    <row r="21" ht="62.25" customHeight="1">
      <c r="A21" s="351" t="s">
        <v>86</v>
      </c>
      <c r="B21" s="352" t="str">
        <f>Résultats!B22</f>
        <v>2.1</v>
      </c>
      <c r="C21" s="337" t="str">
        <f>Résultats!C22</f>
        <v>A</v>
      </c>
      <c r="D21" s="337">
        <f>Résultats!E22</f>
        <v>0</v>
      </c>
      <c r="E21" s="353" t="str">
        <f>Résultats!F22</f>
        <v xml:space="preserve">Chaque cadre a-t-il un titre de cadre ?</v>
      </c>
      <c r="F21" s="337" t="s">
        <v>499</v>
      </c>
      <c r="G21" s="337"/>
      <c r="H21" s="31"/>
      <c r="I21" s="31"/>
      <c r="J21" s="31"/>
      <c r="K21" s="31"/>
      <c r="L21" s="354"/>
      <c r="M21" s="355"/>
      <c r="N21" s="313"/>
      <c r="O21" s="313"/>
      <c r="P21" s="313"/>
      <c r="Q21" s="313"/>
      <c r="R21" s="313"/>
      <c r="S21" s="313"/>
      <c r="T21" s="313"/>
      <c r="U21" s="313"/>
      <c r="V21" s="313"/>
      <c r="W21" s="313"/>
      <c r="X21" s="313"/>
      <c r="Y21" s="313"/>
      <c r="Z21" s="313"/>
      <c r="AA21" s="313"/>
      <c r="AB21" s="313"/>
      <c r="AC21" s="313"/>
      <c r="AD21" s="313"/>
    </row>
    <row r="22" ht="62.25"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499</v>
      </c>
      <c r="G22" s="337"/>
      <c r="H22" s="31"/>
      <c r="I22" s="31"/>
      <c r="J22" s="31"/>
      <c r="K22" s="31"/>
      <c r="L22" s="354"/>
      <c r="M22" s="355"/>
      <c r="N22" s="313"/>
      <c r="O22" s="313"/>
      <c r="P22" s="313"/>
      <c r="Q22" s="313"/>
      <c r="R22" s="313"/>
      <c r="S22" s="313"/>
      <c r="T22" s="313"/>
      <c r="U22" s="313"/>
      <c r="V22" s="313"/>
      <c r="W22" s="313"/>
      <c r="X22" s="313"/>
      <c r="Y22" s="313"/>
      <c r="Z22" s="313"/>
      <c r="AA22" s="313"/>
      <c r="AB22" s="313"/>
      <c r="AC22" s="313"/>
      <c r="AD22" s="313"/>
    </row>
    <row r="23" ht="62.25"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499</v>
      </c>
      <c r="G23" s="337"/>
      <c r="H23" s="31"/>
      <c r="I23" s="31"/>
      <c r="J23" s="31"/>
      <c r="K23" s="31"/>
      <c r="L23" s="354"/>
      <c r="M23" s="355"/>
      <c r="N23" s="313"/>
      <c r="O23" s="313"/>
      <c r="P23" s="313"/>
      <c r="Q23" s="313"/>
      <c r="R23" s="313"/>
      <c r="S23" s="313"/>
      <c r="T23" s="313"/>
      <c r="U23" s="313"/>
      <c r="V23" s="313"/>
      <c r="W23" s="313"/>
      <c r="X23" s="313"/>
      <c r="Y23" s="313"/>
      <c r="Z23" s="313"/>
      <c r="AA23" s="313"/>
      <c r="AB23" s="313"/>
      <c r="AC23" s="313"/>
      <c r="AD23" s="313"/>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499</v>
      </c>
      <c r="G24" s="337"/>
      <c r="H24" s="31"/>
      <c r="I24" s="31"/>
      <c r="J24" s="31"/>
      <c r="K24" s="31"/>
      <c r="L24" s="354"/>
      <c r="M24" s="355"/>
      <c r="N24" s="313"/>
      <c r="O24" s="313"/>
      <c r="P24" s="313"/>
      <c r="Q24" s="313"/>
      <c r="R24" s="313"/>
      <c r="S24" s="313"/>
      <c r="T24" s="313"/>
      <c r="U24" s="313"/>
      <c r="V24" s="313"/>
      <c r="W24" s="313"/>
      <c r="X24" s="313"/>
      <c r="Y24" s="313"/>
      <c r="Z24" s="313"/>
      <c r="AA24" s="313"/>
      <c r="AB24" s="313"/>
      <c r="AC24" s="313"/>
      <c r="AD24" s="313"/>
    </row>
    <row r="25" ht="62.25"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499</v>
      </c>
      <c r="G25" s="337"/>
      <c r="H25" s="31"/>
      <c r="I25" s="31"/>
      <c r="J25" s="31"/>
      <c r="K25" s="31"/>
      <c r="L25" s="354"/>
      <c r="M25" s="355"/>
      <c r="N25" s="313"/>
      <c r="O25" s="313"/>
      <c r="P25" s="313"/>
      <c r="Q25" s="313"/>
      <c r="R25" s="313"/>
      <c r="S25" s="313"/>
      <c r="T25" s="313"/>
      <c r="U25" s="313"/>
      <c r="V25" s="313"/>
      <c r="W25" s="313"/>
      <c r="X25" s="313"/>
      <c r="Y25" s="313"/>
      <c r="Z25" s="313"/>
      <c r="AA25" s="313"/>
      <c r="AB25" s="313"/>
      <c r="AC25" s="313"/>
      <c r="AD25" s="313"/>
    </row>
    <row r="26" ht="62.25"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499</v>
      </c>
      <c r="G26" s="337"/>
      <c r="H26" s="31"/>
      <c r="I26" s="31"/>
      <c r="J26" s="31"/>
      <c r="K26" s="31"/>
      <c r="L26" s="354"/>
      <c r="M26" s="355"/>
      <c r="N26" s="313"/>
      <c r="O26" s="313"/>
      <c r="P26" s="313"/>
      <c r="Q26" s="313"/>
      <c r="R26" s="313"/>
      <c r="S26" s="313"/>
      <c r="T26" s="313"/>
      <c r="U26" s="313"/>
      <c r="V26" s="313"/>
      <c r="W26" s="313"/>
      <c r="X26" s="313"/>
      <c r="Y26" s="313"/>
      <c r="Z26" s="313"/>
      <c r="AA26" s="313"/>
      <c r="AB26" s="313"/>
      <c r="AC26" s="313"/>
      <c r="AD26" s="313"/>
    </row>
    <row r="27" ht="62.25"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499</v>
      </c>
      <c r="G27" s="337"/>
      <c r="H27" s="31"/>
      <c r="I27" s="31"/>
      <c r="J27" s="31"/>
      <c r="K27" s="31"/>
      <c r="L27" s="354"/>
      <c r="M27" s="355"/>
      <c r="N27" s="313"/>
      <c r="O27" s="313"/>
      <c r="P27" s="313"/>
      <c r="Q27" s="313"/>
      <c r="R27" s="313"/>
      <c r="S27" s="313"/>
      <c r="T27" s="313"/>
      <c r="U27" s="313"/>
      <c r="V27" s="313"/>
      <c r="W27" s="313"/>
      <c r="X27" s="313"/>
      <c r="Y27" s="313"/>
      <c r="Z27" s="313"/>
      <c r="AA27" s="313"/>
      <c r="AB27" s="313"/>
      <c r="AC27" s="313"/>
      <c r="AD27" s="313"/>
    </row>
    <row r="28" ht="62.25"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499</v>
      </c>
      <c r="G28" s="337"/>
      <c r="H28" s="31"/>
      <c r="I28" s="31"/>
      <c r="J28" s="31"/>
      <c r="K28" s="31"/>
      <c r="L28" s="354"/>
      <c r="M28" s="355"/>
      <c r="N28" s="313"/>
      <c r="O28" s="313"/>
      <c r="P28" s="313"/>
      <c r="Q28" s="313"/>
      <c r="R28" s="313"/>
      <c r="S28" s="313"/>
      <c r="T28" s="313"/>
      <c r="U28" s="313"/>
      <c r="V28" s="313"/>
      <c r="W28" s="313"/>
      <c r="X28" s="313"/>
      <c r="Y28" s="313"/>
      <c r="Z28" s="313"/>
      <c r="AA28" s="313"/>
      <c r="AB28" s="313"/>
      <c r="AC28" s="313"/>
      <c r="AD28" s="313"/>
    </row>
    <row r="29" ht="62.25"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499</v>
      </c>
      <c r="G29" s="337"/>
      <c r="H29" s="31"/>
      <c r="I29" s="31"/>
      <c r="J29" s="31"/>
      <c r="K29" s="31"/>
      <c r="L29" s="354"/>
      <c r="M29" s="355"/>
      <c r="N29" s="313"/>
      <c r="O29" s="313"/>
      <c r="P29" s="313"/>
      <c r="Q29" s="313"/>
      <c r="R29" s="313"/>
      <c r="S29" s="313"/>
      <c r="T29" s="313"/>
      <c r="U29" s="313"/>
      <c r="V29" s="313"/>
      <c r="W29" s="313"/>
      <c r="X29" s="313"/>
      <c r="Y29" s="313"/>
      <c r="Z29" s="313"/>
      <c r="AA29" s="313"/>
      <c r="AB29" s="313"/>
      <c r="AC29" s="313"/>
      <c r="AD29" s="313"/>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499</v>
      </c>
      <c r="G30" s="337"/>
      <c r="H30" s="31"/>
      <c r="I30" s="31"/>
      <c r="J30" s="31"/>
      <c r="K30" s="31"/>
      <c r="L30" s="354"/>
      <c r="M30" s="355"/>
      <c r="N30" s="313"/>
      <c r="O30" s="313"/>
      <c r="P30" s="313"/>
      <c r="Q30" s="313"/>
      <c r="R30" s="313"/>
      <c r="S30" s="313"/>
      <c r="T30" s="313"/>
      <c r="U30" s="313"/>
      <c r="V30" s="313"/>
      <c r="W30" s="313"/>
      <c r="X30" s="313"/>
      <c r="Y30" s="313"/>
      <c r="Z30" s="313"/>
      <c r="AA30" s="313"/>
      <c r="AB30" s="313"/>
      <c r="AC30" s="313"/>
      <c r="AD30" s="313"/>
    </row>
    <row r="31" ht="62.25"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499</v>
      </c>
      <c r="G31" s="337"/>
      <c r="H31" s="31"/>
      <c r="I31" s="31"/>
      <c r="J31" s="31"/>
      <c r="K31" s="31"/>
      <c r="L31" s="354"/>
      <c r="M31" s="355"/>
      <c r="N31" s="313"/>
      <c r="O31" s="313"/>
      <c r="P31" s="313"/>
      <c r="Q31" s="313"/>
      <c r="R31" s="313"/>
      <c r="S31" s="313"/>
      <c r="T31" s="313"/>
      <c r="U31" s="313"/>
      <c r="V31" s="313"/>
      <c r="W31" s="313"/>
      <c r="X31" s="313"/>
      <c r="Y31" s="313"/>
      <c r="Z31" s="313"/>
      <c r="AA31" s="313"/>
      <c r="AB31" s="313"/>
      <c r="AC31" s="313"/>
      <c r="AD31" s="313"/>
    </row>
    <row r="32" ht="62.25"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499</v>
      </c>
      <c r="G32" s="337"/>
      <c r="H32" s="31"/>
      <c r="I32" s="31"/>
      <c r="J32" s="31"/>
      <c r="K32" s="31"/>
      <c r="L32" s="354"/>
      <c r="M32" s="355"/>
      <c r="N32" s="313"/>
      <c r="O32" s="313"/>
      <c r="P32" s="313"/>
      <c r="Q32" s="313"/>
      <c r="R32" s="313"/>
      <c r="S32" s="313"/>
      <c r="T32" s="313"/>
      <c r="U32" s="313"/>
      <c r="V32" s="313"/>
      <c r="W32" s="313"/>
      <c r="X32" s="313"/>
      <c r="Y32" s="313"/>
      <c r="Z32" s="313"/>
      <c r="AA32" s="313"/>
      <c r="AB32" s="313"/>
      <c r="AC32" s="313"/>
      <c r="AD32" s="313"/>
    </row>
    <row r="33" ht="62.25"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499</v>
      </c>
      <c r="G33" s="337"/>
      <c r="H33" s="31"/>
      <c r="I33" s="31"/>
      <c r="J33" s="31"/>
      <c r="K33" s="31"/>
      <c r="L33" s="354"/>
      <c r="M33" s="355"/>
      <c r="N33" s="313"/>
      <c r="O33" s="313"/>
      <c r="P33" s="313"/>
      <c r="Q33" s="313"/>
      <c r="R33" s="313"/>
      <c r="S33" s="313"/>
      <c r="T33" s="313"/>
      <c r="U33" s="313"/>
      <c r="V33" s="313"/>
      <c r="W33" s="313"/>
      <c r="X33" s="313"/>
      <c r="Y33" s="313"/>
      <c r="Z33" s="313"/>
      <c r="AA33" s="313"/>
      <c r="AB33" s="313"/>
      <c r="AC33" s="313"/>
      <c r="AD33" s="313"/>
    </row>
    <row r="34" ht="62.25"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499</v>
      </c>
      <c r="G34" s="337"/>
      <c r="H34" s="31"/>
      <c r="I34" s="31"/>
      <c r="J34" s="31"/>
      <c r="K34" s="31"/>
      <c r="L34" s="354"/>
      <c r="M34" s="355"/>
      <c r="N34" s="313"/>
      <c r="O34" s="313"/>
      <c r="P34" s="313"/>
      <c r="Q34" s="313"/>
      <c r="R34" s="313"/>
      <c r="S34" s="313"/>
      <c r="T34" s="313"/>
      <c r="U34" s="313"/>
      <c r="V34" s="313"/>
      <c r="W34" s="313"/>
      <c r="X34" s="313"/>
      <c r="Y34" s="313"/>
      <c r="Z34" s="313"/>
      <c r="AA34" s="313"/>
      <c r="AB34" s="313"/>
      <c r="AC34" s="313"/>
      <c r="AD34" s="313"/>
    </row>
    <row r="35" ht="62.25"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499</v>
      </c>
      <c r="G35" s="337"/>
      <c r="H35" s="31"/>
      <c r="I35" s="31"/>
      <c r="J35" s="31"/>
      <c r="K35" s="31"/>
      <c r="L35" s="354"/>
      <c r="M35" s="355"/>
      <c r="N35" s="313"/>
      <c r="O35" s="313"/>
      <c r="P35" s="313"/>
      <c r="Q35" s="313"/>
      <c r="R35" s="313"/>
      <c r="S35" s="313"/>
      <c r="T35" s="313"/>
      <c r="U35" s="313"/>
      <c r="V35" s="313"/>
      <c r="W35" s="313"/>
      <c r="X35" s="313"/>
      <c r="Y35" s="313"/>
      <c r="Z35" s="313"/>
      <c r="AA35" s="313"/>
      <c r="AB35" s="313"/>
      <c r="AC35" s="313"/>
      <c r="AD35" s="313"/>
    </row>
    <row r="36" ht="62.25"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499</v>
      </c>
      <c r="G36" s="337"/>
      <c r="H36" s="31"/>
      <c r="I36" s="31"/>
      <c r="J36" s="31"/>
      <c r="K36" s="31"/>
      <c r="L36" s="354"/>
      <c r="M36" s="355"/>
      <c r="N36" s="313"/>
      <c r="O36" s="313"/>
      <c r="P36" s="313"/>
      <c r="Q36" s="313"/>
      <c r="R36" s="313"/>
      <c r="S36" s="313"/>
      <c r="T36" s="313"/>
      <c r="U36" s="313"/>
      <c r="V36" s="313"/>
      <c r="W36" s="313"/>
      <c r="X36" s="313"/>
      <c r="Y36" s="313"/>
      <c r="Z36" s="313"/>
      <c r="AA36" s="313"/>
      <c r="AB36" s="313"/>
      <c r="AC36" s="313"/>
      <c r="AD36" s="313"/>
    </row>
    <row r="37" ht="62.25"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499</v>
      </c>
      <c r="G37" s="337"/>
      <c r="H37" s="31"/>
      <c r="I37" s="31"/>
      <c r="J37" s="31"/>
      <c r="K37" s="31"/>
      <c r="L37" s="354"/>
      <c r="M37" s="355"/>
      <c r="N37" s="313"/>
      <c r="O37" s="313"/>
      <c r="P37" s="313"/>
      <c r="Q37" s="313"/>
      <c r="R37" s="313"/>
      <c r="S37" s="313"/>
      <c r="T37" s="313"/>
      <c r="U37" s="313"/>
      <c r="V37" s="313"/>
      <c r="W37" s="313"/>
      <c r="X37" s="313"/>
      <c r="Y37" s="313"/>
      <c r="Z37" s="313"/>
      <c r="AA37" s="313"/>
      <c r="AB37" s="313"/>
      <c r="AC37" s="313"/>
      <c r="AD37" s="313"/>
    </row>
    <row r="38" ht="62.25"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499</v>
      </c>
      <c r="G38" s="337"/>
      <c r="H38" s="31"/>
      <c r="I38" s="31"/>
      <c r="J38" s="31"/>
      <c r="K38" s="31"/>
      <c r="L38" s="354"/>
      <c r="M38" s="355"/>
      <c r="N38" s="313"/>
      <c r="O38" s="313"/>
      <c r="P38" s="313"/>
      <c r="Q38" s="313"/>
      <c r="R38" s="313"/>
      <c r="S38" s="313"/>
      <c r="T38" s="313"/>
      <c r="U38" s="313"/>
      <c r="V38" s="313"/>
      <c r="W38" s="313"/>
      <c r="X38" s="313"/>
      <c r="Y38" s="313"/>
      <c r="Z38" s="313"/>
      <c r="AA38" s="313"/>
      <c r="AB38" s="313"/>
      <c r="AC38" s="313"/>
      <c r="AD38" s="313"/>
    </row>
    <row r="39" ht="62.25" customHeight="1">
      <c r="A39" s="351" t="s">
        <v>89</v>
      </c>
      <c r="B39" s="352" t="str">
        <f>Résultats!B40</f>
        <v>5.1</v>
      </c>
      <c r="C39" s="337" t="str">
        <f>Résultats!C40</f>
        <v>A</v>
      </c>
      <c r="D39" s="337">
        <f>Résultats!E40</f>
        <v>0</v>
      </c>
      <c r="E39" s="353" t="str">
        <f>Résultats!F40</f>
        <v xml:space="preserve">Chaque tableau de données complexe a-t-il un résumé ?</v>
      </c>
      <c r="F39" s="337" t="s">
        <v>499</v>
      </c>
      <c r="G39" s="337"/>
      <c r="H39" s="31"/>
      <c r="I39" s="31"/>
      <c r="J39" s="31"/>
      <c r="K39" s="31"/>
      <c r="L39" s="354"/>
      <c r="M39" s="355"/>
      <c r="N39" s="313"/>
      <c r="O39" s="313"/>
      <c r="P39" s="313"/>
      <c r="Q39" s="313"/>
      <c r="R39" s="313"/>
      <c r="S39" s="313"/>
      <c r="T39" s="313"/>
      <c r="U39" s="313"/>
      <c r="V39" s="313"/>
      <c r="W39" s="313"/>
      <c r="X39" s="313"/>
      <c r="Y39" s="313"/>
      <c r="Z39" s="313"/>
      <c r="AA39" s="313"/>
      <c r="AB39" s="313"/>
      <c r="AC39" s="313"/>
      <c r="AD39" s="313"/>
    </row>
    <row r="40" ht="62.25"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499</v>
      </c>
      <c r="G40" s="337"/>
      <c r="H40" s="31"/>
      <c r="I40" s="31"/>
      <c r="J40" s="31"/>
      <c r="K40" s="31"/>
      <c r="L40" s="354"/>
      <c r="M40" s="355"/>
      <c r="N40" s="313"/>
      <c r="O40" s="313"/>
      <c r="P40" s="313"/>
      <c r="Q40" s="313"/>
      <c r="R40" s="313"/>
      <c r="S40" s="313"/>
      <c r="T40" s="313"/>
      <c r="U40" s="313"/>
      <c r="V40" s="313"/>
      <c r="W40" s="313"/>
      <c r="X40" s="313"/>
      <c r="Y40" s="313"/>
      <c r="Z40" s="313"/>
      <c r="AA40" s="313"/>
      <c r="AB40" s="313"/>
      <c r="AC40" s="313"/>
      <c r="AD40" s="313"/>
    </row>
    <row r="41" ht="62.25"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499</v>
      </c>
      <c r="G41" s="337"/>
      <c r="H41" s="31"/>
      <c r="I41" s="31"/>
      <c r="J41" s="31"/>
      <c r="K41" s="31"/>
      <c r="L41" s="354"/>
      <c r="M41" s="355"/>
      <c r="N41" s="313"/>
      <c r="O41" s="313"/>
      <c r="P41" s="313"/>
      <c r="Q41" s="313"/>
      <c r="R41" s="313"/>
      <c r="S41" s="313"/>
      <c r="T41" s="313"/>
      <c r="U41" s="313"/>
      <c r="V41" s="313"/>
      <c r="W41" s="313"/>
      <c r="X41" s="313"/>
      <c r="Y41" s="313"/>
      <c r="Z41" s="313"/>
      <c r="AA41" s="313"/>
      <c r="AB41" s="313"/>
      <c r="AC41" s="313"/>
      <c r="AD41" s="313"/>
    </row>
    <row r="42" ht="62.25"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499</v>
      </c>
      <c r="G42" s="337"/>
      <c r="H42" s="31"/>
      <c r="I42" s="31"/>
      <c r="J42" s="31"/>
      <c r="K42" s="31"/>
      <c r="L42" s="354"/>
      <c r="M42" s="355"/>
      <c r="N42" s="313"/>
      <c r="O42" s="313"/>
      <c r="P42" s="313"/>
      <c r="Q42" s="313"/>
      <c r="R42" s="313"/>
      <c r="S42" s="313"/>
      <c r="T42" s="313"/>
      <c r="U42" s="313"/>
      <c r="V42" s="313"/>
      <c r="W42" s="313"/>
      <c r="X42" s="313"/>
      <c r="Y42" s="313"/>
      <c r="Z42" s="313"/>
      <c r="AA42" s="313"/>
      <c r="AB42" s="313"/>
      <c r="AC42" s="313"/>
      <c r="AD42" s="313"/>
    </row>
    <row r="43" ht="62.25"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499</v>
      </c>
      <c r="G43" s="337"/>
      <c r="H43" s="31"/>
      <c r="I43" s="31"/>
      <c r="J43" s="31"/>
      <c r="K43" s="31"/>
      <c r="L43" s="354"/>
      <c r="M43" s="355"/>
      <c r="N43" s="313"/>
      <c r="O43" s="313"/>
      <c r="P43" s="313"/>
      <c r="Q43" s="313"/>
      <c r="R43" s="313"/>
      <c r="S43" s="313"/>
      <c r="T43" s="313"/>
      <c r="U43" s="313"/>
      <c r="V43" s="313"/>
      <c r="W43" s="313"/>
      <c r="X43" s="313"/>
      <c r="Y43" s="313"/>
      <c r="Z43" s="313"/>
      <c r="AA43" s="313"/>
      <c r="AB43" s="313"/>
      <c r="AC43" s="313"/>
      <c r="AD43" s="313"/>
    </row>
    <row r="44" ht="62.25"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499</v>
      </c>
      <c r="G44" s="337"/>
      <c r="H44" s="31"/>
      <c r="I44" s="31"/>
      <c r="J44" s="31"/>
      <c r="K44" s="31"/>
      <c r="L44" s="354"/>
      <c r="M44" s="355"/>
      <c r="N44" s="313"/>
      <c r="O44" s="313"/>
      <c r="P44" s="313"/>
      <c r="Q44" s="313"/>
      <c r="R44" s="313"/>
      <c r="S44" s="313"/>
      <c r="T44" s="313"/>
      <c r="U44" s="313"/>
      <c r="V44" s="313"/>
      <c r="W44" s="313"/>
      <c r="X44" s="313"/>
      <c r="Y44" s="313"/>
      <c r="Z44" s="313"/>
      <c r="AA44" s="313"/>
      <c r="AB44" s="313"/>
      <c r="AC44" s="313"/>
      <c r="AD44" s="313"/>
    </row>
    <row r="45" ht="62.25"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499</v>
      </c>
      <c r="G45" s="337"/>
      <c r="H45" s="31"/>
      <c r="I45" s="31"/>
      <c r="J45" s="31"/>
      <c r="K45" s="31"/>
      <c r="L45" s="354"/>
      <c r="M45" s="355"/>
      <c r="N45" s="313"/>
      <c r="O45" s="313"/>
      <c r="P45" s="313"/>
      <c r="Q45" s="313"/>
      <c r="R45" s="313"/>
      <c r="S45" s="313"/>
      <c r="T45" s="313"/>
      <c r="U45" s="313"/>
      <c r="V45" s="313"/>
      <c r="W45" s="313"/>
      <c r="X45" s="313"/>
      <c r="Y45" s="313"/>
      <c r="Z45" s="313"/>
      <c r="AA45" s="313"/>
      <c r="AB45" s="313"/>
      <c r="AC45" s="313"/>
      <c r="AD45" s="313"/>
    </row>
    <row r="46" ht="62.25"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499</v>
      </c>
      <c r="G46" s="337"/>
      <c r="H46" s="31"/>
      <c r="I46" s="31"/>
      <c r="J46" s="31"/>
      <c r="K46" s="31"/>
      <c r="L46" s="354"/>
      <c r="M46" s="355"/>
      <c r="N46" s="313"/>
      <c r="O46" s="313"/>
      <c r="P46" s="313"/>
      <c r="Q46" s="313"/>
      <c r="R46" s="313"/>
      <c r="S46" s="313"/>
      <c r="T46" s="313"/>
      <c r="U46" s="313"/>
      <c r="V46" s="313"/>
      <c r="W46" s="313"/>
      <c r="X46" s="313"/>
      <c r="Y46" s="313"/>
      <c r="Z46" s="313"/>
      <c r="AA46" s="313"/>
      <c r="AB46" s="313"/>
      <c r="AC46" s="313"/>
      <c r="AD46" s="313"/>
    </row>
    <row r="47" ht="62.25" customHeight="1">
      <c r="A47" s="351" t="s">
        <v>90</v>
      </c>
      <c r="B47" s="352" t="str">
        <f>Résultats!B48</f>
        <v>6.1</v>
      </c>
      <c r="C47" s="337" t="str">
        <f>Résultats!C48</f>
        <v>A</v>
      </c>
      <c r="D47" s="337" t="str">
        <f>Résultats!E48</f>
        <v>x</v>
      </c>
      <c r="E47" s="353" t="str">
        <f>Résultats!F48</f>
        <v xml:space="preserve">Chaque lien est-il explicite (hors cas particuliers) ?</v>
      </c>
      <c r="F47" s="337" t="s">
        <v>499</v>
      </c>
      <c r="G47" s="337"/>
      <c r="H47" s="31"/>
      <c r="I47" s="31"/>
      <c r="J47" s="31"/>
      <c r="K47" s="31"/>
      <c r="L47" s="354"/>
      <c r="M47" s="355"/>
      <c r="N47" s="313"/>
      <c r="O47" s="313"/>
      <c r="P47" s="313"/>
      <c r="Q47" s="313"/>
      <c r="R47" s="313"/>
      <c r="S47" s="313"/>
      <c r="T47" s="313"/>
      <c r="U47" s="313"/>
      <c r="V47" s="313"/>
      <c r="W47" s="313"/>
      <c r="X47" s="313"/>
      <c r="Y47" s="313"/>
      <c r="Z47" s="313"/>
      <c r="AA47" s="313"/>
      <c r="AB47" s="313"/>
      <c r="AC47" s="313"/>
      <c r="AD47" s="313"/>
    </row>
    <row r="48" ht="62.25" customHeight="1">
      <c r="A48" s="227"/>
      <c r="B48" s="352" t="str">
        <f>Résultats!B49</f>
        <v>6.2</v>
      </c>
      <c r="C48" s="337" t="str">
        <f>Résultats!C49</f>
        <v>A</v>
      </c>
      <c r="D48" s="337" t="str">
        <f>Résultats!E49</f>
        <v>x</v>
      </c>
      <c r="E48" s="353" t="str">
        <f>Résultats!F49</f>
        <v xml:space="preserve">Dans chaque page web, chaque lien a-t-il un intitulé ?</v>
      </c>
      <c r="F48" s="337" t="s">
        <v>499</v>
      </c>
      <c r="G48" s="337"/>
      <c r="H48" s="31"/>
      <c r="I48" s="31"/>
      <c r="J48" s="31"/>
      <c r="K48" s="31"/>
      <c r="L48" s="354"/>
      <c r="M48" s="355"/>
      <c r="N48" s="313"/>
      <c r="O48" s="313"/>
      <c r="P48" s="313"/>
      <c r="Q48" s="313"/>
      <c r="R48" s="313"/>
      <c r="S48" s="313"/>
      <c r="T48" s="313"/>
      <c r="U48" s="313"/>
      <c r="V48" s="313"/>
      <c r="W48" s="313"/>
      <c r="X48" s="313"/>
      <c r="Y48" s="313"/>
      <c r="Z48" s="313"/>
      <c r="AA48" s="313"/>
      <c r="AB48" s="313"/>
      <c r="AC48" s="313"/>
      <c r="AD48" s="313"/>
    </row>
    <row r="49" ht="62.25"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499</v>
      </c>
      <c r="G49" s="337"/>
      <c r="H49" s="31"/>
      <c r="I49" s="31"/>
      <c r="J49" s="31"/>
      <c r="K49" s="31"/>
      <c r="L49" s="354"/>
      <c r="M49" s="355"/>
      <c r="N49" s="313"/>
      <c r="O49" s="313"/>
      <c r="P49" s="313"/>
      <c r="Q49" s="313"/>
      <c r="R49" s="313"/>
      <c r="S49" s="313"/>
      <c r="T49" s="313"/>
      <c r="U49" s="313"/>
      <c r="V49" s="313"/>
      <c r="W49" s="313"/>
      <c r="X49" s="313"/>
      <c r="Y49" s="313"/>
      <c r="Z49" s="313"/>
      <c r="AA49" s="313"/>
      <c r="AB49" s="313"/>
      <c r="AC49" s="313"/>
      <c r="AD49" s="313"/>
    </row>
    <row r="50" ht="62.25"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499</v>
      </c>
      <c r="G50" s="337"/>
      <c r="H50" s="31"/>
      <c r="I50" s="31"/>
      <c r="J50" s="31"/>
      <c r="K50" s="31"/>
      <c r="L50" s="354"/>
      <c r="M50" s="355"/>
      <c r="N50" s="313"/>
      <c r="O50" s="313"/>
      <c r="P50" s="313"/>
      <c r="Q50" s="313"/>
      <c r="R50" s="313"/>
      <c r="S50" s="313"/>
      <c r="T50" s="313"/>
      <c r="U50" s="313"/>
      <c r="V50" s="313"/>
      <c r="W50" s="313"/>
      <c r="X50" s="313"/>
      <c r="Y50" s="313"/>
      <c r="Z50" s="313"/>
      <c r="AA50" s="313"/>
      <c r="AB50" s="313"/>
      <c r="AC50" s="313"/>
      <c r="AD50" s="313"/>
    </row>
    <row r="51" ht="62.25"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499</v>
      </c>
      <c r="G51" s="337"/>
      <c r="H51" s="31"/>
      <c r="I51" s="31"/>
      <c r="J51" s="31"/>
      <c r="K51" s="31"/>
      <c r="L51" s="354"/>
      <c r="M51" s="355"/>
      <c r="N51" s="313"/>
      <c r="O51" s="313"/>
      <c r="P51" s="313"/>
      <c r="Q51" s="313"/>
      <c r="R51" s="313"/>
      <c r="S51" s="313"/>
      <c r="T51" s="313"/>
      <c r="U51" s="313"/>
      <c r="V51" s="313"/>
      <c r="W51" s="313"/>
      <c r="X51" s="313"/>
      <c r="Y51" s="313"/>
      <c r="Z51" s="313"/>
      <c r="AA51" s="313"/>
      <c r="AB51" s="313"/>
      <c r="AC51" s="313"/>
      <c r="AD51" s="313"/>
    </row>
    <row r="52" ht="62.25"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499</v>
      </c>
      <c r="G52" s="337"/>
      <c r="H52" s="31"/>
      <c r="I52" s="31"/>
      <c r="J52" s="31"/>
      <c r="K52" s="31"/>
      <c r="L52" s="354"/>
      <c r="M52" s="355"/>
      <c r="N52" s="313"/>
      <c r="O52" s="313"/>
      <c r="P52" s="313"/>
      <c r="Q52" s="313"/>
      <c r="R52" s="313"/>
      <c r="S52" s="313"/>
      <c r="T52" s="313"/>
      <c r="U52" s="313"/>
      <c r="V52" s="313"/>
      <c r="W52" s="313"/>
      <c r="X52" s="313"/>
      <c r="Y52" s="313"/>
      <c r="Z52" s="313"/>
      <c r="AA52" s="313"/>
      <c r="AB52" s="313"/>
      <c r="AC52" s="313"/>
      <c r="AD52" s="313"/>
    </row>
    <row r="53" ht="62.25"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499</v>
      </c>
      <c r="G53" s="337"/>
      <c r="H53" s="31"/>
      <c r="I53" s="31"/>
      <c r="J53" s="31"/>
      <c r="K53" s="31"/>
      <c r="L53" s="354"/>
      <c r="M53" s="355"/>
      <c r="N53" s="313"/>
      <c r="O53" s="313"/>
      <c r="P53" s="313"/>
      <c r="Q53" s="313"/>
      <c r="R53" s="313"/>
      <c r="S53" s="313"/>
      <c r="T53" s="313"/>
      <c r="U53" s="313"/>
      <c r="V53" s="313"/>
      <c r="W53" s="313"/>
      <c r="X53" s="313"/>
      <c r="Y53" s="313"/>
      <c r="Z53" s="313"/>
      <c r="AA53" s="313"/>
      <c r="AB53" s="313"/>
      <c r="AC53" s="313"/>
      <c r="AD53" s="313"/>
    </row>
    <row r="54" ht="62.25" customHeight="1">
      <c r="A54" s="351" t="s">
        <v>448</v>
      </c>
      <c r="B54" s="352" t="str">
        <f>Résultats!B55</f>
        <v>8.1</v>
      </c>
      <c r="C54" s="337" t="str">
        <f>Résultats!C55</f>
        <v>A</v>
      </c>
      <c r="D54" s="337">
        <f>Résultats!E55</f>
        <v>0</v>
      </c>
      <c r="E54" s="353" t="str">
        <f>Résultats!F55</f>
        <v xml:space="preserve">Chaque page web est-elle définie par un type de document ?</v>
      </c>
      <c r="F54" s="337" t="s">
        <v>499</v>
      </c>
      <c r="G54" s="337"/>
      <c r="H54" s="31"/>
      <c r="I54" s="31"/>
      <c r="J54" s="31"/>
      <c r="K54" s="31"/>
      <c r="L54" s="359" t="s">
        <v>523</v>
      </c>
      <c r="M54" s="360"/>
      <c r="N54" s="313"/>
      <c r="O54" s="313"/>
      <c r="P54" s="313"/>
      <c r="Q54" s="313"/>
      <c r="R54" s="313"/>
      <c r="S54" s="313"/>
      <c r="T54" s="313"/>
      <c r="U54" s="313"/>
      <c r="V54" s="313"/>
      <c r="W54" s="313"/>
      <c r="X54" s="313"/>
      <c r="Y54" s="313"/>
      <c r="Z54" s="313"/>
      <c r="AA54" s="313"/>
      <c r="AB54" s="313"/>
      <c r="AC54" s="313"/>
      <c r="AD54" s="313"/>
    </row>
    <row r="55" ht="62.25" customHeight="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499</v>
      </c>
      <c r="G55" s="337"/>
      <c r="H55" s="31"/>
      <c r="I55" s="31"/>
      <c r="J55" s="31"/>
      <c r="K55" s="31"/>
      <c r="L55" s="359" t="s">
        <v>523</v>
      </c>
      <c r="M55" s="360"/>
      <c r="N55" s="313"/>
      <c r="O55" s="313"/>
      <c r="P55" s="313"/>
      <c r="Q55" s="313"/>
      <c r="R55" s="313"/>
      <c r="S55" s="313"/>
      <c r="T55" s="313"/>
      <c r="U55" s="313"/>
      <c r="V55" s="313"/>
      <c r="W55" s="313"/>
      <c r="X55" s="313"/>
      <c r="Y55" s="313"/>
      <c r="Z55" s="313"/>
      <c r="AA55" s="313"/>
      <c r="AB55" s="313"/>
      <c r="AC55" s="313"/>
      <c r="AD55" s="313"/>
    </row>
    <row r="56" ht="62.25" customHeight="1">
      <c r="A56" s="225"/>
      <c r="B56" s="352" t="str">
        <f>Résultats!B57</f>
        <v>8.3</v>
      </c>
      <c r="C56" s="337" t="str">
        <f>Résultats!C57</f>
        <v>A</v>
      </c>
      <c r="D56" s="337" t="str">
        <f>Résultats!E57</f>
        <v>x</v>
      </c>
      <c r="E56" s="353" t="str">
        <f>Résultats!F57</f>
        <v xml:space="preserve">Dans chaque page web, la langue par défaut est-elle présente ?</v>
      </c>
      <c r="F56" s="337" t="s">
        <v>499</v>
      </c>
      <c r="G56" s="337"/>
      <c r="H56" s="31"/>
      <c r="I56" s="31"/>
      <c r="J56" s="31"/>
      <c r="K56" s="31"/>
      <c r="L56" s="354"/>
      <c r="M56" s="355"/>
      <c r="N56" s="313"/>
      <c r="O56" s="313"/>
      <c r="P56" s="313"/>
      <c r="Q56" s="313"/>
      <c r="R56" s="313"/>
      <c r="S56" s="313"/>
      <c r="T56" s="313"/>
      <c r="U56" s="313"/>
      <c r="V56" s="313"/>
      <c r="W56" s="313"/>
      <c r="X56" s="313"/>
      <c r="Y56" s="313"/>
      <c r="Z56" s="313"/>
      <c r="AA56" s="313"/>
      <c r="AB56" s="313"/>
      <c r="AC56" s="313"/>
      <c r="AD56" s="313"/>
    </row>
    <row r="57" ht="62.25"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499</v>
      </c>
      <c r="G57" s="337"/>
      <c r="H57" s="31"/>
      <c r="I57" s="31"/>
      <c r="J57" s="31"/>
      <c r="K57" s="31"/>
      <c r="L57" s="354"/>
      <c r="M57" s="355"/>
      <c r="N57" s="313"/>
      <c r="O57" s="313"/>
      <c r="P57" s="313"/>
      <c r="Q57" s="313"/>
      <c r="R57" s="313"/>
      <c r="S57" s="313"/>
      <c r="T57" s="313"/>
      <c r="U57" s="313"/>
      <c r="V57" s="313"/>
      <c r="W57" s="313"/>
      <c r="X57" s="313"/>
      <c r="Y57" s="313"/>
      <c r="Z57" s="313"/>
      <c r="AA57" s="313"/>
      <c r="AB57" s="313"/>
      <c r="AC57" s="313"/>
      <c r="AD57" s="313"/>
    </row>
    <row r="58" ht="62.25" customHeight="1">
      <c r="A58" s="225"/>
      <c r="B58" s="361" t="str">
        <f>Résultats!B59</f>
        <v>8.5</v>
      </c>
      <c r="C58" s="337" t="str">
        <f>Résultats!C59</f>
        <v>A</v>
      </c>
      <c r="D58" s="337" t="str">
        <f>Résultats!E59</f>
        <v>x</v>
      </c>
      <c r="E58" s="353" t="str">
        <f>Résultats!F59</f>
        <v xml:space="preserve">Chaque page web a-t-elle un titre de page ?</v>
      </c>
      <c r="F58" s="337" t="s">
        <v>499</v>
      </c>
      <c r="G58" s="337"/>
      <c r="H58" s="31"/>
      <c r="I58" s="31"/>
      <c r="J58" s="31"/>
      <c r="K58" s="31"/>
      <c r="L58" s="354"/>
      <c r="M58" s="355"/>
      <c r="N58" s="313"/>
      <c r="O58" s="313"/>
      <c r="P58" s="313"/>
      <c r="Q58" s="313"/>
      <c r="R58" s="313"/>
      <c r="S58" s="313"/>
      <c r="T58" s="313"/>
      <c r="U58" s="313"/>
      <c r="V58" s="313"/>
      <c r="W58" s="313"/>
      <c r="X58" s="313"/>
      <c r="Y58" s="313"/>
      <c r="Z58" s="313"/>
      <c r="AA58" s="313"/>
      <c r="AB58" s="313"/>
      <c r="AC58" s="313"/>
      <c r="AD58" s="313"/>
    </row>
    <row r="59" ht="62.25"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499</v>
      </c>
      <c r="G59" s="337"/>
      <c r="H59" s="31"/>
      <c r="I59" s="31"/>
      <c r="J59" s="31"/>
      <c r="K59" s="31"/>
      <c r="L59" s="354"/>
      <c r="M59" s="355"/>
      <c r="N59" s="313"/>
      <c r="O59" s="313"/>
      <c r="P59" s="313"/>
      <c r="Q59" s="313"/>
      <c r="R59" s="313"/>
      <c r="S59" s="313"/>
      <c r="T59" s="313"/>
      <c r="U59" s="313"/>
      <c r="V59" s="313"/>
      <c r="W59" s="313"/>
      <c r="X59" s="313"/>
      <c r="Y59" s="313"/>
      <c r="Z59" s="313"/>
      <c r="AA59" s="313"/>
      <c r="AB59" s="313"/>
      <c r="AC59" s="313"/>
      <c r="AD59" s="313"/>
    </row>
    <row r="60" ht="62.25"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499</v>
      </c>
      <c r="G60" s="337"/>
      <c r="H60" s="31"/>
      <c r="I60" s="31"/>
      <c r="J60" s="31"/>
      <c r="K60" s="31"/>
      <c r="L60" s="354"/>
      <c r="M60" s="355"/>
      <c r="N60" s="313"/>
      <c r="O60" s="313"/>
      <c r="P60" s="313"/>
      <c r="Q60" s="313"/>
      <c r="R60" s="313"/>
      <c r="S60" s="313"/>
      <c r="T60" s="313"/>
      <c r="U60" s="313"/>
      <c r="V60" s="313"/>
      <c r="W60" s="313"/>
      <c r="X60" s="313"/>
      <c r="Y60" s="313"/>
      <c r="Z60" s="313"/>
      <c r="AA60" s="313"/>
      <c r="AB60" s="313"/>
      <c r="AC60" s="313"/>
      <c r="AD60" s="313"/>
    </row>
    <row r="61" ht="62.25"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499</v>
      </c>
      <c r="G61" s="337"/>
      <c r="H61" s="31"/>
      <c r="I61" s="31"/>
      <c r="J61" s="31"/>
      <c r="K61" s="31"/>
      <c r="L61" s="354"/>
      <c r="M61" s="355"/>
      <c r="N61" s="313"/>
      <c r="O61" s="313"/>
      <c r="P61" s="313"/>
      <c r="Q61" s="313"/>
      <c r="R61" s="313"/>
      <c r="S61" s="313"/>
      <c r="T61" s="313"/>
      <c r="U61" s="313"/>
      <c r="V61" s="313"/>
      <c r="W61" s="313"/>
      <c r="X61" s="313"/>
      <c r="Y61" s="313"/>
      <c r="Z61" s="313"/>
      <c r="AA61" s="313"/>
      <c r="AB61" s="313"/>
      <c r="AC61" s="313"/>
      <c r="AD61" s="313"/>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499</v>
      </c>
      <c r="G62" s="337"/>
      <c r="H62" s="31"/>
      <c r="I62" s="31"/>
      <c r="J62" s="31"/>
      <c r="K62" s="31"/>
      <c r="L62" s="354"/>
      <c r="M62" s="355"/>
      <c r="N62" s="313"/>
      <c r="O62" s="313"/>
      <c r="P62" s="313"/>
      <c r="Q62" s="313"/>
      <c r="R62" s="313"/>
      <c r="S62" s="313"/>
      <c r="T62" s="313"/>
      <c r="U62" s="313"/>
      <c r="V62" s="313"/>
      <c r="W62" s="313"/>
      <c r="X62" s="313"/>
      <c r="Y62" s="313"/>
      <c r="Z62" s="313"/>
      <c r="AA62" s="313"/>
      <c r="AB62" s="313"/>
      <c r="AC62" s="313"/>
      <c r="AD62" s="313"/>
    </row>
    <row r="63" ht="62.25"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499</v>
      </c>
      <c r="G63" s="337"/>
      <c r="H63" s="31"/>
      <c r="I63" s="31"/>
      <c r="J63" s="31"/>
      <c r="K63" s="31"/>
      <c r="L63" s="354"/>
      <c r="M63" s="355"/>
      <c r="N63" s="313"/>
      <c r="O63" s="313"/>
      <c r="P63" s="313"/>
      <c r="Q63" s="313"/>
      <c r="R63" s="313"/>
      <c r="S63" s="313"/>
      <c r="T63" s="313"/>
      <c r="U63" s="313"/>
      <c r="V63" s="313"/>
      <c r="W63" s="313"/>
      <c r="X63" s="313"/>
      <c r="Y63" s="313"/>
      <c r="Z63" s="313"/>
      <c r="AA63" s="313"/>
      <c r="AB63" s="313"/>
      <c r="AC63" s="313"/>
      <c r="AD63" s="313"/>
    </row>
    <row r="64" ht="62.25"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499</v>
      </c>
      <c r="G64" s="337"/>
      <c r="H64" s="31"/>
      <c r="I64" s="31"/>
      <c r="J64" s="31"/>
      <c r="K64" s="31"/>
      <c r="L64" s="354"/>
      <c r="M64" s="355"/>
      <c r="N64" s="313"/>
      <c r="O64" s="313"/>
      <c r="P64" s="313"/>
      <c r="Q64" s="313"/>
      <c r="R64" s="313"/>
      <c r="S64" s="313"/>
      <c r="T64" s="313"/>
      <c r="U64" s="313"/>
      <c r="V64" s="313"/>
      <c r="W64" s="313"/>
      <c r="X64" s="313"/>
      <c r="Y64" s="313"/>
      <c r="Z64" s="313"/>
      <c r="AA64" s="313"/>
      <c r="AB64" s="313"/>
      <c r="AC64" s="313"/>
      <c r="AD64" s="313"/>
    </row>
    <row r="65" ht="62.25"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499</v>
      </c>
      <c r="G65" s="337"/>
      <c r="H65" s="31"/>
      <c r="I65" s="31"/>
      <c r="J65" s="31"/>
      <c r="K65" s="31"/>
      <c r="L65" s="354"/>
      <c r="M65" s="355"/>
      <c r="N65" s="313"/>
      <c r="O65" s="313"/>
      <c r="P65" s="313"/>
      <c r="Q65" s="313"/>
      <c r="R65" s="313"/>
      <c r="S65" s="313"/>
      <c r="T65" s="313"/>
      <c r="U65" s="313"/>
      <c r="V65" s="313"/>
      <c r="W65" s="313"/>
      <c r="X65" s="313"/>
      <c r="Y65" s="313"/>
      <c r="Z65" s="313"/>
      <c r="AA65" s="313"/>
      <c r="AB65" s="313"/>
      <c r="AC65" s="313"/>
      <c r="AD65" s="313"/>
    </row>
    <row r="66" ht="62.25" customHeight="1">
      <c r="A66" s="225"/>
      <c r="B66" s="352" t="str">
        <f>Résultats!B67</f>
        <v>9.3</v>
      </c>
      <c r="C66" s="337" t="str">
        <f>Résultats!C67</f>
        <v>A</v>
      </c>
      <c r="D66" s="337">
        <f>Résultats!E67</f>
        <v>0</v>
      </c>
      <c r="E66" s="353" t="str">
        <f>Résultats!F67</f>
        <v xml:space="preserve">Dans chaque page web, chaque liste est-elle correctement structurée ?</v>
      </c>
      <c r="F66" s="337" t="s">
        <v>499</v>
      </c>
      <c r="G66" s="337"/>
      <c r="H66" s="31"/>
      <c r="I66" s="31"/>
      <c r="J66" s="31"/>
      <c r="K66" s="31"/>
      <c r="L66" s="354"/>
      <c r="M66" s="355"/>
      <c r="N66" s="313"/>
      <c r="O66" s="313"/>
      <c r="P66" s="313"/>
      <c r="Q66" s="313"/>
      <c r="R66" s="313"/>
      <c r="S66" s="313"/>
      <c r="T66" s="313"/>
      <c r="U66" s="313"/>
      <c r="V66" s="313"/>
      <c r="W66" s="313"/>
      <c r="X66" s="313"/>
      <c r="Y66" s="313"/>
      <c r="Z66" s="313"/>
      <c r="AA66" s="313"/>
      <c r="AB66" s="313"/>
      <c r="AC66" s="313"/>
      <c r="AD66" s="313"/>
    </row>
    <row r="67" ht="62.25"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499</v>
      </c>
      <c r="G67" s="337"/>
      <c r="H67" s="31"/>
      <c r="I67" s="31"/>
      <c r="J67" s="31"/>
      <c r="K67" s="31"/>
      <c r="L67" s="354"/>
      <c r="M67" s="355"/>
      <c r="N67" s="313"/>
      <c r="O67" s="313"/>
      <c r="P67" s="313"/>
      <c r="Q67" s="313"/>
      <c r="R67" s="313"/>
      <c r="S67" s="313"/>
      <c r="T67" s="313"/>
      <c r="U67" s="313"/>
      <c r="V67" s="313"/>
      <c r="W67" s="313"/>
      <c r="X67" s="313"/>
      <c r="Y67" s="313"/>
      <c r="Z67" s="313"/>
      <c r="AA67" s="313"/>
      <c r="AB67" s="313"/>
      <c r="AC67" s="313"/>
      <c r="AD67" s="313"/>
    </row>
    <row r="68" ht="62.25"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499</v>
      </c>
      <c r="G68" s="337"/>
      <c r="H68" s="31"/>
      <c r="I68" s="31"/>
      <c r="J68" s="31"/>
      <c r="K68" s="31"/>
      <c r="L68" s="354"/>
      <c r="M68" s="355"/>
      <c r="N68" s="313"/>
      <c r="O68" s="313"/>
      <c r="P68" s="313"/>
      <c r="Q68" s="313"/>
      <c r="R68" s="313"/>
      <c r="S68" s="313"/>
      <c r="T68" s="313"/>
      <c r="U68" s="313"/>
      <c r="V68" s="313"/>
      <c r="W68" s="313"/>
      <c r="X68" s="313"/>
      <c r="Y68" s="313"/>
      <c r="Z68" s="313"/>
      <c r="AA68" s="313"/>
      <c r="AB68" s="313"/>
      <c r="AC68" s="313"/>
      <c r="AD68" s="313"/>
    </row>
    <row r="69" ht="62.25"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499</v>
      </c>
      <c r="G69" s="337"/>
      <c r="H69" s="31"/>
      <c r="I69" s="31"/>
      <c r="J69" s="31"/>
      <c r="K69" s="31"/>
      <c r="L69" s="354"/>
      <c r="M69" s="355"/>
      <c r="N69" s="313"/>
      <c r="O69" s="313"/>
      <c r="P69" s="313"/>
      <c r="Q69" s="313"/>
      <c r="R69" s="313"/>
      <c r="S69" s="313"/>
      <c r="T69" s="313"/>
      <c r="U69" s="313"/>
      <c r="V69" s="313"/>
      <c r="W69" s="313"/>
      <c r="X69" s="313"/>
      <c r="Y69" s="313"/>
      <c r="Z69" s="313"/>
      <c r="AA69" s="313"/>
      <c r="AB69" s="313"/>
      <c r="AC69" s="313"/>
      <c r="AD69" s="313"/>
    </row>
    <row r="70" ht="62.25" customHeight="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499</v>
      </c>
      <c r="G70" s="337"/>
      <c r="H70" s="31"/>
      <c r="I70" s="31"/>
      <c r="J70" s="31"/>
      <c r="K70" s="31"/>
      <c r="L70" s="354"/>
      <c r="M70" s="355"/>
      <c r="N70" s="313"/>
      <c r="O70" s="313"/>
      <c r="P70" s="313"/>
      <c r="Q70" s="313"/>
      <c r="R70" s="313"/>
      <c r="S70" s="313"/>
      <c r="T70" s="313"/>
      <c r="U70" s="313"/>
      <c r="V70" s="313"/>
      <c r="W70" s="313"/>
      <c r="X70" s="313"/>
      <c r="Y70" s="313"/>
      <c r="Z70" s="313"/>
      <c r="AA70" s="313"/>
      <c r="AB70" s="313"/>
      <c r="AC70" s="313"/>
      <c r="AD70" s="313"/>
    </row>
    <row r="71" ht="62.25"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499</v>
      </c>
      <c r="G71" s="337"/>
      <c r="H71" s="31"/>
      <c r="I71" s="31"/>
      <c r="J71" s="31"/>
      <c r="K71" s="31"/>
      <c r="L71" s="354"/>
      <c r="M71" s="355"/>
      <c r="N71" s="313"/>
      <c r="O71" s="313"/>
      <c r="P71" s="313"/>
      <c r="Q71" s="313"/>
      <c r="R71" s="313"/>
      <c r="S71" s="313"/>
      <c r="T71" s="313"/>
      <c r="U71" s="313"/>
      <c r="V71" s="313"/>
      <c r="W71" s="313"/>
      <c r="X71" s="313"/>
      <c r="Y71" s="313"/>
      <c r="Z71" s="313"/>
      <c r="AA71" s="313"/>
      <c r="AB71" s="313"/>
      <c r="AC71" s="313"/>
      <c r="AD71" s="313"/>
    </row>
    <row r="72" ht="62.25"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499</v>
      </c>
      <c r="G72" s="337"/>
      <c r="H72" s="31"/>
      <c r="I72" s="31"/>
      <c r="J72" s="31"/>
      <c r="K72" s="31"/>
      <c r="L72" s="354"/>
      <c r="M72" s="355"/>
      <c r="N72" s="313"/>
      <c r="O72" s="313"/>
      <c r="P72" s="313"/>
      <c r="Q72" s="313"/>
      <c r="R72" s="313"/>
      <c r="S72" s="313"/>
      <c r="T72" s="313"/>
      <c r="U72" s="313"/>
      <c r="V72" s="313"/>
      <c r="W72" s="313"/>
      <c r="X72" s="313"/>
      <c r="Y72" s="313"/>
      <c r="Z72" s="313"/>
      <c r="AA72" s="313"/>
      <c r="AB72" s="313"/>
      <c r="AC72" s="313"/>
      <c r="AD72" s="313"/>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499</v>
      </c>
      <c r="G73" s="337"/>
      <c r="H73" s="31"/>
      <c r="I73" s="31"/>
      <c r="J73" s="31"/>
      <c r="K73" s="31"/>
      <c r="L73" s="354"/>
      <c r="M73" s="355"/>
      <c r="N73" s="313"/>
      <c r="O73" s="313"/>
      <c r="P73" s="313"/>
      <c r="Q73" s="313"/>
      <c r="R73" s="313"/>
      <c r="S73" s="313"/>
      <c r="T73" s="313"/>
      <c r="U73" s="313"/>
      <c r="V73" s="313"/>
      <c r="W73" s="313"/>
      <c r="X73" s="313"/>
      <c r="Y73" s="313"/>
      <c r="Z73" s="313"/>
      <c r="AA73" s="313"/>
      <c r="AB73" s="313"/>
      <c r="AC73" s="313"/>
      <c r="AD73" s="313"/>
    </row>
    <row r="74" ht="62.25"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499</v>
      </c>
      <c r="G74" s="337"/>
      <c r="H74" s="31"/>
      <c r="I74" s="31"/>
      <c r="J74" s="31"/>
      <c r="K74" s="31"/>
      <c r="L74" s="354"/>
      <c r="M74" s="355"/>
      <c r="N74" s="313"/>
      <c r="O74" s="313"/>
      <c r="P74" s="313"/>
      <c r="Q74" s="313"/>
      <c r="R74" s="313"/>
      <c r="S74" s="313"/>
      <c r="T74" s="313"/>
      <c r="U74" s="313"/>
      <c r="V74" s="313"/>
      <c r="W74" s="313"/>
      <c r="X74" s="313"/>
      <c r="Y74" s="313"/>
      <c r="Z74" s="313"/>
      <c r="AA74" s="313"/>
      <c r="AB74" s="313"/>
      <c r="AC74" s="313"/>
      <c r="AD74" s="313"/>
    </row>
    <row r="75" ht="62.25"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499</v>
      </c>
      <c r="G75" s="337"/>
      <c r="H75" s="31"/>
      <c r="I75" s="31"/>
      <c r="J75" s="31"/>
      <c r="K75" s="31"/>
      <c r="L75" s="354"/>
      <c r="M75" s="355"/>
      <c r="N75" s="313"/>
      <c r="O75" s="313"/>
      <c r="P75" s="313"/>
      <c r="Q75" s="313"/>
      <c r="R75" s="313"/>
      <c r="S75" s="313"/>
      <c r="T75" s="313"/>
      <c r="U75" s="313"/>
      <c r="V75" s="313"/>
      <c r="W75" s="313"/>
      <c r="X75" s="313"/>
      <c r="Y75" s="313"/>
      <c r="Z75" s="313"/>
      <c r="AA75" s="313"/>
      <c r="AB75" s="313"/>
      <c r="AC75" s="313"/>
      <c r="AD75" s="313"/>
    </row>
    <row r="76" ht="62.25"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499</v>
      </c>
      <c r="G76" s="337"/>
      <c r="H76" s="31"/>
      <c r="I76" s="31"/>
      <c r="J76" s="31"/>
      <c r="K76" s="31"/>
      <c r="L76" s="354"/>
      <c r="M76" s="355"/>
      <c r="N76" s="313"/>
      <c r="O76" s="313"/>
      <c r="P76" s="313"/>
      <c r="Q76" s="313"/>
      <c r="R76" s="313"/>
      <c r="S76" s="313"/>
      <c r="T76" s="313"/>
      <c r="U76" s="313"/>
      <c r="V76" s="313"/>
      <c r="W76" s="313"/>
      <c r="X76" s="313"/>
      <c r="Y76" s="313"/>
      <c r="Z76" s="313"/>
      <c r="AA76" s="313"/>
      <c r="AB76" s="313"/>
      <c r="AC76" s="313"/>
      <c r="AD76" s="313"/>
    </row>
    <row r="77" ht="62.25"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499</v>
      </c>
      <c r="G77" s="337"/>
      <c r="H77" s="31"/>
      <c r="I77" s="31"/>
      <c r="J77" s="31"/>
      <c r="K77" s="31"/>
      <c r="L77" s="354"/>
      <c r="M77" s="355"/>
      <c r="N77" s="313"/>
      <c r="O77" s="313"/>
      <c r="P77" s="313"/>
      <c r="Q77" s="313"/>
      <c r="R77" s="313"/>
      <c r="S77" s="313"/>
      <c r="T77" s="313"/>
      <c r="U77" s="313"/>
      <c r="V77" s="313"/>
      <c r="W77" s="313"/>
      <c r="X77" s="313"/>
      <c r="Y77" s="313"/>
      <c r="Z77" s="313"/>
      <c r="AA77" s="313"/>
      <c r="AB77" s="313"/>
      <c r="AC77" s="313"/>
      <c r="AD77" s="313"/>
    </row>
    <row r="78" ht="62.25" customHeight="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499</v>
      </c>
      <c r="G78" s="337"/>
      <c r="H78" s="31"/>
      <c r="I78" s="31"/>
      <c r="J78" s="31"/>
      <c r="K78" s="31"/>
      <c r="L78" s="354"/>
      <c r="M78" s="355"/>
      <c r="N78" s="313"/>
      <c r="O78" s="313"/>
      <c r="P78" s="313"/>
      <c r="Q78" s="313"/>
      <c r="R78" s="313"/>
      <c r="S78" s="313"/>
      <c r="T78" s="313"/>
      <c r="U78" s="313"/>
      <c r="V78" s="313"/>
      <c r="W78" s="313"/>
      <c r="X78" s="313"/>
      <c r="Y78" s="313"/>
      <c r="Z78" s="313"/>
      <c r="AA78" s="313"/>
      <c r="AB78" s="313"/>
      <c r="AC78" s="313"/>
      <c r="AD78" s="313"/>
    </row>
    <row r="79" ht="62.25"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499</v>
      </c>
      <c r="G79" s="337"/>
      <c r="H79" s="31"/>
      <c r="I79" s="31"/>
      <c r="J79" s="31"/>
      <c r="K79" s="31"/>
      <c r="L79" s="354"/>
      <c r="M79" s="355"/>
      <c r="N79" s="313"/>
      <c r="O79" s="313"/>
      <c r="P79" s="313"/>
      <c r="Q79" s="313"/>
      <c r="R79" s="313"/>
      <c r="S79" s="313"/>
      <c r="T79" s="313"/>
      <c r="U79" s="313"/>
      <c r="V79" s="313"/>
      <c r="W79" s="313"/>
      <c r="X79" s="313"/>
      <c r="Y79" s="313"/>
      <c r="Z79" s="313"/>
      <c r="AA79" s="313"/>
      <c r="AB79" s="313"/>
      <c r="AC79" s="313"/>
      <c r="AD79" s="313"/>
    </row>
    <row r="80" ht="62.25"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499</v>
      </c>
      <c r="G80" s="337"/>
      <c r="H80" s="31"/>
      <c r="I80" s="31"/>
      <c r="J80" s="31"/>
      <c r="K80" s="31"/>
      <c r="L80" s="354"/>
      <c r="M80" s="355"/>
      <c r="N80" s="313"/>
      <c r="O80" s="313"/>
      <c r="P80" s="313"/>
      <c r="Q80" s="313"/>
      <c r="R80" s="313"/>
      <c r="S80" s="313"/>
      <c r="T80" s="313"/>
      <c r="U80" s="313"/>
      <c r="V80" s="313"/>
      <c r="W80" s="313"/>
      <c r="X80" s="313"/>
      <c r="Y80" s="313"/>
      <c r="Z80" s="313"/>
      <c r="AA80" s="313"/>
      <c r="AB80" s="313"/>
      <c r="AC80" s="313"/>
      <c r="AD80" s="313"/>
    </row>
    <row r="81" ht="62.25"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499</v>
      </c>
      <c r="G81" s="337"/>
      <c r="H81" s="31"/>
      <c r="I81" s="31"/>
      <c r="J81" s="31"/>
      <c r="K81" s="31"/>
      <c r="L81" s="354"/>
      <c r="M81" s="355"/>
      <c r="N81" s="313"/>
      <c r="O81" s="313"/>
      <c r="P81" s="313"/>
      <c r="Q81" s="313"/>
      <c r="R81" s="313"/>
      <c r="S81" s="313"/>
      <c r="T81" s="313"/>
      <c r="U81" s="313"/>
      <c r="V81" s="313"/>
      <c r="W81" s="313"/>
      <c r="X81" s="313"/>
      <c r="Y81" s="313"/>
      <c r="Z81" s="313"/>
      <c r="AA81" s="313"/>
      <c r="AB81" s="313"/>
      <c r="AC81" s="313"/>
      <c r="AD81" s="313"/>
    </row>
    <row r="82" ht="62.25" customHeight="1">
      <c r="A82" s="351" t="s">
        <v>95</v>
      </c>
      <c r="B82" s="352" t="str">
        <f>Résultats!B83</f>
        <v>11.1</v>
      </c>
      <c r="C82" s="337" t="str">
        <f>Résultats!C83</f>
        <v>A</v>
      </c>
      <c r="D82" s="337" t="str">
        <f>Résultats!E83</f>
        <v>x</v>
      </c>
      <c r="E82" s="353" t="str">
        <f>Résultats!F83</f>
        <v xml:space="preserve">Chaque champ de formulaire a-t-il une étiquette ?</v>
      </c>
      <c r="F82" s="337" t="s">
        <v>499</v>
      </c>
      <c r="G82" s="337"/>
      <c r="H82" s="31"/>
      <c r="I82" s="31"/>
      <c r="J82" s="31"/>
      <c r="K82" s="31"/>
      <c r="L82" s="354"/>
      <c r="M82" s="355"/>
      <c r="N82" s="313"/>
      <c r="O82" s="313"/>
      <c r="P82" s="313"/>
      <c r="Q82" s="313"/>
      <c r="R82" s="313"/>
      <c r="S82" s="313"/>
      <c r="T82" s="313"/>
      <c r="U82" s="313"/>
      <c r="V82" s="313"/>
      <c r="W82" s="313"/>
      <c r="X82" s="313"/>
      <c r="Y82" s="313"/>
      <c r="Z82" s="313"/>
      <c r="AA82" s="313"/>
      <c r="AB82" s="313"/>
      <c r="AC82" s="313"/>
      <c r="AD82" s="313"/>
    </row>
    <row r="83" ht="62.25"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499</v>
      </c>
      <c r="G83" s="337"/>
      <c r="H83" s="31"/>
      <c r="I83" s="31"/>
      <c r="J83" s="31"/>
      <c r="K83" s="31"/>
      <c r="L83" s="354"/>
      <c r="M83" s="355"/>
      <c r="N83" s="313"/>
      <c r="O83" s="313"/>
      <c r="P83" s="313"/>
      <c r="Q83" s="313"/>
      <c r="R83" s="313"/>
      <c r="S83" s="313"/>
      <c r="T83" s="313"/>
      <c r="U83" s="313"/>
      <c r="V83" s="313"/>
      <c r="W83" s="313"/>
      <c r="X83" s="313"/>
      <c r="Y83" s="313"/>
      <c r="Z83" s="313"/>
      <c r="AA83" s="313"/>
      <c r="AB83" s="313"/>
      <c r="AC83" s="313"/>
      <c r="AD83" s="313"/>
    </row>
    <row r="84" ht="62.25"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499</v>
      </c>
      <c r="G84" s="337"/>
      <c r="H84" s="31"/>
      <c r="I84" s="31"/>
      <c r="J84" s="31"/>
      <c r="K84" s="31"/>
      <c r="L84" s="354"/>
      <c r="M84" s="355"/>
      <c r="N84" s="313"/>
      <c r="O84" s="313"/>
      <c r="P84" s="313"/>
      <c r="Q84" s="313"/>
      <c r="R84" s="313"/>
      <c r="S84" s="313"/>
      <c r="T84" s="313"/>
      <c r="U84" s="313"/>
      <c r="V84" s="313"/>
      <c r="W84" s="313"/>
      <c r="X84" s="313"/>
      <c r="Y84" s="313"/>
      <c r="Z84" s="313"/>
      <c r="AA84" s="313"/>
      <c r="AB84" s="313"/>
      <c r="AC84" s="313"/>
      <c r="AD84" s="313"/>
    </row>
    <row r="85" ht="62.25"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499</v>
      </c>
      <c r="G85" s="337"/>
      <c r="H85" s="31"/>
      <c r="I85" s="31"/>
      <c r="J85" s="31"/>
      <c r="K85" s="31"/>
      <c r="L85" s="354"/>
      <c r="M85" s="355"/>
      <c r="N85" s="313"/>
      <c r="O85" s="313"/>
      <c r="P85" s="313"/>
      <c r="Q85" s="313"/>
      <c r="R85" s="313"/>
      <c r="S85" s="313"/>
      <c r="T85" s="313"/>
      <c r="U85" s="313"/>
      <c r="V85" s="313"/>
      <c r="W85" s="313"/>
      <c r="X85" s="313"/>
      <c r="Y85" s="313"/>
      <c r="Z85" s="313"/>
      <c r="AA85" s="313"/>
      <c r="AB85" s="313"/>
      <c r="AC85" s="313"/>
      <c r="AD85" s="313"/>
    </row>
    <row r="86" ht="62.25"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499</v>
      </c>
      <c r="G86" s="337"/>
      <c r="H86" s="31"/>
      <c r="I86" s="31"/>
      <c r="J86" s="31"/>
      <c r="K86" s="31"/>
      <c r="L86" s="354"/>
      <c r="M86" s="355"/>
      <c r="N86" s="313"/>
      <c r="O86" s="313"/>
      <c r="P86" s="313"/>
      <c r="Q86" s="313"/>
      <c r="R86" s="313"/>
      <c r="S86" s="313"/>
      <c r="T86" s="313"/>
      <c r="U86" s="313"/>
      <c r="V86" s="313"/>
      <c r="W86" s="313"/>
      <c r="X86" s="313"/>
      <c r="Y86" s="313"/>
      <c r="Z86" s="313"/>
      <c r="AA86" s="313"/>
      <c r="AB86" s="313"/>
      <c r="AC86" s="313"/>
      <c r="AD86" s="313"/>
    </row>
    <row r="87" ht="62.25"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499</v>
      </c>
      <c r="G87" s="337"/>
      <c r="H87" s="31"/>
      <c r="I87" s="31"/>
      <c r="J87" s="31"/>
      <c r="K87" s="31"/>
      <c r="L87" s="354"/>
      <c r="M87" s="355"/>
      <c r="N87" s="313"/>
      <c r="O87" s="313"/>
      <c r="P87" s="313"/>
      <c r="Q87" s="313"/>
      <c r="R87" s="313"/>
      <c r="S87" s="313"/>
      <c r="T87" s="313"/>
      <c r="U87" s="313"/>
      <c r="V87" s="313"/>
      <c r="W87" s="313"/>
      <c r="X87" s="313"/>
      <c r="Y87" s="313"/>
      <c r="Z87" s="313"/>
      <c r="AA87" s="313"/>
      <c r="AB87" s="313"/>
      <c r="AC87" s="313"/>
      <c r="AD87" s="313"/>
    </row>
    <row r="88" ht="62.25"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499</v>
      </c>
      <c r="G88" s="337"/>
      <c r="H88" s="31"/>
      <c r="I88" s="31"/>
      <c r="J88" s="31"/>
      <c r="K88" s="31"/>
      <c r="L88" s="354"/>
      <c r="M88" s="355"/>
      <c r="N88" s="313"/>
      <c r="O88" s="313"/>
      <c r="P88" s="313"/>
      <c r="Q88" s="313"/>
      <c r="R88" s="313"/>
      <c r="S88" s="313"/>
      <c r="T88" s="313"/>
      <c r="U88" s="313"/>
      <c r="V88" s="313"/>
      <c r="W88" s="313"/>
      <c r="X88" s="313"/>
      <c r="Y88" s="313"/>
      <c r="Z88" s="313"/>
      <c r="AA88" s="313"/>
      <c r="AB88" s="313"/>
      <c r="AC88" s="313"/>
      <c r="AD88" s="313"/>
    </row>
    <row r="89" ht="62.25"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499</v>
      </c>
      <c r="G89" s="337"/>
      <c r="H89" s="31"/>
      <c r="I89" s="31"/>
      <c r="J89" s="31"/>
      <c r="K89" s="31"/>
      <c r="L89" s="354"/>
      <c r="M89" s="355"/>
      <c r="N89" s="313"/>
      <c r="O89" s="313"/>
      <c r="P89" s="313"/>
      <c r="Q89" s="313"/>
      <c r="R89" s="313"/>
      <c r="S89" s="313"/>
      <c r="T89" s="313"/>
      <c r="U89" s="313"/>
      <c r="V89" s="313"/>
      <c r="W89" s="313"/>
      <c r="X89" s="313"/>
      <c r="Y89" s="313"/>
      <c r="Z89" s="313"/>
      <c r="AA89" s="313"/>
      <c r="AB89" s="313"/>
      <c r="AC89" s="313"/>
      <c r="AD89" s="313"/>
    </row>
    <row r="90" ht="62.25"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499</v>
      </c>
      <c r="G90" s="337"/>
      <c r="H90" s="31"/>
      <c r="I90" s="31"/>
      <c r="J90" s="31"/>
      <c r="K90" s="31"/>
      <c r="L90" s="354"/>
      <c r="M90" s="355"/>
      <c r="N90" s="313"/>
      <c r="O90" s="313"/>
      <c r="P90" s="313"/>
      <c r="Q90" s="313"/>
      <c r="R90" s="313"/>
      <c r="S90" s="313"/>
      <c r="T90" s="313"/>
      <c r="U90" s="313"/>
      <c r="V90" s="313"/>
      <c r="W90" s="313"/>
      <c r="X90" s="313"/>
      <c r="Y90" s="313"/>
      <c r="Z90" s="313"/>
      <c r="AA90" s="313"/>
      <c r="AB90" s="313"/>
      <c r="AC90" s="313"/>
      <c r="AD90" s="313"/>
    </row>
    <row r="91" ht="62.25"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499</v>
      </c>
      <c r="G91" s="337"/>
      <c r="H91" s="31"/>
      <c r="I91" s="31"/>
      <c r="J91" s="31"/>
      <c r="K91" s="31"/>
      <c r="L91" s="354"/>
      <c r="M91" s="355"/>
      <c r="N91" s="313"/>
      <c r="O91" s="313"/>
      <c r="P91" s="313"/>
      <c r="Q91" s="313"/>
      <c r="R91" s="313"/>
      <c r="S91" s="313"/>
      <c r="T91" s="313"/>
      <c r="U91" s="313"/>
      <c r="V91" s="313"/>
      <c r="W91" s="313"/>
      <c r="X91" s="313"/>
      <c r="Y91" s="313"/>
      <c r="Z91" s="313"/>
      <c r="AA91" s="313"/>
      <c r="AB91" s="313"/>
      <c r="AC91" s="313"/>
      <c r="AD91" s="313"/>
    </row>
    <row r="92" ht="62.25"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499</v>
      </c>
      <c r="G92" s="337"/>
      <c r="H92" s="31"/>
      <c r="I92" s="31"/>
      <c r="J92" s="31"/>
      <c r="K92" s="31"/>
      <c r="L92" s="354"/>
      <c r="M92" s="355"/>
      <c r="N92" s="313"/>
      <c r="O92" s="313"/>
      <c r="P92" s="313"/>
      <c r="Q92" s="313"/>
      <c r="R92" s="313"/>
      <c r="S92" s="313"/>
      <c r="T92" s="313"/>
      <c r="U92" s="313"/>
      <c r="V92" s="313"/>
      <c r="W92" s="313"/>
      <c r="X92" s="313"/>
      <c r="Y92" s="313"/>
      <c r="Z92" s="313"/>
      <c r="AA92" s="313"/>
      <c r="AB92" s="313"/>
      <c r="AC92" s="313"/>
      <c r="AD92" s="313"/>
    </row>
    <row r="93" ht="62.25" customHeight="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499</v>
      </c>
      <c r="G93" s="337"/>
      <c r="H93" s="31"/>
      <c r="I93" s="31"/>
      <c r="J93" s="31"/>
      <c r="K93" s="31"/>
      <c r="L93" s="354"/>
      <c r="M93" s="355"/>
      <c r="N93" s="313"/>
      <c r="O93" s="313"/>
      <c r="P93" s="313"/>
      <c r="Q93" s="313"/>
      <c r="R93" s="313"/>
      <c r="S93" s="313"/>
      <c r="T93" s="313"/>
      <c r="U93" s="313"/>
      <c r="V93" s="313"/>
      <c r="W93" s="313"/>
      <c r="X93" s="313"/>
      <c r="Y93" s="313"/>
      <c r="Z93" s="313"/>
      <c r="AA93" s="313"/>
      <c r="AB93" s="313"/>
      <c r="AC93" s="313"/>
      <c r="AD93" s="313"/>
    </row>
    <row r="94" ht="62.25"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499</v>
      </c>
      <c r="G94" s="337"/>
      <c r="H94" s="31"/>
      <c r="I94" s="31"/>
      <c r="J94" s="31"/>
      <c r="K94" s="31"/>
      <c r="L94" s="354"/>
      <c r="M94" s="355"/>
      <c r="N94" s="313"/>
      <c r="O94" s="313"/>
      <c r="P94" s="313"/>
      <c r="Q94" s="313"/>
      <c r="R94" s="313"/>
      <c r="S94" s="313"/>
      <c r="T94" s="313"/>
      <c r="U94" s="313"/>
      <c r="V94" s="313"/>
      <c r="W94" s="313"/>
      <c r="X94" s="313"/>
      <c r="Y94" s="313"/>
      <c r="Z94" s="313"/>
      <c r="AA94" s="313"/>
      <c r="AB94" s="313"/>
      <c r="AC94" s="313"/>
      <c r="AD94" s="313"/>
    </row>
    <row r="95" ht="62.25"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499</v>
      </c>
      <c r="G95" s="337"/>
      <c r="H95" s="31"/>
      <c r="I95" s="31"/>
      <c r="J95" s="31"/>
      <c r="K95" s="31"/>
      <c r="L95" s="354"/>
      <c r="M95" s="355"/>
      <c r="N95" s="313"/>
      <c r="O95" s="313"/>
      <c r="P95" s="313"/>
      <c r="Q95" s="313"/>
      <c r="R95" s="313"/>
      <c r="S95" s="313"/>
      <c r="T95" s="313"/>
      <c r="U95" s="313"/>
      <c r="V95" s="313"/>
      <c r="W95" s="313"/>
      <c r="X95" s="313"/>
      <c r="Y95" s="313"/>
      <c r="Z95" s="313"/>
      <c r="AA95" s="313"/>
      <c r="AB95" s="313"/>
      <c r="AC95" s="313"/>
      <c r="AD95" s="313"/>
    </row>
    <row r="96" ht="62.25"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499</v>
      </c>
      <c r="G96" s="337"/>
      <c r="H96" s="31"/>
      <c r="I96" s="31"/>
      <c r="J96" s="31"/>
      <c r="K96" s="31"/>
      <c r="L96" s="354"/>
      <c r="M96" s="355"/>
      <c r="N96" s="313"/>
      <c r="O96" s="313"/>
      <c r="P96" s="313"/>
      <c r="Q96" s="313"/>
      <c r="R96" s="313"/>
      <c r="S96" s="313"/>
      <c r="T96" s="313"/>
      <c r="U96" s="313"/>
      <c r="V96" s="313"/>
      <c r="W96" s="313"/>
      <c r="X96" s="313"/>
      <c r="Y96" s="313"/>
      <c r="Z96" s="313"/>
      <c r="AA96" s="313"/>
      <c r="AB96" s="313"/>
      <c r="AC96" s="313"/>
      <c r="AD96" s="313"/>
    </row>
    <row r="97" ht="62.25" customHeight="1">
      <c r="A97" s="225"/>
      <c r="B97" s="361" t="str">
        <f>Résultats!B98</f>
        <v>12.3</v>
      </c>
      <c r="C97" s="337" t="str">
        <f>Résultats!C98</f>
        <v>AA</v>
      </c>
      <c r="D97" s="337">
        <f>Résultats!E98</f>
        <v>0</v>
      </c>
      <c r="E97" s="353" t="str">
        <f>Résultats!F98</f>
        <v xml:space="preserve">La page « plan du site » est-elle pertinente ?</v>
      </c>
      <c r="F97" s="337" t="s">
        <v>499</v>
      </c>
      <c r="G97" s="337"/>
      <c r="H97" s="31"/>
      <c r="I97" s="31"/>
      <c r="J97" s="31"/>
      <c r="K97" s="31"/>
      <c r="L97" s="354"/>
      <c r="M97" s="355"/>
      <c r="N97" s="313"/>
      <c r="O97" s="313"/>
      <c r="P97" s="313"/>
      <c r="Q97" s="313"/>
      <c r="R97" s="313"/>
      <c r="S97" s="313"/>
      <c r="T97" s="313"/>
      <c r="U97" s="313"/>
      <c r="V97" s="313"/>
      <c r="W97" s="313"/>
      <c r="X97" s="313"/>
      <c r="Y97" s="313"/>
      <c r="Z97" s="313"/>
      <c r="AA97" s="313"/>
      <c r="AB97" s="313"/>
      <c r="AC97" s="313"/>
      <c r="AD97" s="313"/>
    </row>
    <row r="98" ht="62.25"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499</v>
      </c>
      <c r="G98" s="337"/>
      <c r="H98" s="31"/>
      <c r="I98" s="31"/>
      <c r="J98" s="31"/>
      <c r="K98" s="31"/>
      <c r="L98" s="354"/>
      <c r="M98" s="355"/>
      <c r="N98" s="313"/>
      <c r="O98" s="313"/>
      <c r="P98" s="313"/>
      <c r="Q98" s="313"/>
      <c r="R98" s="313"/>
      <c r="S98" s="313"/>
      <c r="T98" s="313"/>
      <c r="U98" s="313"/>
      <c r="V98" s="313"/>
      <c r="W98" s="313"/>
      <c r="X98" s="313"/>
      <c r="Y98" s="313"/>
      <c r="Z98" s="313"/>
      <c r="AA98" s="313"/>
      <c r="AB98" s="313"/>
      <c r="AC98" s="313"/>
      <c r="AD98" s="313"/>
    </row>
    <row r="99" ht="62.25"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499</v>
      </c>
      <c r="G99" s="337"/>
      <c r="H99" s="31"/>
      <c r="I99" s="31"/>
      <c r="J99" s="31"/>
      <c r="K99" s="31"/>
      <c r="L99" s="354"/>
      <c r="M99" s="355"/>
      <c r="N99" s="313"/>
      <c r="O99" s="313"/>
      <c r="P99" s="313"/>
      <c r="Q99" s="313"/>
      <c r="R99" s="313"/>
      <c r="S99" s="313"/>
      <c r="T99" s="313"/>
      <c r="U99" s="313"/>
      <c r="V99" s="313"/>
      <c r="W99" s="313"/>
      <c r="X99" s="313"/>
      <c r="Y99" s="313"/>
      <c r="Z99" s="313"/>
      <c r="AA99" s="313"/>
      <c r="AB99" s="313"/>
      <c r="AC99" s="313"/>
      <c r="AD99" s="313"/>
    </row>
    <row r="100" ht="62.25"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499</v>
      </c>
      <c r="G100" s="337"/>
      <c r="H100" s="31"/>
      <c r="I100" s="31"/>
      <c r="J100" s="31"/>
      <c r="K100" s="31"/>
      <c r="L100" s="354"/>
      <c r="M100" s="355"/>
      <c r="N100" s="313"/>
      <c r="O100" s="313"/>
      <c r="P100" s="313"/>
      <c r="Q100" s="313"/>
      <c r="R100" s="313"/>
      <c r="S100" s="313"/>
      <c r="T100" s="313"/>
      <c r="U100" s="313"/>
      <c r="V100" s="313"/>
      <c r="W100" s="313"/>
      <c r="X100" s="313"/>
      <c r="Y100" s="313"/>
      <c r="Z100" s="313"/>
      <c r="AA100" s="313"/>
      <c r="AB100" s="313"/>
      <c r="AC100" s="313"/>
      <c r="AD100" s="313"/>
    </row>
    <row r="101" ht="62.25"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499</v>
      </c>
      <c r="G101" s="337"/>
      <c r="H101" s="31"/>
      <c r="I101" s="31"/>
      <c r="J101" s="31"/>
      <c r="K101" s="31"/>
      <c r="L101" s="354"/>
      <c r="M101" s="355"/>
      <c r="N101" s="313"/>
      <c r="O101" s="313"/>
      <c r="P101" s="313"/>
      <c r="Q101" s="313"/>
      <c r="R101" s="313"/>
      <c r="S101" s="313"/>
      <c r="T101" s="313"/>
      <c r="U101" s="313"/>
      <c r="V101" s="313"/>
      <c r="W101" s="313"/>
      <c r="X101" s="313"/>
      <c r="Y101" s="313"/>
      <c r="Z101" s="313"/>
      <c r="AA101" s="313"/>
      <c r="AB101" s="313"/>
      <c r="AC101" s="313"/>
      <c r="AD101" s="313"/>
    </row>
    <row r="102" ht="62.25" customHeight="1">
      <c r="A102" s="225"/>
      <c r="B102" s="352" t="str">
        <f>Résultats!B103</f>
        <v>12.8</v>
      </c>
      <c r="C102" s="337" t="str">
        <f>Résultats!C103</f>
        <v>A</v>
      </c>
      <c r="D102" s="337" t="str">
        <f>Résultats!E103</f>
        <v>x</v>
      </c>
      <c r="E102" s="353" t="str">
        <f>Résultats!F103</f>
        <v xml:space="preserve">Dans chaque page web, l’ordre de tabulation est-il cohérent ?</v>
      </c>
      <c r="F102" s="337" t="s">
        <v>499</v>
      </c>
      <c r="G102" s="337"/>
      <c r="H102" s="31"/>
      <c r="I102" s="31"/>
      <c r="J102" s="31"/>
      <c r="K102" s="31"/>
      <c r="L102" s="354"/>
      <c r="M102" s="355"/>
      <c r="N102" s="313"/>
      <c r="O102" s="313"/>
      <c r="P102" s="313"/>
      <c r="Q102" s="313"/>
      <c r="R102" s="313"/>
      <c r="S102" s="313"/>
      <c r="T102" s="313"/>
      <c r="U102" s="313"/>
      <c r="V102" s="313"/>
      <c r="W102" s="313"/>
      <c r="X102" s="313"/>
      <c r="Y102" s="313"/>
      <c r="Z102" s="313"/>
      <c r="AA102" s="313"/>
      <c r="AB102" s="313"/>
      <c r="AC102" s="313"/>
      <c r="AD102" s="313"/>
    </row>
    <row r="103" ht="62.25" customHeight="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499</v>
      </c>
      <c r="G103" s="337"/>
      <c r="H103" s="31"/>
      <c r="I103" s="31"/>
      <c r="J103" s="31"/>
      <c r="K103" s="31"/>
      <c r="L103" s="354"/>
      <c r="M103" s="355"/>
      <c r="N103" s="313"/>
      <c r="O103" s="313"/>
      <c r="P103" s="313"/>
      <c r="Q103" s="313"/>
      <c r="R103" s="313"/>
      <c r="S103" s="313"/>
      <c r="T103" s="313"/>
      <c r="U103" s="313"/>
      <c r="V103" s="313"/>
      <c r="W103" s="313"/>
      <c r="X103" s="313"/>
      <c r="Y103" s="313"/>
      <c r="Z103" s="313"/>
      <c r="AA103" s="313"/>
      <c r="AB103" s="313"/>
      <c r="AC103" s="313"/>
      <c r="AD103" s="313"/>
    </row>
    <row r="104" ht="62.25"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499</v>
      </c>
      <c r="G104" s="337"/>
      <c r="H104" s="31"/>
      <c r="I104" s="31"/>
      <c r="J104" s="31"/>
      <c r="K104" s="31"/>
      <c r="L104" s="354"/>
      <c r="M104" s="355"/>
      <c r="N104" s="313"/>
      <c r="O104" s="313"/>
      <c r="P104" s="313"/>
      <c r="Q104" s="313"/>
      <c r="R104" s="313"/>
      <c r="S104" s="313"/>
      <c r="T104" s="313"/>
      <c r="U104" s="313"/>
      <c r="V104" s="313"/>
      <c r="W104" s="313"/>
      <c r="X104" s="313"/>
      <c r="Y104" s="313"/>
      <c r="Z104" s="313"/>
      <c r="AA104" s="313"/>
      <c r="AB104" s="313"/>
      <c r="AC104" s="313"/>
      <c r="AD104" s="313"/>
    </row>
    <row r="105" ht="62.25"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499</v>
      </c>
      <c r="G105" s="337"/>
      <c r="H105" s="31"/>
      <c r="I105" s="31"/>
      <c r="J105" s="31"/>
      <c r="K105" s="31"/>
      <c r="L105" s="354"/>
      <c r="M105" s="355"/>
      <c r="N105" s="313"/>
      <c r="O105" s="313"/>
      <c r="P105" s="313"/>
      <c r="Q105" s="313"/>
      <c r="R105" s="313"/>
      <c r="S105" s="313"/>
      <c r="T105" s="313"/>
      <c r="U105" s="313"/>
      <c r="V105" s="313"/>
      <c r="W105" s="313"/>
      <c r="X105" s="313"/>
      <c r="Y105" s="313"/>
      <c r="Z105" s="313"/>
      <c r="AA105" s="313"/>
      <c r="AB105" s="313"/>
      <c r="AC105" s="313"/>
      <c r="AD105" s="313"/>
    </row>
    <row r="106" ht="62.25"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499</v>
      </c>
      <c r="G106" s="337"/>
      <c r="H106" s="31"/>
      <c r="I106" s="31"/>
      <c r="J106" s="31"/>
      <c r="K106" s="31"/>
      <c r="L106" s="354"/>
      <c r="M106" s="355"/>
      <c r="N106" s="313"/>
      <c r="O106" s="313"/>
      <c r="P106" s="313"/>
      <c r="Q106" s="313"/>
      <c r="R106" s="313"/>
      <c r="S106" s="313"/>
      <c r="T106" s="313"/>
      <c r="U106" s="313"/>
      <c r="V106" s="313"/>
      <c r="W106" s="313"/>
      <c r="X106" s="313"/>
      <c r="Y106" s="313"/>
      <c r="Z106" s="313"/>
      <c r="AA106" s="313"/>
      <c r="AB106" s="313"/>
      <c r="AC106" s="313"/>
      <c r="AD106" s="313"/>
    </row>
    <row r="107" ht="62.25"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499</v>
      </c>
      <c r="G107" s="337"/>
      <c r="H107" s="31"/>
      <c r="I107" s="31"/>
      <c r="J107" s="31"/>
      <c r="K107" s="31"/>
      <c r="L107" s="354"/>
      <c r="M107" s="355"/>
      <c r="N107" s="313"/>
      <c r="O107" s="313"/>
      <c r="P107" s="313"/>
      <c r="Q107" s="313"/>
      <c r="R107" s="313"/>
      <c r="S107" s="313"/>
      <c r="T107" s="313"/>
      <c r="U107" s="313"/>
      <c r="V107" s="313"/>
      <c r="W107" s="313"/>
      <c r="X107" s="313"/>
      <c r="Y107" s="313"/>
      <c r="Z107" s="313"/>
      <c r="AA107" s="313"/>
      <c r="AB107" s="313"/>
      <c r="AC107" s="313"/>
      <c r="AD107" s="313"/>
    </row>
    <row r="108" ht="62.25"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499</v>
      </c>
      <c r="G108" s="337"/>
      <c r="H108" s="31"/>
      <c r="I108" s="31"/>
      <c r="J108" s="31"/>
      <c r="K108" s="31"/>
      <c r="L108" s="354"/>
      <c r="M108" s="355"/>
      <c r="N108" s="313"/>
      <c r="O108" s="313"/>
      <c r="P108" s="313"/>
      <c r="Q108" s="313"/>
      <c r="R108" s="313"/>
      <c r="S108" s="313"/>
      <c r="T108" s="313"/>
      <c r="U108" s="313"/>
      <c r="V108" s="313"/>
      <c r="W108" s="313"/>
      <c r="X108" s="313"/>
      <c r="Y108" s="313"/>
      <c r="Z108" s="313"/>
      <c r="AA108" s="313"/>
      <c r="AB108" s="313"/>
      <c r="AC108" s="313"/>
      <c r="AD108" s="313"/>
    </row>
    <row r="109" ht="62.25"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499</v>
      </c>
      <c r="G109" s="337"/>
      <c r="H109" s="31"/>
      <c r="I109" s="31"/>
      <c r="J109" s="31"/>
      <c r="K109" s="31"/>
      <c r="L109" s="354"/>
      <c r="M109" s="355"/>
      <c r="N109" s="313"/>
      <c r="O109" s="313"/>
      <c r="P109" s="313"/>
      <c r="Q109" s="313"/>
      <c r="R109" s="313"/>
      <c r="S109" s="313"/>
      <c r="T109" s="313"/>
      <c r="U109" s="313"/>
      <c r="V109" s="313"/>
      <c r="W109" s="313"/>
      <c r="X109" s="313"/>
      <c r="Y109" s="313"/>
      <c r="Z109" s="313"/>
      <c r="AA109" s="313"/>
      <c r="AB109" s="313"/>
      <c r="AC109" s="313"/>
      <c r="AD109" s="313"/>
    </row>
    <row r="110" ht="62.25"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499</v>
      </c>
      <c r="G110" s="337"/>
      <c r="H110" s="31"/>
      <c r="I110" s="31"/>
      <c r="J110" s="31"/>
      <c r="K110" s="31"/>
      <c r="L110" s="354"/>
      <c r="M110" s="355"/>
      <c r="N110" s="313"/>
      <c r="O110" s="313"/>
      <c r="P110" s="313"/>
      <c r="Q110" s="313"/>
      <c r="R110" s="313"/>
      <c r="S110" s="313"/>
      <c r="T110" s="313"/>
      <c r="U110" s="313"/>
      <c r="V110" s="313"/>
      <c r="W110" s="313"/>
      <c r="X110" s="313"/>
      <c r="Y110" s="313"/>
      <c r="Z110" s="313"/>
      <c r="AA110" s="313"/>
      <c r="AB110" s="313"/>
      <c r="AC110" s="313"/>
      <c r="AD110" s="313"/>
    </row>
    <row r="111" ht="62.25"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499</v>
      </c>
      <c r="G111" s="337"/>
      <c r="H111" s="31"/>
      <c r="I111" s="31"/>
      <c r="J111" s="31"/>
      <c r="K111" s="31"/>
      <c r="L111" s="354"/>
      <c r="M111" s="355"/>
      <c r="N111" s="313"/>
      <c r="O111" s="313"/>
      <c r="P111" s="313"/>
      <c r="Q111" s="313"/>
      <c r="R111" s="313"/>
      <c r="S111" s="313"/>
      <c r="T111" s="313"/>
      <c r="U111" s="313"/>
      <c r="V111" s="313"/>
      <c r="W111" s="313"/>
      <c r="X111" s="313"/>
      <c r="Y111" s="313"/>
      <c r="Z111" s="313"/>
      <c r="AA111" s="313"/>
      <c r="AB111" s="313"/>
      <c r="AC111" s="313"/>
      <c r="AD111" s="313"/>
    </row>
    <row r="112" ht="62.25"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499</v>
      </c>
      <c r="G112" s="337"/>
      <c r="H112" s="31"/>
      <c r="I112" s="31"/>
      <c r="J112" s="31"/>
      <c r="K112" s="31"/>
      <c r="L112" s="354"/>
      <c r="M112" s="355"/>
      <c r="N112" s="313"/>
      <c r="O112" s="313"/>
      <c r="P112" s="313"/>
      <c r="Q112" s="313"/>
      <c r="R112" s="313"/>
      <c r="S112" s="313"/>
      <c r="T112" s="313"/>
      <c r="U112" s="313"/>
      <c r="V112" s="313"/>
      <c r="W112" s="313"/>
      <c r="X112" s="313"/>
      <c r="Y112" s="313"/>
      <c r="Z112" s="313"/>
      <c r="AA112" s="313"/>
      <c r="AB112" s="313"/>
      <c r="AC112" s="313"/>
      <c r="AD112" s="313"/>
    </row>
    <row r="113" ht="62.25"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499</v>
      </c>
      <c r="G113" s="337"/>
      <c r="H113" s="31"/>
      <c r="I113" s="31"/>
      <c r="J113" s="31"/>
      <c r="K113" s="31"/>
      <c r="L113" s="354"/>
      <c r="M113" s="355"/>
      <c r="N113" s="313"/>
      <c r="O113" s="313"/>
      <c r="P113" s="313"/>
      <c r="Q113" s="313"/>
      <c r="R113" s="313"/>
      <c r="S113" s="313"/>
      <c r="T113" s="313"/>
      <c r="U113" s="313"/>
      <c r="V113" s="313"/>
      <c r="W113" s="313"/>
      <c r="X113" s="313"/>
      <c r="Y113" s="313"/>
      <c r="Z113" s="313"/>
      <c r="AA113" s="313"/>
      <c r="AB113" s="313"/>
      <c r="AC113" s="313"/>
      <c r="AD113" s="313"/>
    </row>
    <row r="114" ht="62.25"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499</v>
      </c>
      <c r="G114" s="337"/>
      <c r="H114" s="31"/>
      <c r="I114" s="31"/>
      <c r="J114" s="31"/>
      <c r="K114" s="31"/>
      <c r="L114" s="354"/>
      <c r="M114" s="355"/>
      <c r="N114" s="313"/>
      <c r="O114" s="313"/>
      <c r="P114" s="313"/>
      <c r="Q114" s="313"/>
      <c r="R114" s="313"/>
      <c r="S114" s="313"/>
      <c r="T114" s="313"/>
      <c r="U114" s="313"/>
      <c r="V114" s="313"/>
      <c r="W114" s="313"/>
      <c r="X114" s="313"/>
      <c r="Y114" s="313"/>
      <c r="Z114" s="313"/>
      <c r="AA114" s="313"/>
      <c r="AB114" s="313"/>
      <c r="AC114" s="313"/>
      <c r="AD114" s="313"/>
    </row>
    <row r="115" ht="62.25"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499</v>
      </c>
      <c r="G115" s="337"/>
      <c r="H115" s="31"/>
      <c r="I115" s="31"/>
      <c r="J115" s="31"/>
      <c r="K115" s="31"/>
      <c r="L115" s="354"/>
      <c r="M115" s="355"/>
      <c r="N115" s="5"/>
      <c r="O115" s="5"/>
      <c r="P115" s="5"/>
      <c r="Q115" s="5"/>
      <c r="R115" s="5"/>
      <c r="S115" s="5"/>
      <c r="T115" s="5"/>
      <c r="U115" s="5"/>
      <c r="V115" s="5"/>
      <c r="W115" s="5"/>
      <c r="X115" s="5"/>
      <c r="Y115" s="5"/>
      <c r="Z115" s="5"/>
      <c r="AA115" s="5"/>
      <c r="AB115" s="5"/>
      <c r="AC115" s="5"/>
      <c r="AD115" s="5"/>
    </row>
    <row r="116" ht="59.25"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499</v>
      </c>
      <c r="G116" s="337"/>
      <c r="H116" s="31"/>
      <c r="I116" s="31"/>
      <c r="J116" s="31"/>
      <c r="K116" s="31"/>
      <c r="L116" s="354"/>
      <c r="M116" s="355"/>
      <c r="N116" s="313"/>
      <c r="O116" s="313"/>
      <c r="P116" s="313"/>
      <c r="Q116" s="313"/>
      <c r="R116" s="313"/>
      <c r="S116" s="313"/>
      <c r="T116" s="313"/>
      <c r="U116" s="313"/>
      <c r="V116" s="313"/>
      <c r="W116" s="313"/>
      <c r="X116" s="313"/>
      <c r="Y116" s="313"/>
      <c r="Z116" s="313"/>
      <c r="AA116" s="313"/>
      <c r="AB116" s="313"/>
      <c r="AC116" s="313"/>
      <c r="AD116" s="313"/>
    </row>
    <row r="117" ht="5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499</v>
      </c>
      <c r="G117" s="337"/>
      <c r="H117" s="31"/>
      <c r="I117" s="31"/>
      <c r="J117" s="31"/>
      <c r="K117" s="31"/>
      <c r="L117" s="354"/>
      <c r="M117" s="355"/>
      <c r="N117" s="313"/>
      <c r="O117" s="313"/>
      <c r="P117" s="313"/>
      <c r="Q117" s="313"/>
      <c r="R117" s="313"/>
      <c r="S117" s="313"/>
      <c r="T117" s="313"/>
      <c r="U117" s="313"/>
      <c r="V117" s="313"/>
      <c r="W117" s="313"/>
      <c r="X117" s="313"/>
      <c r="Y117" s="313"/>
      <c r="Z117" s="313"/>
      <c r="AA117" s="313"/>
      <c r="AB117" s="313"/>
      <c r="AC117" s="313"/>
      <c r="AD117" s="313"/>
    </row>
  </sheetData>
  <autoFilter ref="B11:L117"/>
  <mergeCells count="24">
    <mergeCell ref="M4:M10"/>
    <mergeCell ref="A106:A117"/>
    <mergeCell ref="A12:A20"/>
    <mergeCell ref="A21:A22"/>
    <mergeCell ref="A23:A25"/>
    <mergeCell ref="A26:A38"/>
    <mergeCell ref="A39:A46"/>
    <mergeCell ref="A47:A48"/>
    <mergeCell ref="A49:A53"/>
    <mergeCell ref="A54:A63"/>
    <mergeCell ref="A64:A67"/>
    <mergeCell ref="A68:A81"/>
    <mergeCell ref="A82:A94"/>
    <mergeCell ref="A95:A105"/>
    <mergeCell ref="J4:J10"/>
    <mergeCell ref="K4:K10"/>
    <mergeCell ref="L4:L10"/>
    <mergeCell ref="C3:F3"/>
    <mergeCell ref="B4:B10"/>
    <mergeCell ref="C4:C10"/>
    <mergeCell ref="D4:D10"/>
    <mergeCell ref="G4:G10"/>
    <mergeCell ref="H4:H10"/>
    <mergeCell ref="I4:I10"/>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3" operator="equal" id="{F811BAF3-E7CE-4757-A163-3B590CD8A33B}">
            <xm:f>"x"</xm:f>
            <x14:dxf>
              <font>
                <color theme="0"/>
              </font>
              <fill>
                <patternFill patternType="solid">
                  <fgColor rgb="FF007891"/>
                  <bgColor rgb="FF007891"/>
                </patternFill>
              </fill>
            </x14:dxf>
          </x14:cfRule>
          <xm:sqref>D12:D117</xm:sqref>
        </x14:conditionalFormatting>
        <x14:conditionalFormatting xmlns:xm="http://schemas.microsoft.com/office/excel/2006/main">
          <x14:cfRule type="cellIs" priority="13" operator="equal" id="{09F69EDD-D4D0-4DE8-8396-351CE321A76C}">
            <xm:f>"na"</xm:f>
            <x14:dxf>
              <fill>
                <patternFill patternType="solid">
                  <fgColor rgb="FFFCE8B2"/>
                  <bgColor rgb="FFFCE8B2"/>
                </patternFill>
              </fill>
            </x14:dxf>
          </x14:cfRule>
          <xm:sqref>F1:F2 C2 F4:F117</xm:sqref>
        </x14:conditionalFormatting>
        <x14:conditionalFormatting xmlns:xm="http://schemas.microsoft.com/office/excel/2006/main">
          <x14:cfRule type="cellIs" priority="2" operator="equal" id="{BB0FD248-3AAF-47FA-8C72-B935D3AD3553}">
            <xm:f>"na"</xm:f>
            <x14:dxf>
              <font>
                <color indexed="64"/>
              </font>
              <fill>
                <patternFill patternType="solid">
                  <fgColor rgb="FFFCE8B2"/>
                  <bgColor rgb="FFFCE8B2"/>
                </patternFill>
              </fill>
            </x14:dxf>
          </x14:cfRule>
          <xm:sqref>F4:F10</xm:sqref>
        </x14:conditionalFormatting>
        <x14:conditionalFormatting xmlns:xm="http://schemas.microsoft.com/office/excel/2006/main">
          <x14:cfRule type="cellIs" priority="10" operator="equal" id="{2F72BBD7-EA3F-47C8-B265-D28EBE3E54B0}">
            <xm:f>"c"</xm:f>
            <x14:dxf>
              <fill>
                <patternFill patternType="solid">
                  <fgColor rgb="FFB7E1CD"/>
                  <bgColor rgb="FFB7E1CD"/>
                </patternFill>
              </fill>
            </x14:dxf>
          </x14:cfRule>
          <xm:sqref>F11:F117</xm:sqref>
        </x14:conditionalFormatting>
        <x14:conditionalFormatting xmlns:xm="http://schemas.microsoft.com/office/excel/2006/main">
          <x14:cfRule type="cellIs" priority="11" operator="equal" id="{73C2ECED-2A4A-4380-9ECA-FB3392D3FF68}">
            <xm:f>"nc"</xm:f>
            <x14:dxf>
              <fill>
                <patternFill patternType="solid">
                  <fgColor rgb="FFF4C7C3"/>
                  <bgColor rgb="FFF4C7C3"/>
                </patternFill>
              </fill>
            </x14:dxf>
          </x14:cfRule>
          <xm:sqref>F11:F117</xm:sqref>
        </x14:conditionalFormatting>
        <x14:conditionalFormatting xmlns:xm="http://schemas.microsoft.com/office/excel/2006/main">
          <x14:cfRule type="cellIs" priority="12" operator="equal" id="{25B6294C-9FD4-42FB-B334-FF4BBE4663E2}">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1" operator="equal" id="{1E1A7C6D-CB5E-4949-A966-3D1BE2843594}">
            <xm:f>"d"</xm:f>
            <x14:dxf>
              <fill>
                <patternFill patternType="solid">
                  <fgColor rgb="FFFFD966"/>
                  <bgColor rgb="FFFFD966"/>
                </patternFill>
              </fill>
            </x14:dxf>
          </x14:cfRule>
          <xm:sqref>G12:G117</xm:sqref>
        </x14:conditionalFormatting>
        <x14:conditionalFormatting xmlns:xm="http://schemas.microsoft.com/office/excel/2006/main">
          <x14:cfRule type="cellIs" priority="4" operator="equal" id="{C5893876-E19A-4CAC-B554-FAA060CA383E}">
            <xm:f>"NT"</xm:f>
            <x14:dxf>
              <font>
                <color indexed="65"/>
              </font>
              <fill>
                <patternFill patternType="solid">
                  <fgColor rgb="FF757575"/>
                  <bgColor rgb="FF757575"/>
                </patternFill>
              </fill>
            </x14:dxf>
          </x14:cfRule>
          <xm:sqref>P4:T4</xm:sqref>
        </x14:conditionalFormatting>
        <x14:conditionalFormatting xmlns:xm="http://schemas.microsoft.com/office/excel/2006/main">
          <x14:cfRule type="cellIs" priority="6" operator="equal" id="{9531E924-71C9-45FC-B6E3-DFB0CDF71264}">
            <xm:f>"C"</xm:f>
            <x14:dxf>
              <fill>
                <patternFill patternType="solid">
                  <fgColor rgb="FFB7E1CD"/>
                  <bgColor rgb="FFB7E1CD"/>
                </patternFill>
              </fill>
            </x14:dxf>
          </x14:cfRule>
          <xm:sqref>P4:T4</xm:sqref>
        </x14:conditionalFormatting>
        <x14:conditionalFormatting xmlns:xm="http://schemas.microsoft.com/office/excel/2006/main">
          <x14:cfRule type="cellIs" priority="7" operator="equal" id="{2F3874D3-E826-4005-BECF-43E2E19EB8DA}">
            <xm:f>"NC"</xm:f>
            <x14:dxf>
              <fill>
                <patternFill patternType="solid">
                  <fgColor rgb="FFF4C7C3"/>
                  <bgColor rgb="FFF4C7C3"/>
                </patternFill>
              </fill>
            </x14:dxf>
          </x14:cfRule>
          <xm:sqref>P4:T4</xm:sqref>
        </x14:conditionalFormatting>
        <x14:conditionalFormatting xmlns:xm="http://schemas.microsoft.com/office/excel/2006/main">
          <x14:cfRule type="cellIs" priority="8" operator="equal" id="{2BFDF062-8D17-4F5C-8001-635670FFCC62}">
            <xm:f>"NA"</xm:f>
            <x14:dxf>
              <fill>
                <patternFill patternType="solid">
                  <fgColor rgb="FFFCE8B2"/>
                  <bgColor rgb="FFFCE8B2"/>
                </patternFill>
              </fill>
            </x14:dxf>
          </x14:cfRule>
          <xm:sqref>P4:T4</xm:sqref>
        </x14:conditionalFormatting>
        <x14:conditionalFormatting xmlns:xm="http://schemas.microsoft.com/office/excel/2006/main">
          <x14:cfRule type="cellIs" priority="9" operator="equal" id="{39650692-CF9E-4017-9E38-2EAD75F9772D}">
            <xm:f>"NT"</xm:f>
            <x14:dxf>
              <font>
                <color indexed="64"/>
              </font>
              <fill>
                <patternFill patternType="solid">
                  <fgColor indexed="65"/>
                  <bgColor indexed="65"/>
                </patternFill>
              </fill>
            </x14:dxf>
          </x14:cfRule>
          <xm:sqref>P4:T4</xm:sqref>
        </x14:conditionalFormatting>
      </x14:conditionalFormattings>
    </ext>
    <ext xmlns:x14="http://schemas.microsoft.com/office/spreadsheetml/2009/9/main" uri="{CCE6A557-97BC-4b89-ADB6-D9C93CAAB3DF}">
      <x14:dataValidations xmlns:xm="http://schemas.microsoft.com/office/excel/2006/main" count="4" disablePrompts="0">
        <x14:dataValidation xr:uid="{6A74EC15-0655-435E-B06D-6F499756EB3F}" type="list" allowBlank="1" errorStyle="stop" imeMode="noControl" operator="between" showDropDown="0" showErrorMessage="1" showInputMessage="0">
          <x14:formula1>
            <xm:f>"nt,na,c"</xm:f>
          </x14:formula1>
          <xm:sqref>F54:F55</xm:sqref>
        </x14:dataValidation>
        <x14:dataValidation xr:uid="{1E899790-5754-45C7-BD28-53689D7A0098}" type="list" allowBlank="1" errorStyle="stop" imeMode="noControl" operator="between" showDropDown="0" showErrorMessage="1" showInputMessage="0">
          <x14:formula1>
            <xm:f>"nt,na,c,nc"</xm:f>
          </x14:formula1>
          <xm:sqref>F12:F53 F56:F117</xm:sqref>
        </x14:dataValidation>
        <x14:dataValidation xr:uid="{3F1C8CE4-F698-4479-BC75-D168A17CA80F}" type="list" allowBlank="1" errorStyle="stop" imeMode="noControl" operator="between" showDropDown="0" showErrorMessage="0" showInputMessage="0">
          <x14:formula1>
            <xm:f>"d"</xm:f>
          </x14:formula1>
          <xm:sqref>G12:G117</xm:sqref>
        </x14:dataValidation>
        <x14:dataValidation xr:uid="{DBBF4165-4406-41DA-A5EE-64BEA3C9F309}"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5">
    <outlinePr applyStyles="0" summaryBelow="0" summaryRight="0" showOutlineSymbols="1"/>
    <pageSetUpPr autoPageBreaks="1" fitToPage="0"/>
  </sheetPr>
  <sheetViews>
    <sheetView zoomScale="100" workbookViewId="0">
      <selection activeCell="A1" activeCellId="0" sqref="A1"/>
    </sheetView>
  </sheetViews>
  <sheetFormatPr baseColWidth="10" defaultColWidth="14.42578125" defaultRowHeight="15" customHeight="1"/>
  <cols>
    <col customWidth="1" min="3" max="8" width="4.42578125"/>
    <col customWidth="1" min="11" max="16" width="4.42578125"/>
    <col customWidth="1" min="19" max="24" width="4.42578125"/>
    <col customWidth="1" min="26" max="26" width="3.5703125"/>
    <col customWidth="1" min="27" max="27" width="43.5703125"/>
    <col customWidth="1" min="28" max="29" width="10.7109375"/>
    <col customWidth="1" min="30" max="30" width="10.140625"/>
    <col customWidth="1" min="31" max="31" width="15.140625"/>
  </cols>
  <sheetData>
    <row r="1" ht="12.7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ht="12.7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row>
    <row r="3">
      <c r="A3" s="33"/>
      <c r="B3" s="69" t="s">
        <v>114</v>
      </c>
      <c r="C3" s="70"/>
      <c r="D3" s="70"/>
      <c r="E3" s="70"/>
      <c r="F3" s="70"/>
      <c r="G3" s="71"/>
      <c r="H3" s="72"/>
      <c r="I3" s="33"/>
      <c r="J3" s="69" t="s">
        <v>115</v>
      </c>
      <c r="K3" s="70"/>
      <c r="L3" s="70"/>
      <c r="M3" s="70"/>
      <c r="N3" s="70"/>
      <c r="O3" s="71"/>
      <c r="P3" s="72"/>
      <c r="Q3" s="33"/>
      <c r="R3" s="69" t="s">
        <v>116</v>
      </c>
      <c r="S3" s="70"/>
      <c r="T3" s="70"/>
      <c r="U3" s="70"/>
      <c r="V3" s="70"/>
      <c r="W3" s="71"/>
      <c r="X3" s="33"/>
      <c r="Y3" s="33"/>
      <c r="Z3" s="33"/>
      <c r="AA3" s="33"/>
      <c r="AB3" s="33"/>
      <c r="AC3" s="33"/>
      <c r="AD3" s="33"/>
      <c r="AE3" s="33"/>
    </row>
    <row r="4" ht="82.5" customHeight="1">
      <c r="A4" s="33"/>
      <c r="B4" s="73"/>
      <c r="C4" s="74" t="str">
        <f>Backlog!R$7</f>
        <v>dev</v>
      </c>
      <c r="D4" s="74" t="str">
        <f>Backlog!S$7</f>
        <v>design</v>
      </c>
      <c r="E4" s="74" t="str">
        <f>Backlog!T$7</f>
        <v>contribution</v>
      </c>
      <c r="F4" s="74" t="str">
        <f>Backlog!U$7</f>
        <v>configuration</v>
      </c>
      <c r="G4" s="75" t="str">
        <f>Backlog!V$7</f>
        <v xml:space="preserve">autre (presta, etc.)</v>
      </c>
      <c r="H4" s="76" t="str">
        <f>Backlog!W$7</f>
        <v xml:space="preserve">charge totale</v>
      </c>
      <c r="I4" s="33"/>
      <c r="J4" s="77" t="s">
        <v>117</v>
      </c>
      <c r="K4" s="74" t="str">
        <f>Backlog!R$7</f>
        <v>dev</v>
      </c>
      <c r="L4" s="74" t="str">
        <f>Backlog!S$7</f>
        <v>design</v>
      </c>
      <c r="M4" s="74" t="str">
        <f>Backlog!T$7</f>
        <v>contribution</v>
      </c>
      <c r="N4" s="74" t="str">
        <f>Backlog!U$7</f>
        <v>configuration</v>
      </c>
      <c r="O4" s="75" t="str">
        <f>Backlog!V$7</f>
        <v xml:space="preserve">autre (presta, etc.)</v>
      </c>
      <c r="P4" s="76" t="str">
        <f>Backlog!W$7</f>
        <v xml:space="preserve">charge totale</v>
      </c>
      <c r="Q4" s="33"/>
      <c r="R4" s="73"/>
      <c r="S4" s="74" t="str">
        <f>Backlog!R$7</f>
        <v>dev</v>
      </c>
      <c r="T4" s="74" t="str">
        <f>Backlog!S$7</f>
        <v>design</v>
      </c>
      <c r="U4" s="74" t="str">
        <f>Backlog!T$7</f>
        <v>contribution</v>
      </c>
      <c r="V4" s="74" t="str">
        <f>Backlog!U$7</f>
        <v>configuration</v>
      </c>
      <c r="W4" s="75" t="str">
        <f>Backlog!V$7</f>
        <v xml:space="preserve">autre (presta, etc.)</v>
      </c>
      <c r="X4" s="76" t="str">
        <f>Backlog!W$7</f>
        <v xml:space="preserve">charge totale</v>
      </c>
      <c r="Y4" s="33"/>
      <c r="Z4" s="33"/>
      <c r="AA4" s="33"/>
      <c r="AB4" s="33"/>
      <c r="AC4" s="33"/>
      <c r="AD4" s="33"/>
      <c r="AE4" s="33"/>
    </row>
    <row r="5" ht="14.25">
      <c r="A5" s="33"/>
      <c r="B5" s="78" t="s">
        <v>118</v>
      </c>
      <c r="C5" s="79">
        <f>SUMIF(Backlog!$L$7:$L$7, $B5,Backlog!R$7:R$7)</f>
        <v>0</v>
      </c>
      <c r="D5" s="79">
        <f>SUMIF(Backlog!$L$7:$L$7, $B5,Backlog!S$7:S$7)</f>
        <v>0</v>
      </c>
      <c r="E5" s="79">
        <f>SUMIF(Backlog!$L$7:$L$7, $B5,Backlog!T$7:T$7)</f>
        <v>0</v>
      </c>
      <c r="F5" s="79">
        <f>SUMIF(Backlog!$L$7:$L$7, $B5,Backlog!U$7:U$7)</f>
        <v>0</v>
      </c>
      <c r="G5" s="79">
        <f>SUMIF(Backlog!$L$7:$L$7, $B5,Backlog!V$7:V$7)</f>
        <v>0</v>
      </c>
      <c r="H5" s="80">
        <f t="shared" ref="H5:H8" si="242">SUM(C5:G5)</f>
        <v>0</v>
      </c>
      <c r="I5" s="33"/>
      <c r="J5" s="81">
        <v>1</v>
      </c>
      <c r="K5" s="82">
        <f>SUMIF(Backlog!$M$7:$M$7, 1,Backlog!R$7:R$7)</f>
        <v>0</v>
      </c>
      <c r="L5" s="82">
        <f>SUMIF(Backlog!$M$7:$M$7, 1,Backlog!S$7:S$7)</f>
        <v>0</v>
      </c>
      <c r="M5" s="82">
        <f>SUMIF(Backlog!$M$7:$M$7, 1,Backlog!T$7:T$7)</f>
        <v>0</v>
      </c>
      <c r="N5" s="82">
        <f>SUMIF(Backlog!$M$7:$M$7, 1,Backlog!U$7:U$7)</f>
        <v>0</v>
      </c>
      <c r="O5" s="82">
        <f>SUMIF(Backlog!$M$7:$M$7, 1,Backlog!V$7:V$7)</f>
        <v>0</v>
      </c>
      <c r="P5" s="80">
        <f t="shared" ref="P5:P7" si="243">SUM(K5:O5)</f>
        <v>0</v>
      </c>
      <c r="Q5" s="33"/>
      <c r="R5" s="83">
        <v>1</v>
      </c>
      <c r="S5" s="79">
        <f>SUMIF(Backlog!$K$7:$K$7, $R5,Backlog!R$7:R$7)</f>
        <v>0</v>
      </c>
      <c r="T5" s="79">
        <f>SUMIF(Backlog!$K$7:$K$7, $R5,Backlog!S$7:S$7)</f>
        <v>0</v>
      </c>
      <c r="U5" s="79">
        <f>SUMIF(Backlog!$K$7:$K$7, $R5,Backlog!T$7:T$7)</f>
        <v>0</v>
      </c>
      <c r="V5" s="79">
        <f>SUMIF(Backlog!$K$7:$K$7, $R5,Backlog!U$7:U$7)</f>
        <v>0</v>
      </c>
      <c r="W5" s="79">
        <f>SUMIF(Backlog!$K$7:$K$7, $R5,Backlog!V$7:V$7)</f>
        <v>0</v>
      </c>
      <c r="X5" s="80">
        <f t="shared" ref="X5:X8" si="244">SUM(S5:W5)</f>
        <v>0</v>
      </c>
      <c r="Y5" s="33"/>
      <c r="Z5" s="33"/>
      <c r="AA5" s="33"/>
      <c r="AB5" s="33"/>
      <c r="AC5" s="33"/>
      <c r="AD5" s="33"/>
      <c r="AE5" s="33"/>
    </row>
    <row r="6" ht="14.25">
      <c r="A6" s="33"/>
      <c r="B6" s="84" t="s">
        <v>119</v>
      </c>
      <c r="C6" s="79">
        <f>SUMIF(Backlog!$L$7,$B6,Backlog!R$7)</f>
        <v>0</v>
      </c>
      <c r="D6" s="79">
        <f>SUMIF(Backlog!$L$7,$B6,Backlog!S$7)</f>
        <v>0</v>
      </c>
      <c r="E6" s="79">
        <f>SUMIF(Backlog!$L$7,$B6,Backlog!T$7)</f>
        <v>0</v>
      </c>
      <c r="F6" s="79">
        <f>SUMIF(Backlog!$L$7,$B6,Backlog!U$7)</f>
        <v>0</v>
      </c>
      <c r="G6" s="79">
        <f>SUMIF(Backlog!$L$7,$B6,Backlog!V$7)</f>
        <v>0</v>
      </c>
      <c r="H6" s="85">
        <f t="shared" si="242"/>
        <v>0</v>
      </c>
      <c r="I6" s="33"/>
      <c r="J6" s="81" t="s">
        <v>120</v>
      </c>
      <c r="K6" s="82">
        <f>SUMIF(Backlog!$M$7:$M$7, "&gt;1",Backlog!R$7:R$7)-SUMIF(Backlog!$M$7:$M$7, "&gt;5",Backlog!R$7:R$7)</f>
        <v>0</v>
      </c>
      <c r="L6" s="82">
        <f>SUMIF(Backlog!$M$7:$M$7, "&gt;1",Backlog!S$7:S$7)-SUMIF(Backlog!$M$7:$M$7, "&gt;5",Backlog!S$7:S$7)</f>
        <v>0</v>
      </c>
      <c r="M6" s="82">
        <f>SUMIF(Backlog!$M$7:$M$7, "&gt;1",Backlog!T$7:T$7)-SUMIF(Backlog!$M$7:$M$7, "&gt;5",Backlog!T$7:T$7)</f>
        <v>0</v>
      </c>
      <c r="N6" s="82">
        <f>SUMIF(Backlog!$M$7:$M$7, "&gt;1",Backlog!U$7:U$7)-SUMIF(Backlog!$M$7:$M$7, "&gt;5",Backlog!U$7:U$7)</f>
        <v>0</v>
      </c>
      <c r="O6" s="82">
        <f>SUMIF(Backlog!$M$7:$M$7, "&gt;1",Backlog!V$7:V$7)-SUMIF(Backlog!$M$7:$M$7, "&gt;5",Backlog!V$7:V$7)</f>
        <v>0</v>
      </c>
      <c r="P6" s="86">
        <f t="shared" si="243"/>
        <v>0</v>
      </c>
      <c r="Q6" s="33"/>
      <c r="R6" s="81">
        <v>2</v>
      </c>
      <c r="S6" s="79">
        <f>SUMIF(Backlog!$K$7,$R6,Backlog!R$7)</f>
        <v>0</v>
      </c>
      <c r="T6" s="79">
        <f>SUMIF(Backlog!$K$7,$R6,Backlog!S$7)</f>
        <v>0</v>
      </c>
      <c r="U6" s="79">
        <f>SUMIF(Backlog!$K$7,$R6,Backlog!T$7)</f>
        <v>0</v>
      </c>
      <c r="V6" s="79">
        <f>SUMIF(Backlog!$K$7,$R6,Backlog!U$7)</f>
        <v>0</v>
      </c>
      <c r="W6" s="79">
        <f>SUMIF(Backlog!$K$7,$R6,Backlog!V$7)</f>
        <v>0</v>
      </c>
      <c r="X6" s="86">
        <f t="shared" si="244"/>
        <v>0</v>
      </c>
      <c r="Y6" s="33"/>
      <c r="Z6" s="33"/>
      <c r="AA6" s="33"/>
      <c r="AB6" s="33"/>
      <c r="AC6" s="33"/>
      <c r="AD6" s="33"/>
      <c r="AE6" s="33"/>
    </row>
    <row r="7" ht="14.25">
      <c r="A7" s="33"/>
      <c r="B7" s="78" t="s">
        <v>121</v>
      </c>
      <c r="C7" s="79">
        <f>SUMIF(Backlog!$L$7,$B7,Backlog!R$7)</f>
        <v>0</v>
      </c>
      <c r="D7" s="79">
        <f>SUMIF(Backlog!$L$7,$B7,Backlog!S$7)</f>
        <v>0</v>
      </c>
      <c r="E7" s="79">
        <f>SUMIF(Backlog!$L$7,$B7,Backlog!T$7)</f>
        <v>0</v>
      </c>
      <c r="F7" s="79">
        <f>SUMIF(Backlog!$L$7,$B7,Backlog!U$7)</f>
        <v>0</v>
      </c>
      <c r="G7" s="79">
        <f>SUMIF(Backlog!$L$7,$B7,Backlog!V$7)</f>
        <v>0</v>
      </c>
      <c r="H7" s="86">
        <f t="shared" si="242"/>
        <v>0</v>
      </c>
      <c r="I7" s="33"/>
      <c r="J7" s="87" t="s">
        <v>122</v>
      </c>
      <c r="K7" s="88">
        <f>SUMIF(Backlog!$M$7:$M$7, "&gt;5",Backlog!R$7:R$7)</f>
        <v>0</v>
      </c>
      <c r="L7" s="88">
        <f>SUMIF(Backlog!$M$7:$M$7, "&gt;5",Backlog!S$7:S$7)</f>
        <v>0</v>
      </c>
      <c r="M7" s="88">
        <f>SUMIF(Backlog!$M$7:$M$7, "&gt;5",Backlog!T$7:T$7)</f>
        <v>0</v>
      </c>
      <c r="N7" s="88">
        <f>SUMIF(Backlog!$M$7:$M$7, "&gt;5",Backlog!U$7:U$7)</f>
        <v>0</v>
      </c>
      <c r="O7" s="88">
        <f>SUMIF(Backlog!$M$7:$M$7, "&gt;5",Backlog!V$7:V$7)</f>
        <v>0</v>
      </c>
      <c r="P7" s="89">
        <f t="shared" si="243"/>
        <v>0</v>
      </c>
      <c r="Q7" s="33"/>
      <c r="R7" s="81">
        <v>3</v>
      </c>
      <c r="S7" s="79">
        <f>SUMIF(Backlog!$K$7,$R7,Backlog!R$7)</f>
        <v>0</v>
      </c>
      <c r="T7" s="79">
        <f>SUMIF(Backlog!$K$7,$R7,Backlog!S$7)</f>
        <v>0</v>
      </c>
      <c r="U7" s="79">
        <f>SUMIF(Backlog!$K$7,$R7,Backlog!T$7)</f>
        <v>0</v>
      </c>
      <c r="V7" s="79">
        <f>SUMIF(Backlog!$K$7,$R7,Backlog!U$7)</f>
        <v>0</v>
      </c>
      <c r="W7" s="79">
        <f>SUMIF(Backlog!$K$7,$R7,Backlog!V$7)</f>
        <v>0</v>
      </c>
      <c r="X7" s="86">
        <f t="shared" si="244"/>
        <v>0</v>
      </c>
      <c r="Y7" s="33"/>
      <c r="Z7" s="33"/>
      <c r="AA7" s="33"/>
      <c r="AB7" s="33"/>
      <c r="AC7" s="33"/>
      <c r="AD7" s="33"/>
      <c r="AE7" s="33"/>
    </row>
    <row r="8" ht="12.75">
      <c r="A8" s="33"/>
      <c r="B8" s="90" t="s">
        <v>123</v>
      </c>
      <c r="C8" s="91">
        <f>SUMIF(Backlog!$L$7,$B8,Backlog!R$7)</f>
        <v>0</v>
      </c>
      <c r="D8" s="91">
        <f>SUMIF(Backlog!$L$7,$B8,Backlog!S$7)</f>
        <v>0</v>
      </c>
      <c r="E8" s="91">
        <f>SUMIF(Backlog!$L$7,$B8,Backlog!T$7)</f>
        <v>0</v>
      </c>
      <c r="F8" s="91">
        <f>SUMIF(Backlog!$L$7,$B8,Backlog!U$7)</f>
        <v>0</v>
      </c>
      <c r="G8" s="91">
        <f>SUMIF(Backlog!$L$7,$B8,Backlog!V$7)</f>
        <v>0</v>
      </c>
      <c r="H8" s="89">
        <f t="shared" si="242"/>
        <v>0</v>
      </c>
      <c r="I8" s="33"/>
      <c r="J8" s="33"/>
      <c r="K8" s="33"/>
      <c r="L8" s="33"/>
      <c r="M8" s="33"/>
      <c r="N8" s="33"/>
      <c r="O8" s="33"/>
      <c r="P8" s="33"/>
      <c r="Q8" s="33"/>
      <c r="R8" s="87">
        <v>4</v>
      </c>
      <c r="S8" s="91">
        <f>SUMIF(Backlog!$K$7,$R8,Backlog!R$7)</f>
        <v>0</v>
      </c>
      <c r="T8" s="91">
        <f>SUMIF(Backlog!$K$7,$R8,Backlog!S$7)</f>
        <v>0</v>
      </c>
      <c r="U8" s="91">
        <f>SUMIF(Backlog!$K$7,$R8,Backlog!T$7)</f>
        <v>0</v>
      </c>
      <c r="V8" s="91">
        <f>SUMIF(Backlog!$K$7,$R8,Backlog!U$7)</f>
        <v>0</v>
      </c>
      <c r="W8" s="91">
        <f>SUMIF(Backlog!$K$7,$R8,Backlog!V$7)</f>
        <v>0</v>
      </c>
      <c r="X8" s="89">
        <f t="shared" si="244"/>
        <v>0</v>
      </c>
      <c r="Y8" s="33"/>
      <c r="Z8" s="33"/>
      <c r="AA8" s="33"/>
      <c r="AB8" s="33"/>
      <c r="AC8" s="33"/>
      <c r="AD8" s="33"/>
      <c r="AE8" s="33"/>
    </row>
    <row r="9" ht="12.7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ht="14.2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7" t="s">
        <v>63</v>
      </c>
      <c r="AA10" s="38" t="str">
        <f>Paramètres!D2</f>
        <v xml:space="preserve">Sur toutes les pages du site</v>
      </c>
      <c r="AB10" s="39">
        <v>3</v>
      </c>
      <c r="AC10" s="92">
        <v>2</v>
      </c>
      <c r="AD10" s="39">
        <v>1</v>
      </c>
      <c r="AE10" s="39">
        <v>1</v>
      </c>
    </row>
    <row r="11" ht="14.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41"/>
      <c r="AA11" s="38" t="str">
        <f>Paramètres!D3</f>
        <v xml:space="preserve">Sur plusieurs pages de l'échantillon</v>
      </c>
      <c r="AB11" s="39">
        <v>3</v>
      </c>
      <c r="AC11" s="92">
        <v>2</v>
      </c>
      <c r="AD11" s="39">
        <v>1</v>
      </c>
      <c r="AE11" s="39">
        <v>1</v>
      </c>
    </row>
    <row r="12" ht="14.2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41"/>
      <c r="AA12" s="38" t="str">
        <f>Paramètres!D4</f>
        <v xml:space="preserve">Plusieurs fois sur cette page uniquement</v>
      </c>
      <c r="AB12" s="39">
        <v>4</v>
      </c>
      <c r="AC12" s="39">
        <v>3</v>
      </c>
      <c r="AD12" s="92">
        <v>2</v>
      </c>
      <c r="AE12" s="39">
        <v>1</v>
      </c>
    </row>
    <row r="13" ht="20.2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42"/>
      <c r="AA13" s="38" t="str">
        <f>Paramètres!D5</f>
        <v xml:space="preserve">Une seule fois dans la page</v>
      </c>
      <c r="AB13" s="39">
        <v>4</v>
      </c>
      <c r="AC13" s="39">
        <v>4</v>
      </c>
      <c r="AD13" s="39">
        <v>3</v>
      </c>
      <c r="AE13" s="39">
        <v>1</v>
      </c>
    </row>
    <row r="14" ht="28.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93"/>
      <c r="AA14" s="94"/>
      <c r="AB14" s="95" t="str">
        <f>Paramètres!A5</f>
        <v>Mineure</v>
      </c>
      <c r="AC14" s="95" t="str">
        <f>Paramètres!A4</f>
        <v>Moyenne</v>
      </c>
      <c r="AD14" s="95" t="str">
        <f>Paramètres!A3</f>
        <v>Majeure</v>
      </c>
      <c r="AE14" s="95" t="str">
        <f>Paramètres!A2</f>
        <v>Bloquante</v>
      </c>
    </row>
    <row r="15" ht="14.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51"/>
      <c r="AA15" s="52"/>
      <c r="AB15" s="53" t="s">
        <v>65</v>
      </c>
      <c r="AC15" s="54"/>
      <c r="AD15" s="54"/>
      <c r="AE15" s="55"/>
    </row>
    <row r="16" ht="12.7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row>
    <row r="17" ht="12.7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row>
    <row r="18" ht="12.7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row>
    <row r="19" ht="12.7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row>
    <row r="20" ht="12.7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row>
    <row r="21" ht="12.7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row>
    <row r="22" ht="12.7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row>
    <row r="23" ht="12.7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ht="12.7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row>
    <row r="25" ht="12.7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row>
    <row r="26" ht="12.7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row>
    <row r="27" ht="12.7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row>
    <row r="28" ht="12.7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row>
    <row r="29" ht="12.7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row>
    <row r="30" ht="12.7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row>
    <row r="31" ht="12.7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row>
    <row r="32" ht="12.7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row>
    <row r="33" ht="12.7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row>
    <row r="34" ht="12.7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row>
    <row r="35" ht="12.7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row>
    <row r="36" ht="12.7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row>
    <row r="37" ht="12.7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row>
    <row r="38" ht="12.7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row>
    <row r="39" ht="12.7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row>
    <row r="40" ht="12.7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row>
    <row r="41" ht="12.7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row>
    <row r="42" ht="12.7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row>
    <row r="43" ht="12.7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ht="12.7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row>
    <row r="45" ht="12.7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row>
    <row r="46" ht="12.7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row>
    <row r="47" ht="12.7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row>
    <row r="48" ht="12.7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row>
    <row r="49" ht="12.7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row>
    <row r="50" ht="12.7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row>
    <row r="51" ht="12.7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row>
    <row r="52" ht="12.7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row>
    <row r="53" ht="12.7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row>
    <row r="54" ht="12.7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row>
    <row r="55" ht="12.7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row>
    <row r="56" ht="12.7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ht="12.7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ht="12.7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row>
    <row r="59" ht="12.7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row>
    <row r="60" ht="12.7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ht="12.7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ht="12.7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ht="12.7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ht="12.7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ht="12.7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ht="12.7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ht="12.7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ht="12.7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ht="12.7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ht="12.7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ht="12.7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ht="12.7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ht="12.7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ht="12.7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ht="12.7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ht="12.7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ht="12.7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ht="12.7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79" ht="12.7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row>
    <row r="80" ht="12.7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row>
    <row r="81" ht="12.7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row>
    <row r="82" ht="12.7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row>
    <row r="83" ht="12.7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row>
    <row r="84" ht="12.7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row>
    <row r="85" ht="12.7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row>
    <row r="86" ht="12.7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row>
    <row r="87" ht="12.7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row>
    <row r="88" ht="12.7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row>
    <row r="89" ht="12.7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row>
    <row r="90" ht="12.7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row>
    <row r="91" ht="12.7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row>
    <row r="92" ht="12.7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row>
    <row r="93" ht="12.7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row>
    <row r="94" ht="12.7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row>
    <row r="95" ht="12.7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row>
    <row r="96" ht="12.7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row>
    <row r="97" ht="12.7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row>
    <row r="98" ht="12.7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row>
    <row r="99" ht="12.7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row>
    <row r="100" ht="12.7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row>
    <row r="101" ht="12.7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row>
    <row r="102" ht="12.7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row>
    <row r="103" ht="12.7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row>
    <row r="104" ht="12.7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row>
    <row r="105" ht="12.7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row>
    <row r="106" ht="12.7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row>
    <row r="107" ht="12.7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row>
    <row r="108" ht="12.7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row>
    <row r="109" ht="12.7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row>
    <row r="110" ht="12.7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row>
    <row r="111" ht="12.7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row>
    <row r="112" ht="12.7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row>
    <row r="113" ht="12.7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row>
    <row r="114" ht="12.7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row>
    <row r="115" ht="12.7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row>
    <row r="116" ht="12.7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row>
    <row r="117" ht="12.7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row>
    <row r="118" ht="12.7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row>
    <row r="119" ht="12.7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row>
    <row r="120" ht="12.7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row>
    <row r="121" ht="12.7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row>
    <row r="122" ht="12.7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row>
    <row r="123" ht="12.7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row>
    <row r="124" ht="12.7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row>
    <row r="125" ht="12.7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row>
    <row r="126" ht="12.7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row>
    <row r="127" ht="12.7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row>
    <row r="128" ht="12.7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row>
    <row r="129" ht="12.7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row>
    <row r="130" ht="12.7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row>
    <row r="131" ht="12.7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row>
    <row r="132" ht="12.7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row>
    <row r="133" ht="12.7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row>
    <row r="134" ht="12.7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row>
    <row r="135" ht="12.7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row>
    <row r="136" ht="12.7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row>
    <row r="137" ht="12.7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row>
    <row r="138" ht="12.7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row>
    <row r="139" ht="12.7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row>
    <row r="140" ht="12.7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row>
    <row r="141" ht="12.7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row>
    <row r="142" ht="12.7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row>
    <row r="143" ht="12.7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row>
    <row r="144" ht="12.7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row>
    <row r="145" ht="12.7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row>
    <row r="146" ht="12.7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row>
    <row r="147" ht="12.7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row>
    <row r="148" ht="12.7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row>
    <row r="149" ht="12.7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row>
    <row r="150" ht="12.7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row>
    <row r="151" ht="12.7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row>
    <row r="152" ht="12.7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row>
    <row r="153" ht="12.7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row>
    <row r="154" ht="12.7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row>
    <row r="155" ht="12.7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row>
    <row r="156" ht="12.7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row>
    <row r="157" ht="12.7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row>
    <row r="158" ht="12.7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row>
    <row r="159" ht="12.7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row>
    <row r="160" ht="12.7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row>
    <row r="161" ht="12.7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row>
    <row r="162" ht="12.7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row>
    <row r="163" ht="12.7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row>
    <row r="164" ht="12.7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row>
    <row r="165" ht="12.7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row>
    <row r="166" ht="12.7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row>
    <row r="167" ht="12.7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row>
    <row r="168" ht="12.7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row>
    <row r="169" ht="12.7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row>
    <row r="170" ht="12.7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row>
    <row r="171" ht="12.7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row>
    <row r="172" ht="12.7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row>
    <row r="173" ht="12.7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row>
    <row r="174" ht="12.7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row>
    <row r="175" ht="12.7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row>
    <row r="176" ht="12.7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row>
    <row r="177" ht="12.7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row>
    <row r="178" ht="12.7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row>
    <row r="179" ht="12.7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row>
    <row r="180" ht="12.7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row>
    <row r="181" ht="12.7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row>
    <row r="182" ht="12.7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row>
    <row r="183" ht="12.7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row>
    <row r="184" ht="12.7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row>
    <row r="185" ht="12.7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row>
    <row r="186" ht="12.7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row>
    <row r="187" ht="12.7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row>
    <row r="188" ht="12.7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row>
    <row r="189" ht="12.7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row>
    <row r="190" ht="12.7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row>
    <row r="191" ht="12.7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row>
    <row r="192" ht="12.7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row>
    <row r="193" ht="12.7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row>
    <row r="194" ht="12.7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row>
    <row r="195" ht="12.7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row>
    <row r="196" ht="12.7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row>
    <row r="197" ht="12.7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row>
    <row r="198" ht="12.7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row>
    <row r="199" ht="12.7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row>
    <row r="200" ht="12.7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row>
    <row r="201" ht="12.7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row>
    <row r="202" ht="12.7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row>
    <row r="203" ht="12.7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row>
    <row r="204" ht="12.7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row>
    <row r="205" ht="12.7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row>
    <row r="206" ht="12.7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row>
    <row r="207" ht="12.7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row>
    <row r="208" ht="12.7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row>
    <row r="209" ht="12.7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row>
    <row r="210" ht="12.7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row>
    <row r="211" ht="12.7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row>
    <row r="212" ht="12.7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row>
    <row r="213" ht="12.7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row>
    <row r="214" ht="12.7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row>
    <row r="215" ht="12.7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row>
    <row r="216" ht="12.7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row>
    <row r="217" ht="12.7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row>
    <row r="218" ht="12.7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row>
    <row r="219" ht="12.7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row>
    <row r="220" ht="12.7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row>
    <row r="221" ht="12.7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row>
    <row r="222" ht="12.7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row>
    <row r="223" ht="12.7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row>
    <row r="224" ht="12.7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row>
    <row r="225" ht="12.7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row>
    <row r="226" ht="12.7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row>
    <row r="227" ht="12.7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row>
    <row r="228" ht="12.7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row>
    <row r="229" ht="12.7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row>
    <row r="230" ht="12.7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row>
    <row r="231" ht="12.7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row>
    <row r="232" ht="12.7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row>
    <row r="233" ht="12.7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row>
    <row r="234" ht="12.7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row>
    <row r="235" ht="12.7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row>
    <row r="236" ht="12.7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row>
    <row r="237" ht="12.7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row>
    <row r="238" ht="12.7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row>
    <row r="239" ht="12.7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row>
    <row r="240" ht="12.7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row>
    <row r="241" ht="12.7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row>
    <row r="242" ht="12.7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row>
    <row r="243" ht="12.7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row>
    <row r="244" ht="12.7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row>
    <row r="245" ht="12.7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row>
    <row r="246" ht="12.7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row>
    <row r="247" ht="12.7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row>
    <row r="248" ht="12.7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row>
    <row r="249" ht="12.7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row>
    <row r="250" ht="12.7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row>
    <row r="251" ht="12.7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row>
    <row r="252" ht="12.7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row>
    <row r="253" ht="12.7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row>
    <row r="254" ht="12.7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row>
    <row r="255" ht="12.7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row>
    <row r="256" ht="12.7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row>
    <row r="257" ht="12.7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row>
    <row r="258" ht="12.7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row>
    <row r="259" ht="12.7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row>
    <row r="260" ht="12.7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row>
    <row r="261" ht="12.7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row>
    <row r="262" ht="12.7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row>
    <row r="263" ht="12.7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row>
    <row r="264" ht="12.7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row>
    <row r="265" ht="12.7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row>
    <row r="266" ht="12.7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row>
    <row r="267" ht="12.7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row>
    <row r="268" ht="12.7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row>
    <row r="269" ht="12.7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row>
    <row r="270" ht="12.7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row>
    <row r="271" ht="12.7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row>
    <row r="272" ht="12.7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row>
    <row r="273" ht="12.7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row>
    <row r="274" ht="12.7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row>
    <row r="275" ht="12.7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row>
    <row r="276" ht="12.7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row>
    <row r="277" ht="12.7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row>
    <row r="278" ht="12.7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row>
    <row r="279" ht="12.7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row>
    <row r="280" ht="12.7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row>
    <row r="281" ht="12.7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row>
    <row r="282" ht="12.7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row>
    <row r="283" ht="12.7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row>
    <row r="284" ht="12.7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row>
    <row r="285" ht="12.7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row>
    <row r="286" ht="12.7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row>
    <row r="287" ht="12.7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row>
    <row r="288" ht="12.7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row>
    <row r="289" ht="12.7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row>
    <row r="290" ht="12.7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row>
    <row r="291" ht="12.7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row>
    <row r="292" ht="12.7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row>
    <row r="293" ht="12.7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row>
    <row r="294" ht="12.7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row>
    <row r="295" ht="12.7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row>
    <row r="296" ht="12.7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row>
    <row r="297" ht="12.7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row>
    <row r="298" ht="12.7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row>
    <row r="299" ht="12.7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row>
    <row r="300" ht="12.7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row>
    <row r="301" ht="12.7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row>
    <row r="302" ht="12.7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row>
    <row r="303" ht="12.7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row>
    <row r="304" ht="12.7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row>
    <row r="305" ht="12.7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row>
    <row r="306" ht="12.7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row>
    <row r="307" ht="12.7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row>
    <row r="308" ht="12.7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row>
    <row r="309" ht="12.7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row>
    <row r="310" ht="12.7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row>
    <row r="311" ht="12.7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row>
    <row r="312" ht="12.7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row>
    <row r="313" ht="12.7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row>
    <row r="314" ht="12.7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row>
    <row r="315" ht="12.7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row>
    <row r="316" ht="12.7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row>
    <row r="317" ht="12.7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row>
    <row r="318" ht="12.7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row>
    <row r="319" ht="12.7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row>
    <row r="320" ht="12.7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row>
    <row r="321" ht="12.7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row>
    <row r="322" ht="12.7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row>
    <row r="323" ht="12.7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row>
    <row r="324" ht="12.7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row>
    <row r="325" ht="12.7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row>
    <row r="326" ht="12.7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row>
    <row r="327" ht="12.7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row>
    <row r="328" ht="12.7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row>
    <row r="329" ht="12.7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row>
    <row r="330" ht="12.7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row>
    <row r="331" ht="12.7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row>
    <row r="332" ht="12.7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row>
    <row r="333" ht="12.7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row>
    <row r="334" ht="12.7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row>
    <row r="335" ht="12.7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row>
    <row r="336" ht="12.7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row>
    <row r="337" ht="12.7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row>
    <row r="338" ht="12.7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row>
    <row r="339" ht="12.7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row>
    <row r="340" ht="12.7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row>
    <row r="341" ht="12.7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row>
    <row r="342" ht="12.7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row>
    <row r="343" ht="12.7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row>
    <row r="344" ht="12.7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row>
    <row r="345" ht="12.7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row>
    <row r="346" ht="12.7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row>
    <row r="347" ht="12.7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row>
    <row r="348" ht="12.7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row>
    <row r="349" ht="12.7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row>
    <row r="350" ht="12.7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row>
    <row r="351" ht="12.7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row>
    <row r="352" ht="12.7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row>
    <row r="353" ht="12.7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row>
    <row r="354" ht="12.7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row>
    <row r="355" ht="12.7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row>
    <row r="356" ht="12.7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row>
    <row r="357" ht="12.7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row>
    <row r="358" ht="12.7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row>
    <row r="359" ht="12.7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row>
    <row r="360" ht="12.7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row>
    <row r="361" ht="12.7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row>
    <row r="362" ht="12.7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row>
    <row r="363" ht="12.7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row>
    <row r="364" ht="12.7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row>
    <row r="365" ht="12.7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row>
    <row r="366" ht="12.7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row>
    <row r="367" ht="12.7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row>
    <row r="368" ht="12.7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row>
    <row r="369" ht="12.7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row>
    <row r="370" ht="12.7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row>
    <row r="371" ht="12.7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row>
    <row r="372" ht="12.7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row>
    <row r="373" ht="12.7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row>
    <row r="374" ht="12.7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row>
    <row r="375" ht="12.7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row>
    <row r="376" ht="12.7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row>
    <row r="377" ht="12.7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row>
    <row r="378" ht="12.7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row>
    <row r="379" ht="12.7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row>
    <row r="380" ht="12.7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row>
    <row r="381" ht="12.7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row>
    <row r="382" ht="12.7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row>
    <row r="383" ht="12.7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row>
    <row r="384" ht="12.7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row>
    <row r="385" ht="12.7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row>
    <row r="386" ht="12.7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row>
    <row r="387" ht="12.7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row>
    <row r="388" ht="12.7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row>
    <row r="389" ht="12.7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row>
    <row r="390" ht="12.7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row>
    <row r="391" ht="12.7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row>
    <row r="392" ht="12.7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row>
    <row r="393" ht="12.7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row>
    <row r="394" ht="12.7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row>
    <row r="395" ht="12.7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row>
    <row r="396" ht="12.7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row>
    <row r="397" ht="12.7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row>
    <row r="398" ht="12.7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row>
    <row r="399" ht="12.7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row>
    <row r="400" ht="12.7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row>
    <row r="401" ht="12.7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row>
    <row r="402" ht="12.7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row>
    <row r="403" ht="12.7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row>
    <row r="404" ht="12.7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row>
    <row r="405" ht="12.7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row>
    <row r="406" ht="12.7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row>
    <row r="407" ht="12.7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row>
    <row r="408" ht="12.7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row>
    <row r="409" ht="12.7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row>
    <row r="410" ht="12.7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row>
    <row r="411" ht="12.7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row>
    <row r="412" ht="12.7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row>
    <row r="413" ht="12.7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row>
    <row r="414" ht="12.7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row>
    <row r="415" ht="12.7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row>
    <row r="416" ht="12.7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row>
    <row r="417" ht="12.7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row>
    <row r="418" ht="12.7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row>
    <row r="419" ht="12.7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row>
    <row r="420" ht="12.7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row>
    <row r="421" ht="12.7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row>
    <row r="422" ht="12.7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row>
    <row r="423" ht="12.7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row>
    <row r="424" ht="12.7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row>
    <row r="425" ht="12.7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row>
    <row r="426" ht="12.7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row>
    <row r="427" ht="12.7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row>
    <row r="428" ht="12.7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row>
    <row r="429" ht="12.7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row>
    <row r="430" ht="12.7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row>
    <row r="431" ht="12.7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row>
    <row r="432" ht="12.7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row>
    <row r="433" ht="12.7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row>
    <row r="434" ht="12.7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row>
    <row r="435" ht="12.7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row>
    <row r="436" ht="12.7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row>
    <row r="437" ht="12.7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row>
    <row r="438" ht="12.7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row>
    <row r="439" ht="12.7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row>
    <row r="440" ht="12.7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row>
    <row r="441" ht="12.7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row>
    <row r="442" ht="12.7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row>
    <row r="443" ht="12.7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row>
    <row r="444" ht="12.7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row>
    <row r="445" ht="12.7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row>
    <row r="446" ht="12.7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row>
    <row r="447" ht="12.7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row>
    <row r="448" ht="12.7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row>
    <row r="449" ht="12.7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row>
    <row r="450" ht="12.7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row>
    <row r="451" ht="12.7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row>
    <row r="452" ht="12.7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row>
    <row r="453" ht="12.7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row>
    <row r="454" ht="12.7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row>
    <row r="455" ht="12.7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row>
    <row r="456" ht="12.7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row>
    <row r="457" ht="12.7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row>
    <row r="458" ht="12.7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row>
    <row r="459" ht="12.7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row>
    <row r="460" ht="12.7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row>
    <row r="461" ht="12.7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row>
    <row r="462" ht="12.7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row>
    <row r="463" ht="12.7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row>
    <row r="464" ht="12.7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row>
    <row r="465" ht="12.7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row>
    <row r="466" ht="12.7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row>
    <row r="467" ht="12.7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row>
    <row r="468" ht="12.7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row>
    <row r="469" ht="12.7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row>
    <row r="470" ht="12.7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row>
    <row r="471" ht="12.7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row>
    <row r="472" ht="12.7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row>
    <row r="473" ht="12.7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row>
    <row r="474" ht="12.7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row>
    <row r="475" ht="12.7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row>
    <row r="476" ht="12.7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row>
    <row r="477" ht="12.7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row>
    <row r="478" ht="12.7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row>
    <row r="479" ht="12.7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row>
    <row r="480" ht="12.7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row>
    <row r="481" ht="12.7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row>
    <row r="482" ht="12.7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row>
    <row r="483" ht="12.7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row>
    <row r="484" ht="12.7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row>
    <row r="485" ht="12.7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row>
    <row r="486" ht="12.7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row>
    <row r="487" ht="12.7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row>
    <row r="488" ht="12.7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row>
    <row r="489" ht="12.7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row>
    <row r="490" ht="12.7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row>
    <row r="491" ht="12.7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row>
    <row r="492" ht="12.7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row>
    <row r="493" ht="12.7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row>
    <row r="494" ht="12.7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row>
    <row r="495" ht="12.7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row>
    <row r="496" ht="12.7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row>
    <row r="497" ht="12.7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row>
    <row r="498" ht="12.7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row>
    <row r="499" ht="12.7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row>
    <row r="500" ht="12.7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row>
    <row r="501" ht="12.7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row>
    <row r="502" ht="12.7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row>
    <row r="503" ht="12.7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row>
    <row r="504" ht="12.7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row>
    <row r="505" ht="12.7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row>
    <row r="506" ht="12.7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row>
    <row r="507" ht="12.7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row>
    <row r="508" ht="12.7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row>
    <row r="509" ht="12.7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row>
    <row r="510" ht="12.7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row>
    <row r="511" ht="12.7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row>
    <row r="512" ht="12.7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row>
    <row r="513" ht="12.7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row>
    <row r="514" ht="12.7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row>
    <row r="515" ht="12.7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row>
    <row r="516" ht="12.7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row>
    <row r="517" ht="12.7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row>
    <row r="518" ht="12.7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row>
    <row r="519" ht="12.7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row>
    <row r="520" ht="12.7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row>
    <row r="521" ht="12.7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row>
    <row r="522" ht="12.7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row>
    <row r="523" ht="12.7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row>
    <row r="524" ht="12.7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row>
    <row r="525" ht="12.7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row>
    <row r="526" ht="12.7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row>
    <row r="527" ht="12.7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row>
    <row r="528" ht="12.7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row>
    <row r="529" ht="12.7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row>
    <row r="530" ht="12.7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row>
    <row r="531" ht="12.7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row>
    <row r="532" ht="12.7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row>
    <row r="533" ht="12.7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row>
    <row r="534" ht="12.7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row>
    <row r="535" ht="12.7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row>
    <row r="536" ht="12.7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row>
    <row r="537" ht="12.7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row>
    <row r="538" ht="12.7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row>
    <row r="539" ht="12.7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row>
    <row r="540" ht="12.7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row>
    <row r="541" ht="12.7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row>
    <row r="542" ht="12.7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row>
    <row r="543" ht="12.7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row>
    <row r="544" ht="12.7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row>
    <row r="545" ht="12.7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row>
    <row r="546" ht="12.7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row>
    <row r="547" ht="12.7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row>
    <row r="548" ht="12.7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row>
    <row r="549" ht="12.7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row>
    <row r="550" ht="12.7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row>
    <row r="551" ht="12.7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row>
    <row r="552" ht="12.7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row>
    <row r="553" ht="12.7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row>
    <row r="554" ht="12.7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row>
    <row r="555" ht="12.7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row>
    <row r="556" ht="12.7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row>
    <row r="557" ht="12.7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row>
    <row r="558" ht="12.7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row>
    <row r="559" ht="12.7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row>
    <row r="560" ht="12.7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row>
    <row r="561" ht="12.7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row>
    <row r="562" ht="12.7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row>
    <row r="563" ht="12.7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row>
    <row r="564" ht="12.7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row>
    <row r="565" ht="12.7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row>
    <row r="566" ht="12.7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row>
    <row r="567" ht="12.7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row>
    <row r="568" ht="12.7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row>
    <row r="569" ht="12.7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row>
    <row r="570" ht="12.7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row>
    <row r="571" ht="12.7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row>
    <row r="572" ht="12.7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row>
    <row r="573" ht="12.7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row>
    <row r="574" ht="12.7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row>
    <row r="575" ht="12.7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row>
    <row r="576" ht="12.7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row>
    <row r="577" ht="12.7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row>
    <row r="578" ht="12.7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row>
    <row r="579" ht="12.7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row>
    <row r="580" ht="12.7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row>
    <row r="581" ht="12.7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row>
    <row r="582" ht="12.7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row>
    <row r="583" ht="12.7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row>
    <row r="584" ht="12.7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row>
    <row r="585" ht="12.7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row>
    <row r="586" ht="12.7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row>
    <row r="587" ht="12.7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row>
    <row r="588" ht="12.7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row>
    <row r="589" ht="12.7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row>
    <row r="590" ht="12.7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row>
    <row r="591" ht="12.7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row>
    <row r="592" ht="12.7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row>
    <row r="593" ht="12.7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row>
    <row r="594" ht="12.7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row>
    <row r="595" ht="12.7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row>
    <row r="596" ht="12.7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row>
    <row r="597" ht="12.7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row>
    <row r="598" ht="12.7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row>
    <row r="599" ht="12.7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row>
    <row r="600" ht="12.7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row>
    <row r="601" ht="12.7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row>
    <row r="602" ht="12.7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row>
    <row r="603" ht="12.7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row>
    <row r="604" ht="12.7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row>
    <row r="605" ht="12.7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row>
    <row r="606" ht="12.7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row>
    <row r="607" ht="12.7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row>
    <row r="608" ht="12.7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row>
    <row r="609" ht="12.7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row>
    <row r="610" ht="12.7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row>
    <row r="611" ht="12.7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row>
    <row r="612" ht="12.7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row>
    <row r="613" ht="12.7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row>
    <row r="614" ht="12.7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row>
    <row r="615" ht="12.7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row>
    <row r="616" ht="12.7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row>
    <row r="617" ht="12.7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row>
    <row r="618" ht="12.7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row>
    <row r="619" ht="12.7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row>
    <row r="620" ht="12.7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row>
    <row r="621" ht="12.7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row>
    <row r="622" ht="12.7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row>
    <row r="623" ht="12.7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row>
    <row r="624" ht="12.7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row>
    <row r="625" ht="12.7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row>
    <row r="626" ht="12.7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row>
    <row r="627" ht="12.7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row>
    <row r="628" ht="12.7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row>
    <row r="629" ht="12.7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row>
    <row r="630" ht="12.7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row>
    <row r="631" ht="12.7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row>
    <row r="632" ht="12.7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row>
    <row r="633" ht="12.7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row>
    <row r="634" ht="12.7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row>
    <row r="635" ht="12.7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row>
    <row r="636" ht="12.7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row>
    <row r="637" ht="12.7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row>
    <row r="638" ht="12.7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row>
    <row r="639" ht="12.7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row>
    <row r="640" ht="12.7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row>
    <row r="641" ht="12.7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row>
    <row r="642" ht="12.7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row>
    <row r="643" ht="12.7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row>
    <row r="644" ht="12.7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row>
    <row r="645" ht="12.7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row>
    <row r="646" ht="12.7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row>
    <row r="647" ht="12.7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row>
    <row r="648" ht="12.7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row>
    <row r="649" ht="12.7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row>
    <row r="650" ht="12.7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row>
    <row r="651" ht="12.7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row>
    <row r="652" ht="12.7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row>
    <row r="653" ht="12.7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row>
    <row r="654" ht="12.7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row>
    <row r="655" ht="12.7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row>
    <row r="656" ht="12.7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row>
    <row r="657" ht="12.7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row>
    <row r="658" ht="12.7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row>
    <row r="659" ht="12.7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row>
    <row r="660" ht="12.7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row>
    <row r="661" ht="12.7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row>
    <row r="662" ht="12.7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row>
    <row r="663" ht="12.7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row>
    <row r="664" ht="12.7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row>
    <row r="665" ht="12.7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row>
    <row r="666" ht="12.7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row>
    <row r="667" ht="12.7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row>
    <row r="668" ht="12.7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row>
    <row r="669" ht="12.7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row>
    <row r="670" ht="12.7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row>
    <row r="671" ht="12.7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row>
    <row r="672" ht="12.7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row>
    <row r="673" ht="12.7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row>
    <row r="674" ht="12.7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row>
    <row r="675" ht="12.7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row>
    <row r="676" ht="12.7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row>
    <row r="677" ht="12.7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row>
    <row r="678" ht="12.7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row>
    <row r="679" ht="12.7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row>
    <row r="680" ht="12.7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row>
    <row r="681" ht="12.7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row>
    <row r="682" ht="12.7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row>
    <row r="683" ht="12.7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row>
    <row r="684" ht="12.7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row>
    <row r="685" ht="12.7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row>
    <row r="686" ht="12.7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row>
    <row r="687" ht="12.7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row>
    <row r="688" ht="12.7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row>
    <row r="689" ht="12.7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row>
    <row r="690" ht="12.7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row>
    <row r="691" ht="12.7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row>
    <row r="692" ht="12.7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row>
    <row r="693" ht="12.7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row>
    <row r="694" ht="12.7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row>
    <row r="695" ht="12.7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row>
    <row r="696" ht="12.7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row>
    <row r="697" ht="12.7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row>
    <row r="698" ht="12.7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row>
    <row r="699" ht="12.7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row>
    <row r="700" ht="12.7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row>
    <row r="701" ht="12.7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row>
    <row r="702" ht="12.7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row>
    <row r="703" ht="12.7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row>
    <row r="704" ht="12.7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row>
    <row r="705" ht="12.7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row>
    <row r="706" ht="12.7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row>
    <row r="707" ht="12.7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row>
    <row r="708" ht="12.7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row>
    <row r="709" ht="12.7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row>
    <row r="710" ht="12.7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row>
    <row r="711" ht="12.7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row>
    <row r="712" ht="12.7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row>
    <row r="713" ht="12.7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row>
    <row r="714" ht="12.7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row>
    <row r="715" ht="12.7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row>
    <row r="716" ht="12.7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row>
    <row r="717" ht="12.7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row>
    <row r="718" ht="12.7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row>
    <row r="719" ht="12.7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row>
    <row r="720" ht="12.7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row>
    <row r="721" ht="12.7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row>
    <row r="722" ht="12.7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row>
    <row r="723" ht="12.7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row>
    <row r="724" ht="12.7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row>
    <row r="725" ht="12.7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row>
    <row r="726" ht="12.7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row>
    <row r="727" ht="12.7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row>
    <row r="728" ht="12.7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row>
    <row r="729" ht="12.7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row>
    <row r="730" ht="12.7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row>
    <row r="731" ht="12.7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row>
    <row r="732" ht="12.7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row>
    <row r="733" ht="12.7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row>
    <row r="734" ht="12.7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row>
    <row r="735" ht="12.7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row>
    <row r="736" ht="12.7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row>
    <row r="737" ht="12.7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row>
    <row r="738" ht="12.7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row>
    <row r="739" ht="12.7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row>
    <row r="740" ht="12.7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row>
    <row r="741" ht="12.7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row>
    <row r="742" ht="12.7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row>
    <row r="743" ht="12.7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row>
    <row r="744" ht="12.7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row>
    <row r="745" ht="12.7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row>
    <row r="746" ht="12.7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row>
    <row r="747" ht="12.7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row>
    <row r="748" ht="12.7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row>
    <row r="749" ht="12.7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row>
    <row r="750" ht="12.7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row>
    <row r="751" ht="12.7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row>
    <row r="752" ht="12.7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row>
    <row r="753" ht="12.7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row>
    <row r="754" ht="12.7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row>
    <row r="755" ht="12.7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row>
    <row r="756" ht="12.7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row>
    <row r="757" ht="12.7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row>
    <row r="758" ht="12.7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row>
    <row r="759" ht="12.7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row>
    <row r="760" ht="12.7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row>
    <row r="761" ht="12.7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row>
    <row r="762" ht="12.7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row>
    <row r="763" ht="12.7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row>
    <row r="764" ht="12.7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row>
    <row r="765" ht="12.7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row>
    <row r="766" ht="12.7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row>
    <row r="767" ht="12.7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row>
    <row r="768" ht="12.7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row>
    <row r="769" ht="12.7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row>
    <row r="770" ht="12.7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row>
    <row r="771" ht="12.7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row>
    <row r="772" ht="12.7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row>
    <row r="773" ht="12.7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row>
    <row r="774" ht="12.7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row>
    <row r="775" ht="12.7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row>
    <row r="776" ht="12.7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row>
    <row r="777" ht="12.7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row>
    <row r="778" ht="12.7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row>
    <row r="779" ht="12.7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row>
    <row r="780" ht="12.7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row>
    <row r="781" ht="12.7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row>
    <row r="782" ht="12.7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row>
    <row r="783" ht="12.7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row>
    <row r="784" ht="12.7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row>
    <row r="785" ht="12.7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row>
    <row r="786" ht="12.7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row>
    <row r="787" ht="12.7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row>
    <row r="788" ht="12.7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row>
    <row r="789" ht="12.7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row>
    <row r="790" ht="12.7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row>
    <row r="791" ht="12.7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row>
    <row r="792" ht="12.7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row>
    <row r="793" ht="12.7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row>
    <row r="794" ht="12.7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row>
    <row r="795" ht="12.7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row>
    <row r="796" ht="12.7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row>
    <row r="797" ht="12.7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row>
    <row r="798" ht="12.7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row>
    <row r="799" ht="12.7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row>
    <row r="800" ht="12.7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row>
    <row r="801" ht="12.7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row>
    <row r="802" ht="12.7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row>
    <row r="803" ht="12.7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row>
    <row r="804" ht="12.7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row>
    <row r="805" ht="12.7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row>
    <row r="806" ht="12.7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row>
    <row r="807" ht="12.7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row>
    <row r="808" ht="12.7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row>
    <row r="809" ht="12.7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row>
    <row r="810" ht="12.7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row>
    <row r="811" ht="12.7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row>
    <row r="812" ht="12.7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row>
    <row r="813" ht="12.7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row>
    <row r="814" ht="12.7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row>
    <row r="815" ht="12.7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row>
    <row r="816" ht="12.7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row>
    <row r="817" ht="12.7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row>
    <row r="818" ht="12.7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row>
    <row r="819" ht="12.7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row>
    <row r="820" ht="12.7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row>
    <row r="821" ht="12.7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row>
    <row r="822" ht="12.7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row>
    <row r="823" ht="12.7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row>
    <row r="824" ht="12.7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row>
    <row r="825" ht="12.7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row>
    <row r="826" ht="12.7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row>
    <row r="827" ht="12.7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row>
    <row r="828" ht="12.7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row>
    <row r="829" ht="12.7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row>
    <row r="830" ht="12.7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row>
    <row r="831" ht="12.7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row>
    <row r="832" ht="12.7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row>
    <row r="833" ht="12.7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row>
    <row r="834" ht="12.7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row>
    <row r="835" ht="12.7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row>
    <row r="836" ht="12.7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row>
    <row r="837" ht="12.7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row>
    <row r="838" ht="12.7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row>
    <row r="839" ht="12.7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row>
    <row r="840" ht="12.7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row>
    <row r="841" ht="12.7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row>
    <row r="842" ht="12.7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row>
    <row r="843" ht="12.7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row>
    <row r="844" ht="12.7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row>
    <row r="845" ht="12.7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row>
    <row r="846" ht="12.7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row>
    <row r="847" ht="12.7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row>
    <row r="848" ht="12.7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row>
    <row r="849" ht="12.7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row>
    <row r="850" ht="12.7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row>
    <row r="851" ht="12.7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row>
    <row r="852" ht="12.7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row>
    <row r="853" ht="12.7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row>
    <row r="854" ht="12.7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row>
    <row r="855" ht="12.7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row>
    <row r="856" ht="12.7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row>
    <row r="857" ht="12.7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row>
    <row r="858" ht="12.7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row>
    <row r="859" ht="12.7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row>
    <row r="860" ht="12.7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row>
    <row r="861" ht="12.7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row>
    <row r="862" ht="12.7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row>
    <row r="863" ht="12.7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row>
    <row r="864" ht="12.7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row>
    <row r="865" ht="12.7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row>
    <row r="866" ht="12.7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row>
    <row r="867" ht="12.7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row>
    <row r="868" ht="12.7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row>
    <row r="869" ht="12.7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row>
    <row r="870" ht="12.7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row>
    <row r="871" ht="12.7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row>
    <row r="872" ht="12.7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row>
    <row r="873" ht="12.7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row>
    <row r="874" ht="12.7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row>
    <row r="875" ht="12.7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row>
    <row r="876" ht="12.7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row>
    <row r="877" ht="12.7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row>
    <row r="878" ht="12.7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row>
    <row r="879" ht="12.7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row>
    <row r="880" ht="12.7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row>
    <row r="881" ht="12.7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row>
    <row r="882" ht="12.7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row>
    <row r="883" ht="12.7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row>
    <row r="884" ht="12.7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row>
    <row r="885" ht="12.7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row>
    <row r="886" ht="12.7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row>
    <row r="887" ht="12.7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row>
    <row r="888" ht="12.7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row>
    <row r="889" ht="12.7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row>
    <row r="890" ht="12.7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row>
    <row r="891" ht="12.7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row>
    <row r="892" ht="12.7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row>
    <row r="893" ht="12.7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row>
    <row r="894" ht="12.7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row>
    <row r="895" ht="12.7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row>
    <row r="896" ht="12.7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row>
    <row r="897" ht="12.7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row>
    <row r="898" ht="12.7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row>
    <row r="899" ht="12.7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row>
    <row r="900" ht="12.7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row>
    <row r="901" ht="12.7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row>
    <row r="902" ht="12.7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row>
    <row r="903" ht="12.7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row>
    <row r="904" ht="12.7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row>
    <row r="905" ht="12.7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row>
    <row r="906" ht="12.7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row>
    <row r="907" ht="12.7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row>
    <row r="908" ht="12.7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row>
    <row r="909" ht="12.7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row>
    <row r="910" ht="12.7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row>
    <row r="911" ht="12.7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row>
    <row r="912" ht="12.7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row>
    <row r="913" ht="12.7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row>
    <row r="914" ht="12.7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row>
    <row r="915" ht="12.7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row>
    <row r="916" ht="12.7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row>
    <row r="917" ht="12.7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row>
    <row r="918" ht="12.7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row>
    <row r="919" ht="12.7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row>
    <row r="920" ht="12.7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row>
    <row r="921" ht="12.7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row>
    <row r="922" ht="12.7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row>
    <row r="923" ht="12.7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row>
    <row r="924" ht="12.7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row>
    <row r="925" ht="12.7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row>
    <row r="926" ht="12.7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row>
    <row r="927" ht="12.7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row>
    <row r="928" ht="12.7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row>
    <row r="929" ht="12.7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row>
    <row r="930" ht="12.7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row>
    <row r="931" ht="12.7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row>
    <row r="932" ht="12.7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row>
    <row r="933" ht="12.7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row>
    <row r="934" ht="12.7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row>
    <row r="935" ht="12.7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row>
    <row r="936" ht="12.7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row>
    <row r="937" ht="12.7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row>
    <row r="938" ht="12.7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row>
    <row r="939" ht="12.7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row>
    <row r="940" ht="12.7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row>
    <row r="941" ht="12.7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row>
    <row r="942" ht="12.7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row>
    <row r="943" ht="12.7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row>
    <row r="944" ht="12.7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row>
    <row r="945" ht="12.7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row>
    <row r="946" ht="12.7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row>
    <row r="947" ht="12.7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row>
    <row r="948" ht="12.7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row>
    <row r="949" ht="12.7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row>
    <row r="950" ht="12.7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row>
    <row r="951" ht="12.7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row>
    <row r="952" ht="12.7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row>
    <row r="953" ht="12.7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row>
    <row r="954" ht="12.7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row>
    <row r="955" ht="12.7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row>
    <row r="956" ht="12.7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row>
    <row r="957" ht="12.7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row>
    <row r="958" ht="12.7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row>
    <row r="959" ht="12.7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row>
    <row r="960" ht="12.7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row>
    <row r="961" ht="12.7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row>
    <row r="962" ht="12.7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row>
    <row r="963" ht="12.7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row>
    <row r="964" ht="12.7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row>
    <row r="965" ht="12.7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row>
    <row r="966" ht="12.7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row>
    <row r="967" ht="12.7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row>
    <row r="968" ht="12.7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row>
    <row r="969" ht="12.7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row>
    <row r="970" ht="12.7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row>
    <row r="971" ht="12.7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row>
    <row r="972" ht="12.7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row>
    <row r="973" ht="12.7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row>
    <row r="974" ht="12.7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row>
    <row r="975" ht="12.7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row>
    <row r="976" ht="12.7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row>
    <row r="977" ht="12.7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row>
    <row r="978" ht="12.7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row>
    <row r="979" ht="12.7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row>
    <row r="980" ht="12.7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row>
    <row r="981" ht="12.7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row>
    <row r="982" ht="12.7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row>
    <row r="983" ht="12.7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row>
    <row r="984" ht="12.7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row>
    <row r="985" ht="12.7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row>
    <row r="986" ht="12.7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row>
    <row r="987" ht="12.7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row>
    <row r="988" ht="12.7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row>
    <row r="989" ht="12.7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row>
    <row r="990" ht="12.7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row>
    <row r="991" ht="12.7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row>
    <row r="992" ht="12.7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row>
    <row r="993" ht="12.7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row>
    <row r="994" ht="12.7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row>
    <row r="995" ht="12.7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row>
    <row r="996" ht="12.7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row>
    <row r="997" ht="12.7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row>
    <row r="998" ht="12.7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row>
    <row r="999" ht="12.7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row>
    <row r="1000" ht="12.7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row>
  </sheetData>
  <mergeCells count="5">
    <mergeCell ref="B3:G3"/>
    <mergeCell ref="J3:O3"/>
    <mergeCell ref="R3:W3"/>
    <mergeCell ref="Z10:Z13"/>
    <mergeCell ref="AB15:AE1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 operator="equal" id="{4FEFEA4D-2E62-4AAC-BC50-674B96582785}">
            <xm:f>2</xm:f>
            <x14:dxf>
              <font>
                <color indexed="65"/>
              </font>
              <fill>
                <patternFill patternType="solid">
                  <fgColor rgb="FFDD0806"/>
                  <bgColor rgb="FFDD0806"/>
                </patternFill>
              </fill>
            </x14:dxf>
          </x14:cfRule>
          <xm:sqref>AB10:AE13</xm:sqref>
        </x14:conditionalFormatting>
        <x14:conditionalFormatting xmlns:xm="http://schemas.microsoft.com/office/excel/2006/main">
          <x14:cfRule type="cellIs" priority="2" operator="equal" id="{CF3B29F0-22A8-4DAD-9B88-7C7B5A2B6BB2}">
            <xm:f>3</xm:f>
            <x14:dxf>
              <fill>
                <patternFill patternType="solid">
                  <fgColor rgb="FFF7981D"/>
                  <bgColor rgb="FFF7981D"/>
                </patternFill>
              </fill>
            </x14:dxf>
          </x14:cfRule>
          <xm:sqref>AB10:AE13</xm:sqref>
        </x14:conditionalFormatting>
        <x14:conditionalFormatting xmlns:xm="http://schemas.microsoft.com/office/excel/2006/main">
          <x14:cfRule type="cellIs" priority="3" operator="equal" id="{1B9A35BF-6EF4-48B2-A58F-6B931C787F7C}">
            <xm:f>4</xm:f>
            <x14:dxf>
              <font>
                <color indexed="65"/>
              </font>
              <fill>
                <patternFill patternType="solid">
                  <fgColor rgb="FF70AD47"/>
                  <bgColor rgb="FF70AD47"/>
                </patternFill>
              </fill>
            </x14:dxf>
          </x14:cfRule>
          <xm:sqref>AB10:AE13</xm:sqref>
        </x14:conditionalFormatting>
        <x14:conditionalFormatting xmlns:xm="http://schemas.microsoft.com/office/excel/2006/main">
          <x14:cfRule type="cellIs" priority="4" operator="equal" id="{274DB9F9-F864-403E-9E16-4DFA367E9EB2}">
            <xm:f>1</xm:f>
            <x14:dxf>
              <font>
                <color theme="0"/>
              </font>
              <fill>
                <patternFill patternType="solid">
                  <fgColor theme="1"/>
                  <bgColor theme="1"/>
                </patternFill>
              </fill>
            </x14:dxf>
          </x14:cfRule>
          <xm:sqref>AB10:AE13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6">
    <tabColor rgb="FF007891"/>
    <outlinePr applyStyles="0" summaryBelow="0" summaryRight="0" showOutlineSymbols="1"/>
    <pageSetUpPr autoPageBreaks="1" fitToPage="0"/>
  </sheetPr>
  <sheetViews>
    <sheetView showGridLines="0" zoomScale="60" workbookViewId="0">
      <pane ySplit="12" topLeftCell="A13" activePane="bottomLeft" state="frozen"/>
      <selection activeCell="A2" activeCellId="0" sqref="A2:AF2"/>
    </sheetView>
  </sheetViews>
  <sheetFormatPr baseColWidth="10" defaultColWidth="14.42578125" defaultRowHeight="15" customHeight="1"/>
  <cols>
    <col customWidth="1" min="1" max="1" width="7.85546875"/>
    <col customWidth="1" min="2" max="2" width="6"/>
    <col customWidth="1" min="3" max="3" width="4.28515625"/>
    <col customWidth="1" min="4" max="4" width="9.28515625"/>
    <col customWidth="1" min="5" max="5" width="3.42578125"/>
    <col customWidth="1" min="6" max="6" width="53.7109375"/>
    <col customWidth="1" min="7" max="31" width="11"/>
    <col customWidth="1" min="32" max="32" width="34.42578125"/>
  </cols>
  <sheetData>
    <row r="1" ht="0.75" customHeight="1">
      <c r="A1" s="96"/>
      <c r="B1" s="97"/>
      <c r="C1" s="98"/>
      <c r="D1" s="98"/>
      <c r="E1" s="99"/>
      <c r="F1" s="100"/>
      <c r="G1" s="100"/>
      <c r="H1" s="100"/>
      <c r="I1" s="100"/>
      <c r="J1" s="100"/>
      <c r="K1" s="100"/>
      <c r="L1" s="100"/>
      <c r="M1" s="100"/>
      <c r="N1" s="100"/>
      <c r="O1" s="100"/>
      <c r="P1" s="100"/>
      <c r="Q1" s="100"/>
      <c r="R1" s="100"/>
      <c r="S1" s="100"/>
      <c r="T1" s="100"/>
      <c r="U1" s="101"/>
      <c r="V1" s="101"/>
      <c r="W1" s="101"/>
      <c r="X1" s="101"/>
      <c r="Y1" s="101"/>
      <c r="Z1" s="100"/>
      <c r="AA1" s="100"/>
      <c r="AB1" s="100"/>
      <c r="AC1" s="100"/>
      <c r="AD1" s="100"/>
      <c r="AE1" s="100"/>
      <c r="AF1" s="100"/>
    </row>
    <row r="2" ht="26.25" customHeight="1">
      <c r="A2" s="102" t="s">
        <v>124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ht="51">
      <c r="A3" s="103" t="s">
        <v>66</v>
      </c>
      <c r="B3" s="104" t="s">
        <v>125</v>
      </c>
      <c r="C3" s="105" t="s">
        <v>126</v>
      </c>
      <c r="D3" s="105" t="s">
        <v>127</v>
      </c>
      <c r="E3" s="106" t="s">
        <v>128</v>
      </c>
      <c r="F3" s="107" t="s">
        <v>129</v>
      </c>
      <c r="G3" s="107" t="str">
        <f>Echantillon!$C13</f>
        <v xml:space="preserve">Page d'accueil : vidéo, accordéon</v>
      </c>
      <c r="H3" s="107" t="str">
        <f>Echantillon!$C14</f>
        <v>Tableau</v>
      </c>
      <c r="I3" s="107" t="str">
        <f>Echantillon!$C15</f>
        <v xml:space="preserve">Contact formulaire</v>
      </c>
      <c r="J3" s="107" t="str">
        <f>Echantillon!$C16</f>
        <v xml:space="preserve">Partenaires : images</v>
      </c>
      <c r="K3" s="107" t="str">
        <f>Echantillon!$C17</f>
        <v xml:space="preserve">Mentions légales</v>
      </c>
      <c r="L3" s="107" t="str">
        <f>Echantillon!$C18</f>
        <v xml:space="preserve">Plan du site</v>
      </c>
      <c r="M3" s="107" t="str">
        <f>Echantillon!$C19</f>
        <v xml:space="preserve">Annuaire : filtre</v>
      </c>
      <c r="N3" s="107" t="str">
        <f>Echantillon!$C20</f>
        <v xml:space="preserve">Carto et formulaire</v>
      </c>
      <c r="O3" s="107" t="str">
        <f>Echantillon!$C21</f>
        <v xml:space="preserve">Liste d'accordéons</v>
      </c>
      <c r="P3" s="107" t="str">
        <f>Echantillon!$C22</f>
        <v>Images</v>
      </c>
      <c r="Q3" s="107" t="str">
        <f>Echantillon!$C23</f>
        <v xml:space="preserve">Créneaux dates</v>
      </c>
      <c r="R3" s="107" t="str">
        <f>Echantillon!$C24</f>
        <v xml:space="preserve">Fiche Pro</v>
      </c>
      <c r="S3" s="107" t="str">
        <f>Echantillon!$C25</f>
        <v xml:space="preserve">1 actualité</v>
      </c>
      <c r="T3" s="107">
        <f>Echantillon!$C26</f>
        <v>0</v>
      </c>
      <c r="U3" s="107">
        <f>Echantillon!$C27</f>
        <v>0</v>
      </c>
      <c r="V3" s="107">
        <f>Echantillon!$C28</f>
        <v>0</v>
      </c>
      <c r="W3" s="107">
        <f>Echantillon!$C29</f>
        <v>0</v>
      </c>
      <c r="X3" s="107">
        <f>Echantillon!$C30</f>
        <v>0</v>
      </c>
      <c r="Y3" s="107">
        <f>Echantillon!$C31</f>
        <v>0</v>
      </c>
      <c r="Z3" s="107">
        <f>Echantillon!$C32</f>
        <v>0</v>
      </c>
      <c r="AA3" s="107">
        <f>Echantillon!$C33</f>
        <v>0</v>
      </c>
      <c r="AB3" s="107">
        <f>Echantillon!$C34</f>
        <v>0</v>
      </c>
      <c r="AC3" s="107">
        <f>Echantillon!$C35</f>
        <v>0</v>
      </c>
      <c r="AD3" s="107">
        <f>Echantillon!$C36</f>
        <v>0</v>
      </c>
      <c r="AE3" s="107">
        <f>Echantillon!$C37</f>
        <v>0</v>
      </c>
      <c r="AF3" s="108" t="s">
        <v>130</v>
      </c>
    </row>
    <row r="4" ht="12.75">
      <c r="A4" s="41"/>
      <c r="B4" s="41"/>
      <c r="C4" s="41"/>
      <c r="D4" s="41"/>
      <c r="E4" s="109"/>
      <c r="F4" s="110" t="s">
        <v>131</v>
      </c>
      <c r="G4" s="111">
        <f t="shared" ref="G4:AE4" si="245">COUNTIF(G13:G118,"c")</f>
        <v>41</v>
      </c>
      <c r="H4" s="111">
        <f t="shared" si="245"/>
        <v>36</v>
      </c>
      <c r="I4" s="111">
        <f t="shared" si="245"/>
        <v>41</v>
      </c>
      <c r="J4" s="111">
        <f t="shared" si="245"/>
        <v>34</v>
      </c>
      <c r="K4" s="111">
        <f t="shared" si="245"/>
        <v>34</v>
      </c>
      <c r="L4" s="111">
        <f t="shared" si="245"/>
        <v>36</v>
      </c>
      <c r="M4" s="111">
        <f t="shared" si="245"/>
        <v>44</v>
      </c>
      <c r="N4" s="111">
        <f t="shared" si="245"/>
        <v>44</v>
      </c>
      <c r="O4" s="111">
        <f t="shared" si="245"/>
        <v>34</v>
      </c>
      <c r="P4" s="111">
        <f t="shared" si="245"/>
        <v>37</v>
      </c>
      <c r="Q4" s="111">
        <f t="shared" si="245"/>
        <v>44</v>
      </c>
      <c r="R4" s="111">
        <f t="shared" si="245"/>
        <v>35</v>
      </c>
      <c r="S4" s="111">
        <f t="shared" si="245"/>
        <v>35</v>
      </c>
      <c r="T4" s="111">
        <f t="shared" si="245"/>
        <v>0</v>
      </c>
      <c r="U4" s="111">
        <f t="shared" si="245"/>
        <v>0</v>
      </c>
      <c r="V4" s="111">
        <f t="shared" si="245"/>
        <v>0</v>
      </c>
      <c r="W4" s="111">
        <f t="shared" si="245"/>
        <v>0</v>
      </c>
      <c r="X4" s="111">
        <f t="shared" si="245"/>
        <v>0</v>
      </c>
      <c r="Y4" s="111">
        <f t="shared" si="245"/>
        <v>0</v>
      </c>
      <c r="Z4" s="111">
        <f t="shared" si="245"/>
        <v>0</v>
      </c>
      <c r="AA4" s="111">
        <f t="shared" si="245"/>
        <v>0</v>
      </c>
      <c r="AB4" s="111">
        <f t="shared" si="245"/>
        <v>0</v>
      </c>
      <c r="AC4" s="111">
        <f t="shared" si="245"/>
        <v>0</v>
      </c>
      <c r="AD4" s="111">
        <f t="shared" si="245"/>
        <v>0</v>
      </c>
      <c r="AE4" s="111">
        <f t="shared" si="245"/>
        <v>0</v>
      </c>
      <c r="AF4" s="112"/>
    </row>
    <row r="5" ht="12.75">
      <c r="A5" s="41"/>
      <c r="B5" s="41"/>
      <c r="C5" s="41"/>
      <c r="D5" s="41"/>
      <c r="E5" s="109"/>
      <c r="F5" s="110" t="s">
        <v>132</v>
      </c>
      <c r="G5" s="111">
        <f t="shared" ref="G5:AE5" si="246">COUNTIF(G13:G118,"nc")</f>
        <v>2</v>
      </c>
      <c r="H5" s="111">
        <f t="shared" si="246"/>
        <v>0</v>
      </c>
      <c r="I5" s="111">
        <f t="shared" si="246"/>
        <v>0</v>
      </c>
      <c r="J5" s="111">
        <f t="shared" si="246"/>
        <v>0</v>
      </c>
      <c r="K5" s="111">
        <f t="shared" si="246"/>
        <v>0</v>
      </c>
      <c r="L5" s="111">
        <f t="shared" si="246"/>
        <v>0</v>
      </c>
      <c r="M5" s="111">
        <f t="shared" si="246"/>
        <v>1</v>
      </c>
      <c r="N5" s="111">
        <f t="shared" si="246"/>
        <v>0</v>
      </c>
      <c r="O5" s="111">
        <f t="shared" si="246"/>
        <v>3</v>
      </c>
      <c r="P5" s="111">
        <f t="shared" si="246"/>
        <v>0</v>
      </c>
      <c r="Q5" s="111">
        <f t="shared" si="246"/>
        <v>0</v>
      </c>
      <c r="R5" s="111">
        <f t="shared" si="246"/>
        <v>0</v>
      </c>
      <c r="S5" s="111">
        <f t="shared" si="246"/>
        <v>2</v>
      </c>
      <c r="T5" s="111">
        <f t="shared" si="246"/>
        <v>0</v>
      </c>
      <c r="U5" s="111">
        <f t="shared" si="246"/>
        <v>0</v>
      </c>
      <c r="V5" s="111">
        <f t="shared" si="246"/>
        <v>0</v>
      </c>
      <c r="W5" s="111">
        <f t="shared" si="246"/>
        <v>0</v>
      </c>
      <c r="X5" s="111">
        <f t="shared" si="246"/>
        <v>0</v>
      </c>
      <c r="Y5" s="111">
        <f t="shared" si="246"/>
        <v>0</v>
      </c>
      <c r="Z5" s="111">
        <f t="shared" si="246"/>
        <v>0</v>
      </c>
      <c r="AA5" s="111">
        <f t="shared" si="246"/>
        <v>0</v>
      </c>
      <c r="AB5" s="111">
        <f t="shared" si="246"/>
        <v>0</v>
      </c>
      <c r="AC5" s="111">
        <f t="shared" si="246"/>
        <v>0</v>
      </c>
      <c r="AD5" s="111">
        <f t="shared" si="246"/>
        <v>0</v>
      </c>
      <c r="AE5" s="111">
        <f t="shared" si="246"/>
        <v>0</v>
      </c>
      <c r="AF5" s="112"/>
    </row>
    <row r="6" ht="12.75">
      <c r="A6" s="41"/>
      <c r="B6" s="41"/>
      <c r="C6" s="41"/>
      <c r="D6" s="41"/>
      <c r="E6" s="109"/>
      <c r="F6" s="110" t="s">
        <v>133</v>
      </c>
      <c r="G6" s="111">
        <f t="shared" ref="G6:AE6" si="247">COUNTIF(G13:G118,"na")</f>
        <v>63</v>
      </c>
      <c r="H6" s="111">
        <f t="shared" si="247"/>
        <v>70</v>
      </c>
      <c r="I6" s="111">
        <f t="shared" si="247"/>
        <v>65</v>
      </c>
      <c r="J6" s="111">
        <f t="shared" si="247"/>
        <v>72</v>
      </c>
      <c r="K6" s="111">
        <f t="shared" si="247"/>
        <v>72</v>
      </c>
      <c r="L6" s="111">
        <f t="shared" si="247"/>
        <v>70</v>
      </c>
      <c r="M6" s="111">
        <f t="shared" si="247"/>
        <v>61</v>
      </c>
      <c r="N6" s="111">
        <f t="shared" si="247"/>
        <v>62</v>
      </c>
      <c r="O6" s="111">
        <f t="shared" si="247"/>
        <v>69</v>
      </c>
      <c r="P6" s="111">
        <f t="shared" si="247"/>
        <v>69</v>
      </c>
      <c r="Q6" s="111">
        <f t="shared" si="247"/>
        <v>62</v>
      </c>
      <c r="R6" s="111">
        <f t="shared" si="247"/>
        <v>71</v>
      </c>
      <c r="S6" s="111">
        <f t="shared" si="247"/>
        <v>69</v>
      </c>
      <c r="T6" s="111">
        <f t="shared" si="247"/>
        <v>0</v>
      </c>
      <c r="U6" s="111">
        <f t="shared" si="247"/>
        <v>0</v>
      </c>
      <c r="V6" s="111">
        <f t="shared" si="247"/>
        <v>0</v>
      </c>
      <c r="W6" s="111">
        <f t="shared" si="247"/>
        <v>0</v>
      </c>
      <c r="X6" s="111">
        <f t="shared" si="247"/>
        <v>0</v>
      </c>
      <c r="Y6" s="111">
        <f t="shared" si="247"/>
        <v>0</v>
      </c>
      <c r="Z6" s="111">
        <f t="shared" si="247"/>
        <v>0</v>
      </c>
      <c r="AA6" s="111">
        <f t="shared" si="247"/>
        <v>0</v>
      </c>
      <c r="AB6" s="111">
        <f t="shared" si="247"/>
        <v>0</v>
      </c>
      <c r="AC6" s="111">
        <f t="shared" si="247"/>
        <v>0</v>
      </c>
      <c r="AD6" s="111">
        <f t="shared" si="247"/>
        <v>0</v>
      </c>
      <c r="AE6" s="111">
        <f t="shared" si="247"/>
        <v>0</v>
      </c>
      <c r="AF6" s="112"/>
    </row>
    <row r="7" ht="12.75">
      <c r="A7" s="41"/>
      <c r="B7" s="41"/>
      <c r="C7" s="41"/>
      <c r="D7" s="41"/>
      <c r="E7" s="109"/>
      <c r="F7" s="110" t="s">
        <v>134</v>
      </c>
      <c r="G7" s="111">
        <f t="shared" ref="G7:AE7" si="248">COUNTIF(G13:G118,"nt")</f>
        <v>0</v>
      </c>
      <c r="H7" s="111">
        <f t="shared" si="248"/>
        <v>0</v>
      </c>
      <c r="I7" s="111">
        <f t="shared" si="248"/>
        <v>0</v>
      </c>
      <c r="J7" s="111">
        <f t="shared" si="248"/>
        <v>0</v>
      </c>
      <c r="K7" s="111">
        <f t="shared" si="248"/>
        <v>0</v>
      </c>
      <c r="L7" s="111">
        <f t="shared" si="248"/>
        <v>0</v>
      </c>
      <c r="M7" s="111">
        <f t="shared" si="248"/>
        <v>0</v>
      </c>
      <c r="N7" s="111">
        <f t="shared" si="248"/>
        <v>0</v>
      </c>
      <c r="O7" s="111">
        <f t="shared" si="248"/>
        <v>0</v>
      </c>
      <c r="P7" s="111">
        <f t="shared" si="248"/>
        <v>0</v>
      </c>
      <c r="Q7" s="111">
        <f t="shared" si="248"/>
        <v>0</v>
      </c>
      <c r="R7" s="111">
        <f t="shared" si="248"/>
        <v>0</v>
      </c>
      <c r="S7" s="111">
        <f t="shared" si="248"/>
        <v>0</v>
      </c>
      <c r="T7" s="111">
        <f t="shared" si="248"/>
        <v>106</v>
      </c>
      <c r="U7" s="111">
        <f t="shared" si="248"/>
        <v>106</v>
      </c>
      <c r="V7" s="111">
        <f t="shared" si="248"/>
        <v>106</v>
      </c>
      <c r="W7" s="111">
        <f t="shared" si="248"/>
        <v>106</v>
      </c>
      <c r="X7" s="111">
        <f t="shared" si="248"/>
        <v>106</v>
      </c>
      <c r="Y7" s="111">
        <f t="shared" si="248"/>
        <v>106</v>
      </c>
      <c r="Z7" s="111">
        <f t="shared" si="248"/>
        <v>106</v>
      </c>
      <c r="AA7" s="111">
        <f t="shared" si="248"/>
        <v>106</v>
      </c>
      <c r="AB7" s="111">
        <f t="shared" si="248"/>
        <v>106</v>
      </c>
      <c r="AC7" s="111">
        <f t="shared" si="248"/>
        <v>106</v>
      </c>
      <c r="AD7" s="111">
        <f t="shared" si="248"/>
        <v>106</v>
      </c>
      <c r="AE7" s="111">
        <f t="shared" si="248"/>
        <v>106</v>
      </c>
      <c r="AF7" s="112"/>
    </row>
    <row r="8" ht="12.75">
      <c r="A8" s="41"/>
      <c r="B8" s="41"/>
      <c r="C8" s="41"/>
      <c r="D8" s="41"/>
      <c r="E8" s="109"/>
      <c r="F8" s="110" t="s">
        <v>135</v>
      </c>
      <c r="G8" s="113">
        <f>'P01'!$U$5</f>
        <v>1</v>
      </c>
      <c r="H8" s="113">
        <f>'P02'!$U$5</f>
        <v>1</v>
      </c>
      <c r="I8" s="113">
        <f>'P03'!$U$5</f>
        <v>1</v>
      </c>
      <c r="J8" s="113">
        <f>'P04'!$U$5</f>
        <v>1</v>
      </c>
      <c r="K8" s="113">
        <f>'P05'!$U$5</f>
        <v>1</v>
      </c>
      <c r="L8" s="113">
        <f>'P06'!$U$5</f>
        <v>1</v>
      </c>
      <c r="M8" s="113">
        <f>'P07'!$U$5</f>
        <v>1</v>
      </c>
      <c r="N8" s="113">
        <f>'P08'!$U$5</f>
        <v>1</v>
      </c>
      <c r="O8" s="113">
        <f>'P09'!$U$5</f>
        <v>0.88461538461538458</v>
      </c>
      <c r="P8" s="113">
        <f>'P10'!$U$5</f>
        <v>1</v>
      </c>
      <c r="Q8" s="113">
        <f>'P11'!$U$5</f>
        <v>1</v>
      </c>
      <c r="R8" s="113">
        <f>'P12'!$U$5</f>
        <v>1</v>
      </c>
      <c r="S8" s="113">
        <f>'P13'!$U$5</f>
        <v>0.96153846153846156</v>
      </c>
      <c r="T8" s="113" t="str">
        <f>'P14'!$U$5</f>
        <v>-</v>
      </c>
      <c r="U8" s="113" t="str">
        <f>'P15'!$U$5</f>
        <v>-</v>
      </c>
      <c r="V8" s="113" t="str">
        <f>'P16'!$V$5</f>
        <v>-</v>
      </c>
      <c r="W8" s="113" t="str">
        <f>'P17'!$U$5</f>
        <v>-</v>
      </c>
      <c r="X8" s="113" t="str">
        <f>'P18'!$U$5</f>
        <v>-</v>
      </c>
      <c r="Y8" s="113" t="str">
        <f>'P19'!$U$5</f>
        <v>-</v>
      </c>
      <c r="Z8" s="113" t="str">
        <f>'P20'!$U$5</f>
        <v>-</v>
      </c>
      <c r="AA8" s="113" t="str">
        <f>'P21'!$U$5</f>
        <v>-</v>
      </c>
      <c r="AB8" s="113" t="str">
        <f>'P22'!$U$5</f>
        <v>-</v>
      </c>
      <c r="AC8" s="113" t="str">
        <f>'P23'!$U$5</f>
        <v>-</v>
      </c>
      <c r="AD8" s="113" t="str">
        <f>'P24'!$U$5</f>
        <v>-</v>
      </c>
      <c r="AE8" s="113" t="str">
        <f>'P25'!$U$5</f>
        <v>-</v>
      </c>
      <c r="AF8" s="112"/>
    </row>
    <row r="9" ht="12.75">
      <c r="A9" s="41"/>
      <c r="B9" s="41"/>
      <c r="C9" s="41"/>
      <c r="D9" s="41"/>
      <c r="E9" s="109"/>
      <c r="F9" s="110" t="s">
        <v>136</v>
      </c>
      <c r="G9" s="113">
        <f>'P01'!$U$6</f>
        <v>0.83333333333333337</v>
      </c>
      <c r="H9" s="113">
        <f>'P02'!$U$6</f>
        <v>1</v>
      </c>
      <c r="I9" s="113">
        <f>'P03'!$U$6</f>
        <v>1</v>
      </c>
      <c r="J9" s="113">
        <f>'P04'!$U$6</f>
        <v>1</v>
      </c>
      <c r="K9" s="113">
        <f>'P05'!$U$6</f>
        <v>1</v>
      </c>
      <c r="L9" s="113">
        <f>'P06'!$U$6</f>
        <v>1</v>
      </c>
      <c r="M9" s="113">
        <f>'P07'!$U$6</f>
        <v>0.90909090909090906</v>
      </c>
      <c r="N9" s="113">
        <f>'P08'!$U$6</f>
        <v>1</v>
      </c>
      <c r="O9" s="113">
        <f>'P09'!$U$6</f>
        <v>1</v>
      </c>
      <c r="P9" s="113">
        <f>'P10'!$U$6</f>
        <v>1</v>
      </c>
      <c r="Q9" s="113">
        <f>'P11'!$U$6</f>
        <v>1</v>
      </c>
      <c r="R9" s="113">
        <f>'P12'!$U$6</f>
        <v>1</v>
      </c>
      <c r="S9" s="113">
        <f>'P13'!$U$6</f>
        <v>0.90909090909090906</v>
      </c>
      <c r="T9" s="113" t="str">
        <f>'P14'!$U$6</f>
        <v>-</v>
      </c>
      <c r="U9" s="113" t="str">
        <f>'P15'!$U$6</f>
        <v>-</v>
      </c>
      <c r="V9" s="113" t="str">
        <f>'P16'!$V$6</f>
        <v>-</v>
      </c>
      <c r="W9" s="113" t="str">
        <f>'P17'!$U$6</f>
        <v>-</v>
      </c>
      <c r="X9" s="113" t="str">
        <f>'P18'!$U$6</f>
        <v>-</v>
      </c>
      <c r="Y9" s="113" t="str">
        <f>'P19'!$U$6</f>
        <v>-</v>
      </c>
      <c r="Z9" s="113" t="str">
        <f>'P20'!$U$6</f>
        <v>-</v>
      </c>
      <c r="AA9" s="113" t="str">
        <f>'P21'!$U$6</f>
        <v>-</v>
      </c>
      <c r="AB9" s="113" t="str">
        <f>'P22'!$U$6</f>
        <v>-</v>
      </c>
      <c r="AC9" s="113" t="str">
        <f>'P23'!$U$6</f>
        <v>-</v>
      </c>
      <c r="AD9" s="113" t="str">
        <f>'P24'!$U$6</f>
        <v>-</v>
      </c>
      <c r="AE9" s="113" t="str">
        <f>'P25'!$U$6</f>
        <v>-</v>
      </c>
      <c r="AF9" s="112"/>
    </row>
    <row r="10" ht="12.75">
      <c r="A10" s="41"/>
      <c r="B10" s="41"/>
      <c r="C10" s="41"/>
      <c r="D10" s="41"/>
      <c r="E10" s="109"/>
      <c r="F10" s="110" t="s">
        <v>137</v>
      </c>
      <c r="G10" s="113" t="str">
        <f>'P01'!$U$7</f>
        <v>-</v>
      </c>
      <c r="H10" s="113" t="str">
        <f>'P02'!$U$7</f>
        <v>-</v>
      </c>
      <c r="I10" s="113" t="str">
        <f>'P03'!$U$7</f>
        <v>-</v>
      </c>
      <c r="J10" s="113" t="str">
        <f>'P04'!$U$7</f>
        <v>-</v>
      </c>
      <c r="K10" s="113" t="str">
        <f>'P05'!$U$7</f>
        <v>-</v>
      </c>
      <c r="L10" s="113" t="str">
        <f>'P06'!$U$7</f>
        <v>-</v>
      </c>
      <c r="M10" s="113" t="str">
        <f>'P07'!$U$7</f>
        <v>-</v>
      </c>
      <c r="N10" s="113" t="str">
        <f>'P08'!$U$7</f>
        <v>-</v>
      </c>
      <c r="O10" s="113" t="str">
        <f>'P09'!$U$7</f>
        <v>-</v>
      </c>
      <c r="P10" s="113" t="str">
        <f>'P10'!$U$7</f>
        <v>-</v>
      </c>
      <c r="Q10" s="113" t="str">
        <f>'P11'!$U$7</f>
        <v>-</v>
      </c>
      <c r="R10" s="113" t="str">
        <f>'P12'!$U$7</f>
        <v>-</v>
      </c>
      <c r="S10" s="113" t="str">
        <f>'P13'!$U$7</f>
        <v>-</v>
      </c>
      <c r="T10" s="113" t="str">
        <f>'P14'!$U$7</f>
        <v>-</v>
      </c>
      <c r="U10" s="113" t="str">
        <f>'P15'!$U$7</f>
        <v>-</v>
      </c>
      <c r="V10" s="113" t="str">
        <f>'P16'!$V$7</f>
        <v>-</v>
      </c>
      <c r="W10" s="113" t="str">
        <f>'P17'!$U$7</f>
        <v>-</v>
      </c>
      <c r="X10" s="113" t="str">
        <f>'P18'!$U$7</f>
        <v>-</v>
      </c>
      <c r="Y10" s="113" t="str">
        <f>'P19'!$U$7</f>
        <v>-</v>
      </c>
      <c r="Z10" s="113" t="str">
        <f>'P20'!$U$7</f>
        <v>-</v>
      </c>
      <c r="AA10" s="113" t="str">
        <f>'P21'!$U$7</f>
        <v>-</v>
      </c>
      <c r="AB10" s="113" t="str">
        <f>'P22'!$U$7</f>
        <v>-</v>
      </c>
      <c r="AC10" s="113" t="str">
        <f>'P23'!$U$7</f>
        <v>-</v>
      </c>
      <c r="AD10" s="113" t="str">
        <f>'P24'!$U$7</f>
        <v>-</v>
      </c>
      <c r="AE10" s="113" t="str">
        <f>'P25'!$U$7</f>
        <v>-</v>
      </c>
      <c r="AF10" s="112"/>
    </row>
    <row r="11" ht="19.5" customHeight="1">
      <c r="A11" s="41"/>
      <c r="B11" s="41"/>
      <c r="C11" s="41"/>
      <c r="D11" s="41"/>
      <c r="E11" s="109"/>
      <c r="F11" s="110" t="s">
        <v>138</v>
      </c>
      <c r="G11" s="113" t="str">
        <f>'P01'!$V$7</f>
        <v>-</v>
      </c>
      <c r="H11" s="113" t="str">
        <f>'P02'!$V$7</f>
        <v>-</v>
      </c>
      <c r="I11" s="113" t="str">
        <f>'P03'!$V$7</f>
        <v>-</v>
      </c>
      <c r="J11" s="113" t="str">
        <f>'P04'!$V$7</f>
        <v>-</v>
      </c>
      <c r="K11" s="113" t="str">
        <f>'P05'!$V$7</f>
        <v>-</v>
      </c>
      <c r="L11" s="113" t="str">
        <f>'P06'!$V$7</f>
        <v>-</v>
      </c>
      <c r="M11" s="113" t="str">
        <f>'P07'!$V$7</f>
        <v>-</v>
      </c>
      <c r="N11" s="113" t="str">
        <f>'P08'!$V$7</f>
        <v>-</v>
      </c>
      <c r="O11" s="113" t="str">
        <f>'P09'!$V$7</f>
        <v>-</v>
      </c>
      <c r="P11" s="113" t="str">
        <f>'P10'!$V$7</f>
        <v>-</v>
      </c>
      <c r="Q11" s="113" t="str">
        <f>'P11'!$V$7</f>
        <v>-</v>
      </c>
      <c r="R11" s="113" t="str">
        <f>'P12'!$V$7</f>
        <v>-</v>
      </c>
      <c r="S11" s="113" t="str">
        <f>'P13'!$V$7</f>
        <v>-</v>
      </c>
      <c r="T11" s="113" t="str">
        <f>'P14'!$V$7</f>
        <v>-</v>
      </c>
      <c r="U11" s="113" t="str">
        <f>'P15'!$V$7</f>
        <v>-</v>
      </c>
      <c r="V11" s="113" t="e">
        <f>'P16'!$W$7</f>
        <v>#DIV/0!</v>
      </c>
      <c r="W11" s="113" t="str">
        <f>'P17'!$V$7</f>
        <v>-</v>
      </c>
      <c r="X11" s="113" t="str">
        <f>'P18'!$V$7</f>
        <v>-</v>
      </c>
      <c r="Y11" s="113" t="str">
        <f>'P19'!$V$7</f>
        <v>-</v>
      </c>
      <c r="Z11" s="113" t="str">
        <f>'P20'!$V$7</f>
        <v>-</v>
      </c>
      <c r="AA11" s="113" t="str">
        <f>'P21'!$V$7</f>
        <v>-</v>
      </c>
      <c r="AB11" s="113" t="str">
        <f>'P22'!$V$7</f>
        <v>-</v>
      </c>
      <c r="AC11" s="113" t="str">
        <f>'P23'!$V$7</f>
        <v>-</v>
      </c>
      <c r="AD11" s="113" t="str">
        <f>'P24'!$V$7</f>
        <v>-</v>
      </c>
      <c r="AE11" s="113" t="str">
        <f>'P25'!$V$7</f>
        <v>-</v>
      </c>
      <c r="AF11" s="114"/>
    </row>
    <row r="12" ht="15.75" customHeight="1">
      <c r="A12" s="115"/>
      <c r="B12" s="116"/>
      <c r="C12" s="117"/>
      <c r="D12" s="117"/>
      <c r="E12" s="118"/>
      <c r="F12" s="119"/>
      <c r="G12" s="120"/>
      <c r="H12" s="120"/>
      <c r="I12" s="120"/>
      <c r="J12" s="120"/>
      <c r="K12" s="120"/>
      <c r="L12" s="120"/>
      <c r="M12" s="120"/>
      <c r="N12" s="120"/>
      <c r="O12" s="120"/>
      <c r="P12" s="120"/>
      <c r="Q12" s="120"/>
      <c r="R12" s="120"/>
      <c r="S12" s="120"/>
      <c r="T12" s="120"/>
      <c r="U12" s="120"/>
      <c r="V12" s="120"/>
      <c r="W12" s="120"/>
      <c r="X12" s="120"/>
      <c r="Y12" s="120"/>
      <c r="Z12" s="121"/>
      <c r="AA12" s="121"/>
      <c r="AB12" s="121"/>
      <c r="AC12" s="121"/>
      <c r="AD12" s="121"/>
      <c r="AE12" s="121"/>
      <c r="AF12" s="122"/>
    </row>
    <row r="13" ht="37.5" customHeight="1">
      <c r="A13" s="123" t="s">
        <v>139</v>
      </c>
      <c r="B13" s="124" t="s">
        <v>140</v>
      </c>
      <c r="C13" s="125" t="s">
        <v>141</v>
      </c>
      <c r="D13" s="126" t="s">
        <v>142</v>
      </c>
      <c r="E13" s="127" t="s">
        <v>143</v>
      </c>
      <c r="F13" s="126" t="s">
        <v>144</v>
      </c>
      <c r="G13" s="128" t="str">
        <f>'P01'!F12</f>
        <v>na</v>
      </c>
      <c r="H13" s="129" t="str">
        <f>'P02'!F12</f>
        <v>na</v>
      </c>
      <c r="I13" s="129" t="str">
        <f>'P03'!F12</f>
        <v>na</v>
      </c>
      <c r="J13" s="129" t="str">
        <f>'P04'!F12</f>
        <v>na</v>
      </c>
      <c r="K13" s="129" t="str">
        <f>'P05'!F12</f>
        <v>na</v>
      </c>
      <c r="L13" s="129" t="str">
        <f>'P06'!F12</f>
        <v>na</v>
      </c>
      <c r="M13" s="129" t="str">
        <f>'P07'!F12</f>
        <v>c</v>
      </c>
      <c r="N13" s="129" t="str">
        <f>'P08'!F12</f>
        <v>na</v>
      </c>
      <c r="O13" s="129" t="str">
        <f>'P09'!F12</f>
        <v>na</v>
      </c>
      <c r="P13" s="129" t="str">
        <f>'P10'!F12</f>
        <v>c</v>
      </c>
      <c r="Q13" s="129" t="str">
        <f>'P11'!F12</f>
        <v>na</v>
      </c>
      <c r="R13" s="129" t="str">
        <f>'P12'!F12</f>
        <v>na</v>
      </c>
      <c r="S13" s="129" t="str">
        <f>'P13'!F12</f>
        <v>c</v>
      </c>
      <c r="T13" s="129" t="str">
        <f>'P14'!F12</f>
        <v>nt</v>
      </c>
      <c r="U13" s="129" t="str">
        <f>'P15'!F12</f>
        <v>nt</v>
      </c>
      <c r="V13" s="129" t="str">
        <f>'P16'!F12</f>
        <v>nt</v>
      </c>
      <c r="W13" s="129" t="str">
        <f>'P17'!F12</f>
        <v>nt</v>
      </c>
      <c r="X13" s="129" t="str">
        <f>'P18'!F12</f>
        <v>nt</v>
      </c>
      <c r="Y13" s="129" t="str">
        <f>'P19'!F12</f>
        <v>nt</v>
      </c>
      <c r="Z13" s="130" t="str">
        <f>'P20'!F12</f>
        <v>nt</v>
      </c>
      <c r="AA13" s="131" t="str">
        <f>'P21'!F12</f>
        <v>nt</v>
      </c>
      <c r="AB13" s="131" t="str">
        <f>'P22'!F12</f>
        <v>nt</v>
      </c>
      <c r="AC13" s="131" t="str">
        <f>'P23'!F12</f>
        <v>nt</v>
      </c>
      <c r="AD13" s="131" t="str">
        <f>'P24'!F12</f>
        <v>nt</v>
      </c>
      <c r="AE13" s="131" t="str">
        <f>'P25'!F12</f>
        <v>nt</v>
      </c>
      <c r="AF13" s="132"/>
    </row>
    <row r="14" ht="37.5" customHeight="1">
      <c r="A14" s="133"/>
      <c r="B14" s="124" t="s">
        <v>145</v>
      </c>
      <c r="C14" s="125" t="s">
        <v>141</v>
      </c>
      <c r="D14" s="126" t="s">
        <v>146</v>
      </c>
      <c r="E14" s="127"/>
      <c r="F14" s="126" t="s">
        <v>147</v>
      </c>
      <c r="G14" s="128" t="str">
        <f>'P01'!F13</f>
        <v>c</v>
      </c>
      <c r="H14" s="128" t="str">
        <f>'P02'!F13</f>
        <v>na</v>
      </c>
      <c r="I14" s="128" t="str">
        <f>'P03'!F13</f>
        <v>na</v>
      </c>
      <c r="J14" s="128" t="str">
        <f>'P04'!F13</f>
        <v>na</v>
      </c>
      <c r="K14" s="128" t="str">
        <f>'P05'!F13</f>
        <v>na</v>
      </c>
      <c r="L14" s="128" t="str">
        <f>'P06'!F13</f>
        <v>c</v>
      </c>
      <c r="M14" s="128" t="str">
        <f>'P07'!F13</f>
        <v>c</v>
      </c>
      <c r="N14" s="128" t="str">
        <f>'P08'!F13</f>
        <v>na</v>
      </c>
      <c r="O14" s="128" t="str">
        <f>'P09'!F13</f>
        <v>na</v>
      </c>
      <c r="P14" s="134" t="str">
        <f>'P10'!F13</f>
        <v>na</v>
      </c>
      <c r="Q14" s="135" t="str">
        <f>'P11'!F13</f>
        <v>na</v>
      </c>
      <c r="R14" s="135" t="str">
        <f>'P12'!F13</f>
        <v>c</v>
      </c>
      <c r="S14" s="135" t="str">
        <f>'P13'!F13</f>
        <v>na</v>
      </c>
      <c r="T14" s="135" t="str">
        <f>'P14'!F13</f>
        <v>nt</v>
      </c>
      <c r="U14" s="135" t="str">
        <f>'P15'!F13</f>
        <v>nt</v>
      </c>
      <c r="V14" s="136" t="str">
        <f>'P16'!F13</f>
        <v>nt</v>
      </c>
      <c r="W14" s="136" t="str">
        <f>'P17'!F13</f>
        <v>nt</v>
      </c>
      <c r="X14" s="136" t="str">
        <f>'P18'!F13</f>
        <v>nt</v>
      </c>
      <c r="Y14" s="136" t="str">
        <f>'P19'!F13</f>
        <v>nt</v>
      </c>
      <c r="Z14" s="130" t="str">
        <f>'P20'!F13</f>
        <v>nt</v>
      </c>
      <c r="AA14" s="131" t="str">
        <f>'P21'!F13</f>
        <v>nt</v>
      </c>
      <c r="AB14" s="131" t="str">
        <f>'P22'!F13</f>
        <v>nt</v>
      </c>
      <c r="AC14" s="131" t="str">
        <f>'P23'!F13</f>
        <v>nt</v>
      </c>
      <c r="AD14" s="131" t="str">
        <f>'P24'!F13</f>
        <v>nt</v>
      </c>
      <c r="AE14" s="131" t="str">
        <f>'P25'!F13</f>
        <v>nt</v>
      </c>
      <c r="AF14" s="132"/>
    </row>
    <row r="15" ht="37.5" customHeight="1">
      <c r="A15" s="133"/>
      <c r="B15" s="124" t="s">
        <v>148</v>
      </c>
      <c r="C15" s="125" t="s">
        <v>141</v>
      </c>
      <c r="D15" s="126" t="s">
        <v>146</v>
      </c>
      <c r="E15" s="127"/>
      <c r="F15" s="126" t="s">
        <v>149</v>
      </c>
      <c r="G15" s="128" t="str">
        <f>'P01'!F14</f>
        <v>na</v>
      </c>
      <c r="H15" s="128" t="str">
        <f>'P02'!F14</f>
        <v>na</v>
      </c>
      <c r="I15" s="128" t="str">
        <f>'P03'!F14</f>
        <v>na</v>
      </c>
      <c r="J15" s="128" t="str">
        <f>'P04'!F14</f>
        <v>na</v>
      </c>
      <c r="K15" s="128" t="str">
        <f>'P05'!F14</f>
        <v>na</v>
      </c>
      <c r="L15" s="128" t="str">
        <f>'P06'!F14</f>
        <v>na</v>
      </c>
      <c r="M15" s="128" t="str">
        <f>'P07'!F14</f>
        <v>c</v>
      </c>
      <c r="N15" s="128" t="str">
        <f>'P08'!F14</f>
        <v>na</v>
      </c>
      <c r="O15" s="128" t="str">
        <f>'P09'!F14</f>
        <v>na</v>
      </c>
      <c r="P15" s="134" t="str">
        <f>'P10'!F14</f>
        <v>c</v>
      </c>
      <c r="Q15" s="135" t="str">
        <f>'P11'!F14</f>
        <v>na</v>
      </c>
      <c r="R15" s="135" t="str">
        <f>'P12'!F14</f>
        <v>na</v>
      </c>
      <c r="S15" s="135" t="str">
        <f>'P13'!F14</f>
        <v>c</v>
      </c>
      <c r="T15" s="135" t="str">
        <f>'P14'!F14</f>
        <v>nt</v>
      </c>
      <c r="U15" s="135" t="str">
        <f>'P15'!F14</f>
        <v>nt</v>
      </c>
      <c r="V15" s="136" t="str">
        <f>'P16'!F14</f>
        <v>nt</v>
      </c>
      <c r="W15" s="136" t="str">
        <f>'P17'!F14</f>
        <v>nt</v>
      </c>
      <c r="X15" s="136" t="str">
        <f>'P18'!F14</f>
        <v>nt</v>
      </c>
      <c r="Y15" s="136" t="str">
        <f>'P19'!F14</f>
        <v>nt</v>
      </c>
      <c r="Z15" s="130" t="str">
        <f>'P20'!F14</f>
        <v>nt</v>
      </c>
      <c r="AA15" s="131" t="str">
        <f>'P21'!F14</f>
        <v>nt</v>
      </c>
      <c r="AB15" s="131" t="str">
        <f>'P22'!F14</f>
        <v>nt</v>
      </c>
      <c r="AC15" s="131" t="str">
        <f>'P23'!F14</f>
        <v>nt</v>
      </c>
      <c r="AD15" s="131" t="str">
        <f>'P24'!F14</f>
        <v>nt</v>
      </c>
      <c r="AE15" s="131" t="str">
        <f>'P25'!F14</f>
        <v>nt</v>
      </c>
      <c r="AF15" s="132"/>
    </row>
    <row r="16" ht="37.5" customHeight="1">
      <c r="A16" s="133"/>
      <c r="B16" s="124" t="s">
        <v>150</v>
      </c>
      <c r="C16" s="125" t="s">
        <v>141</v>
      </c>
      <c r="D16" s="126" t="s">
        <v>142</v>
      </c>
      <c r="E16" s="127"/>
      <c r="F16" s="126" t="s">
        <v>151</v>
      </c>
      <c r="G16" s="128" t="str">
        <f>'P01'!F15</f>
        <v>na</v>
      </c>
      <c r="H16" s="128" t="str">
        <f>'P02'!F15</f>
        <v>na</v>
      </c>
      <c r="I16" s="128" t="str">
        <f>'P03'!F15</f>
        <v>na</v>
      </c>
      <c r="J16" s="128" t="str">
        <f>'P04'!F15</f>
        <v>na</v>
      </c>
      <c r="K16" s="128" t="str">
        <f>'P05'!F15</f>
        <v>na</v>
      </c>
      <c r="L16" s="128" t="str">
        <f>'P06'!F15</f>
        <v>na</v>
      </c>
      <c r="M16" s="128" t="str">
        <f>'P07'!F15</f>
        <v>na</v>
      </c>
      <c r="N16" s="128" t="str">
        <f>'P08'!F15</f>
        <v>na</v>
      </c>
      <c r="O16" s="128" t="str">
        <f>'P09'!F15</f>
        <v>na</v>
      </c>
      <c r="P16" s="134" t="str">
        <f>'P10'!F15</f>
        <v>na</v>
      </c>
      <c r="Q16" s="135" t="str">
        <f>'P11'!F15</f>
        <v>na</v>
      </c>
      <c r="R16" s="135" t="str">
        <f>'P12'!F15</f>
        <v>na</v>
      </c>
      <c r="S16" s="135" t="str">
        <f>'P13'!F15</f>
        <v>na</v>
      </c>
      <c r="T16" s="135" t="str">
        <f>'P14'!F15</f>
        <v>nt</v>
      </c>
      <c r="U16" s="135" t="str">
        <f>'P15'!F15</f>
        <v>nt</v>
      </c>
      <c r="V16" s="136" t="str">
        <f>'P16'!F15</f>
        <v>nt</v>
      </c>
      <c r="W16" s="136" t="str">
        <f>'P17'!F15</f>
        <v>nt</v>
      </c>
      <c r="X16" s="136" t="str">
        <f>'P18'!F15</f>
        <v>nt</v>
      </c>
      <c r="Y16" s="136" t="str">
        <f>'P19'!F15</f>
        <v>nt</v>
      </c>
      <c r="Z16" s="130" t="str">
        <f>'P20'!F15</f>
        <v>nt</v>
      </c>
      <c r="AA16" s="131" t="str">
        <f>'P21'!F15</f>
        <v>nt</v>
      </c>
      <c r="AB16" s="131" t="str">
        <f>'P22'!F15</f>
        <v>nt</v>
      </c>
      <c r="AC16" s="131" t="str">
        <f>'P23'!F15</f>
        <v>nt</v>
      </c>
      <c r="AD16" s="131" t="str">
        <f>'P24'!F15</f>
        <v>nt</v>
      </c>
      <c r="AE16" s="131" t="str">
        <f>'P25'!F15</f>
        <v>nt</v>
      </c>
      <c r="AF16" s="132"/>
    </row>
    <row r="17" ht="37.5" customHeight="1">
      <c r="A17" s="133"/>
      <c r="B17" s="124" t="s">
        <v>152</v>
      </c>
      <c r="C17" s="125" t="s">
        <v>141</v>
      </c>
      <c r="D17" s="137" t="s">
        <v>142</v>
      </c>
      <c r="E17" s="127"/>
      <c r="F17" s="126" t="s">
        <v>153</v>
      </c>
      <c r="G17" s="128" t="str">
        <f>'P01'!F16</f>
        <v>na</v>
      </c>
      <c r="H17" s="128" t="str">
        <f>'P02'!F16</f>
        <v>na</v>
      </c>
      <c r="I17" s="128" t="str">
        <f>'P03'!F16</f>
        <v>na</v>
      </c>
      <c r="J17" s="128" t="str">
        <f>'P04'!F16</f>
        <v>na</v>
      </c>
      <c r="K17" s="128" t="str">
        <f>'P05'!F16</f>
        <v>na</v>
      </c>
      <c r="L17" s="128" t="str">
        <f>'P06'!F16</f>
        <v>na</v>
      </c>
      <c r="M17" s="128" t="str">
        <f>'P07'!F16</f>
        <v>na</v>
      </c>
      <c r="N17" s="128" t="str">
        <f>'P08'!F16</f>
        <v>na</v>
      </c>
      <c r="O17" s="128" t="str">
        <f>'P09'!F16</f>
        <v>na</v>
      </c>
      <c r="P17" s="134" t="str">
        <f>'P10'!F16</f>
        <v>na</v>
      </c>
      <c r="Q17" s="135" t="str">
        <f>'P11'!F16</f>
        <v>na</v>
      </c>
      <c r="R17" s="135" t="str">
        <f>'P12'!F16</f>
        <v>na</v>
      </c>
      <c r="S17" s="135" t="str">
        <f>'P13'!F16</f>
        <v>na</v>
      </c>
      <c r="T17" s="135" t="str">
        <f>'P14'!F16</f>
        <v>nt</v>
      </c>
      <c r="U17" s="135" t="str">
        <f>'P15'!F16</f>
        <v>nt</v>
      </c>
      <c r="V17" s="136" t="str">
        <f>'P16'!F16</f>
        <v>nt</v>
      </c>
      <c r="W17" s="136" t="str">
        <f>'P17'!F16</f>
        <v>nt</v>
      </c>
      <c r="X17" s="136" t="str">
        <f>'P18'!F16</f>
        <v>nt</v>
      </c>
      <c r="Y17" s="136" t="str">
        <f>'P19'!F16</f>
        <v>nt</v>
      </c>
      <c r="Z17" s="130" t="str">
        <f>'P20'!F16</f>
        <v>nt</v>
      </c>
      <c r="AA17" s="131" t="str">
        <f>'P21'!F16</f>
        <v>nt</v>
      </c>
      <c r="AB17" s="131" t="str">
        <f>'P22'!F16</f>
        <v>nt</v>
      </c>
      <c r="AC17" s="131" t="str">
        <f>'P23'!F16</f>
        <v>nt</v>
      </c>
      <c r="AD17" s="131" t="str">
        <f>'P24'!F16</f>
        <v>nt</v>
      </c>
      <c r="AE17" s="131" t="str">
        <f>'P25'!F16</f>
        <v>nt</v>
      </c>
      <c r="AF17" s="132"/>
    </row>
    <row r="18" ht="37.5" customHeight="1">
      <c r="A18" s="133"/>
      <c r="B18" s="124" t="s">
        <v>154</v>
      </c>
      <c r="C18" s="125" t="s">
        <v>141</v>
      </c>
      <c r="D18" s="137" t="s">
        <v>142</v>
      </c>
      <c r="E18" s="127"/>
      <c r="F18" s="126" t="s">
        <v>155</v>
      </c>
      <c r="G18" s="128" t="str">
        <f>'P01'!F17</f>
        <v>na</v>
      </c>
      <c r="H18" s="128" t="str">
        <f>'P02'!F17</f>
        <v>na</v>
      </c>
      <c r="I18" s="128" t="str">
        <f>'P03'!F17</f>
        <v>na</v>
      </c>
      <c r="J18" s="128" t="str">
        <f>'P04'!F17</f>
        <v>na</v>
      </c>
      <c r="K18" s="128" t="str">
        <f>'P05'!F17</f>
        <v>na</v>
      </c>
      <c r="L18" s="128" t="str">
        <f>'P06'!F17</f>
        <v>na</v>
      </c>
      <c r="M18" s="128" t="str">
        <f>'P07'!F17</f>
        <v>na</v>
      </c>
      <c r="N18" s="128" t="str">
        <f>'P08'!F17</f>
        <v>na</v>
      </c>
      <c r="O18" s="128" t="str">
        <f>'P09'!F17</f>
        <v>na</v>
      </c>
      <c r="P18" s="134" t="str">
        <f>'P10'!F17</f>
        <v>na</v>
      </c>
      <c r="Q18" s="135" t="str">
        <f>'P11'!F17</f>
        <v>na</v>
      </c>
      <c r="R18" s="135" t="str">
        <f>'P12'!F17</f>
        <v>na</v>
      </c>
      <c r="S18" s="135" t="str">
        <f>'P13'!F17</f>
        <v>nc</v>
      </c>
      <c r="T18" s="135" t="str">
        <f>'P14'!F17</f>
        <v>nt</v>
      </c>
      <c r="U18" s="135" t="str">
        <f>'P15'!F17</f>
        <v>nt</v>
      </c>
      <c r="V18" s="136" t="str">
        <f>'P16'!F17</f>
        <v>nt</v>
      </c>
      <c r="W18" s="136" t="str">
        <f>'P17'!F17</f>
        <v>nt</v>
      </c>
      <c r="X18" s="136" t="str">
        <f>'P18'!F17</f>
        <v>nt</v>
      </c>
      <c r="Y18" s="136" t="str">
        <f>'P19'!F17</f>
        <v>nt</v>
      </c>
      <c r="Z18" s="130" t="str">
        <f>'P20'!F17</f>
        <v>nt</v>
      </c>
      <c r="AA18" s="131" t="str">
        <f>'P21'!F17</f>
        <v>nt</v>
      </c>
      <c r="AB18" s="131" t="str">
        <f>'P22'!F17</f>
        <v>nt</v>
      </c>
      <c r="AC18" s="131" t="str">
        <f>'P23'!F17</f>
        <v>nt</v>
      </c>
      <c r="AD18" s="131" t="str">
        <f>'P24'!F17</f>
        <v>nt</v>
      </c>
      <c r="AE18" s="131" t="str">
        <f>'P25'!F17</f>
        <v>nt</v>
      </c>
      <c r="AF18" s="132"/>
    </row>
    <row r="19" ht="37.5" customHeight="1">
      <c r="A19" s="133"/>
      <c r="B19" s="124" t="s">
        <v>156</v>
      </c>
      <c r="C19" s="125" t="s">
        <v>141</v>
      </c>
      <c r="D19" s="137" t="s">
        <v>142</v>
      </c>
      <c r="E19" s="127"/>
      <c r="F19" s="126" t="s">
        <v>157</v>
      </c>
      <c r="G19" s="128" t="str">
        <f>'P01'!F18</f>
        <v>na</v>
      </c>
      <c r="H19" s="128" t="str">
        <f>'P02'!F18</f>
        <v>na</v>
      </c>
      <c r="I19" s="128" t="str">
        <f>'P03'!F18</f>
        <v>na</v>
      </c>
      <c r="J19" s="128" t="str">
        <f>'P04'!F18</f>
        <v>na</v>
      </c>
      <c r="K19" s="128" t="str">
        <f>'P05'!F18</f>
        <v>na</v>
      </c>
      <c r="L19" s="128" t="str">
        <f>'P06'!F18</f>
        <v>na</v>
      </c>
      <c r="M19" s="128" t="str">
        <f>'P07'!F18</f>
        <v>na</v>
      </c>
      <c r="N19" s="128" t="str">
        <f>'P08'!F18</f>
        <v>na</v>
      </c>
      <c r="O19" s="128" t="str">
        <f>'P09'!F18</f>
        <v>na</v>
      </c>
      <c r="P19" s="134" t="str">
        <f>'P10'!F18</f>
        <v>na</v>
      </c>
      <c r="Q19" s="135" t="str">
        <f>'P11'!F18</f>
        <v>na</v>
      </c>
      <c r="R19" s="135" t="str">
        <f>'P12'!F18</f>
        <v>na</v>
      </c>
      <c r="S19" s="135" t="str">
        <f>'P13'!F18</f>
        <v>na</v>
      </c>
      <c r="T19" s="135" t="str">
        <f>'P14'!F18</f>
        <v>nt</v>
      </c>
      <c r="U19" s="135" t="str">
        <f>'P15'!F18</f>
        <v>nt</v>
      </c>
      <c r="V19" s="136" t="str">
        <f>'P16'!F18</f>
        <v>nt</v>
      </c>
      <c r="W19" s="136" t="str">
        <f>'P17'!F18</f>
        <v>nt</v>
      </c>
      <c r="X19" s="136" t="str">
        <f>'P18'!F18</f>
        <v>nt</v>
      </c>
      <c r="Y19" s="136" t="str">
        <f>'P19'!F18</f>
        <v>nt</v>
      </c>
      <c r="Z19" s="130" t="str">
        <f>'P20'!F18</f>
        <v>nt</v>
      </c>
      <c r="AA19" s="131" t="str">
        <f>'P21'!F18</f>
        <v>nt</v>
      </c>
      <c r="AB19" s="131" t="str">
        <f>'P22'!F18</f>
        <v>nt</v>
      </c>
      <c r="AC19" s="131" t="str">
        <f>'P23'!F18</f>
        <v>nt</v>
      </c>
      <c r="AD19" s="131" t="str">
        <f>'P24'!F18</f>
        <v>nt</v>
      </c>
      <c r="AE19" s="131" t="str">
        <f>'P25'!F18</f>
        <v>nt</v>
      </c>
      <c r="AF19" s="132"/>
    </row>
    <row r="20" ht="37.5" customHeight="1">
      <c r="A20" s="133"/>
      <c r="B20" s="124" t="s">
        <v>158</v>
      </c>
      <c r="C20" s="138" t="s">
        <v>159</v>
      </c>
      <c r="D20" s="137" t="s">
        <v>160</v>
      </c>
      <c r="E20" s="127"/>
      <c r="F20" s="126" t="s">
        <v>161</v>
      </c>
      <c r="G20" s="128" t="str">
        <f>'P01'!F19</f>
        <v>na</v>
      </c>
      <c r="H20" s="128" t="str">
        <f>'P02'!F19</f>
        <v>na</v>
      </c>
      <c r="I20" s="128" t="str">
        <f>'P03'!F19</f>
        <v>na</v>
      </c>
      <c r="J20" s="128" t="str">
        <f>'P04'!F19</f>
        <v>na</v>
      </c>
      <c r="K20" s="128" t="str">
        <f>'P05'!F19</f>
        <v>na</v>
      </c>
      <c r="L20" s="128" t="str">
        <f>'P06'!F19</f>
        <v>na</v>
      </c>
      <c r="M20" s="128" t="str">
        <f>'P07'!F19</f>
        <v>na</v>
      </c>
      <c r="N20" s="128" t="str">
        <f>'P08'!F19</f>
        <v>na</v>
      </c>
      <c r="O20" s="128" t="str">
        <f>'P09'!F19</f>
        <v>na</v>
      </c>
      <c r="P20" s="134" t="str">
        <f>'P10'!F19</f>
        <v>na</v>
      </c>
      <c r="Q20" s="135" t="str">
        <f>'P11'!F19</f>
        <v>na</v>
      </c>
      <c r="R20" s="135" t="str">
        <f>'P12'!F19</f>
        <v>na</v>
      </c>
      <c r="S20" s="135" t="str">
        <f>'P13'!F19</f>
        <v>na</v>
      </c>
      <c r="T20" s="135" t="str">
        <f>'P14'!F19</f>
        <v>nt</v>
      </c>
      <c r="U20" s="135" t="str">
        <f>'P15'!F19</f>
        <v>nt</v>
      </c>
      <c r="V20" s="136" t="str">
        <f>'P16'!F19</f>
        <v>nt</v>
      </c>
      <c r="W20" s="136" t="str">
        <f>'P17'!F19</f>
        <v>nt</v>
      </c>
      <c r="X20" s="136" t="str">
        <f>'P18'!F19</f>
        <v>nt</v>
      </c>
      <c r="Y20" s="136" t="str">
        <f>'P19'!F19</f>
        <v>nt</v>
      </c>
      <c r="Z20" s="130" t="str">
        <f>'P20'!F19</f>
        <v>nt</v>
      </c>
      <c r="AA20" s="131" t="str">
        <f>'P21'!F19</f>
        <v>nt</v>
      </c>
      <c r="AB20" s="131" t="str">
        <f>'P22'!F19</f>
        <v>nt</v>
      </c>
      <c r="AC20" s="131" t="str">
        <f>'P23'!F19</f>
        <v>nt</v>
      </c>
      <c r="AD20" s="131" t="str">
        <f>'P24'!F19</f>
        <v>nt</v>
      </c>
      <c r="AE20" s="131" t="str">
        <f>'P25'!F19</f>
        <v>nt</v>
      </c>
      <c r="AF20" s="122"/>
    </row>
    <row r="21" ht="37.5" customHeight="1">
      <c r="A21" s="139"/>
      <c r="B21" s="124" t="s">
        <v>162</v>
      </c>
      <c r="C21" s="140" t="s">
        <v>141</v>
      </c>
      <c r="D21" s="126" t="s">
        <v>146</v>
      </c>
      <c r="E21" s="141"/>
      <c r="F21" s="126" t="s">
        <v>163</v>
      </c>
      <c r="G21" s="128" t="str">
        <f>'P01'!F20</f>
        <v>na</v>
      </c>
      <c r="H21" s="128" t="str">
        <f>'P02'!F20</f>
        <v>na</v>
      </c>
      <c r="I21" s="128" t="str">
        <f>'P03'!F20</f>
        <v>na</v>
      </c>
      <c r="J21" s="128" t="str">
        <f>'P04'!F20</f>
        <v>na</v>
      </c>
      <c r="K21" s="128" t="str">
        <f>'P05'!F20</f>
        <v>na</v>
      </c>
      <c r="L21" s="128" t="str">
        <f>'P06'!F20</f>
        <v>na</v>
      </c>
      <c r="M21" s="128" t="str">
        <f>'P07'!F20</f>
        <v>na</v>
      </c>
      <c r="N21" s="128" t="str">
        <f>'P08'!F20</f>
        <v>na</v>
      </c>
      <c r="O21" s="128" t="str">
        <f>'P09'!F20</f>
        <v>na</v>
      </c>
      <c r="P21" s="134" t="str">
        <f>'P10'!F20</f>
        <v>na</v>
      </c>
      <c r="Q21" s="135" t="str">
        <f>'P11'!F20</f>
        <v>na</v>
      </c>
      <c r="R21" s="135" t="str">
        <f>'P12'!F20</f>
        <v>na</v>
      </c>
      <c r="S21" s="135" t="str">
        <f>'P13'!F20</f>
        <v>na</v>
      </c>
      <c r="T21" s="135" t="str">
        <f>'P14'!F20</f>
        <v>nt</v>
      </c>
      <c r="U21" s="135" t="str">
        <f>'P15'!F20</f>
        <v>nt</v>
      </c>
      <c r="V21" s="136" t="str">
        <f>'P16'!F20</f>
        <v>nt</v>
      </c>
      <c r="W21" s="136" t="str">
        <f>'P17'!F20</f>
        <v>nt</v>
      </c>
      <c r="X21" s="136" t="str">
        <f>'P18'!F20</f>
        <v>nt</v>
      </c>
      <c r="Y21" s="136" t="str">
        <f>'P19'!F20</f>
        <v>nt</v>
      </c>
      <c r="Z21" s="142" t="str">
        <f>'P20'!F20</f>
        <v>nt</v>
      </c>
      <c r="AA21" s="131" t="str">
        <f>'P21'!F20</f>
        <v>nt</v>
      </c>
      <c r="AB21" s="131" t="str">
        <f>'P22'!F20</f>
        <v>nt</v>
      </c>
      <c r="AC21" s="131" t="str">
        <f>'P23'!F20</f>
        <v>nt</v>
      </c>
      <c r="AD21" s="131" t="str">
        <f>'P24'!F20</f>
        <v>nt</v>
      </c>
      <c r="AE21" s="131" t="str">
        <f>'P25'!F20</f>
        <v>nt</v>
      </c>
      <c r="AF21" s="122"/>
    </row>
    <row r="22" ht="37.5" customHeight="1">
      <c r="A22" s="123" t="s">
        <v>164</v>
      </c>
      <c r="B22" s="124" t="s">
        <v>165</v>
      </c>
      <c r="C22" s="143" t="s">
        <v>141</v>
      </c>
      <c r="D22" s="137" t="s">
        <v>166</v>
      </c>
      <c r="E22" s="144"/>
      <c r="F22" s="126" t="s">
        <v>167</v>
      </c>
      <c r="G22" s="128" t="str">
        <f>'P01'!F21</f>
        <v>na</v>
      </c>
      <c r="H22" s="145" t="str">
        <f>'P02'!F21</f>
        <v>na</v>
      </c>
      <c r="I22" s="145" t="str">
        <f>'P03'!F21</f>
        <v>na</v>
      </c>
      <c r="J22" s="145" t="str">
        <f>'P04'!F21</f>
        <v>na</v>
      </c>
      <c r="K22" s="145" t="str">
        <f>'P05'!F21</f>
        <v>na</v>
      </c>
      <c r="L22" s="145" t="str">
        <f>'P06'!F21</f>
        <v>na</v>
      </c>
      <c r="M22" s="145" t="str">
        <f>'P07'!F21</f>
        <v>na</v>
      </c>
      <c r="N22" s="145" t="str">
        <f>'P08'!F21</f>
        <v>c</v>
      </c>
      <c r="O22" s="145" t="str">
        <f>'P09'!F21</f>
        <v>na</v>
      </c>
      <c r="P22" s="145" t="str">
        <f>'P10'!F21</f>
        <v>na</v>
      </c>
      <c r="Q22" s="145" t="str">
        <f>'P11'!F21</f>
        <v>c</v>
      </c>
      <c r="R22" s="145" t="str">
        <f>'P12'!F21</f>
        <v>na</v>
      </c>
      <c r="S22" s="145" t="str">
        <f>'P13'!F21</f>
        <v>na</v>
      </c>
      <c r="T22" s="145" t="str">
        <f>'P14'!F21</f>
        <v>nt</v>
      </c>
      <c r="U22" s="145" t="str">
        <f>'P15'!F21</f>
        <v>nt</v>
      </c>
      <c r="V22" s="146" t="str">
        <f>'P16'!F21</f>
        <v>nt</v>
      </c>
      <c r="W22" s="146" t="str">
        <f>'P17'!F21</f>
        <v>nt</v>
      </c>
      <c r="X22" s="146" t="str">
        <f>'P18'!F21</f>
        <v>nt</v>
      </c>
      <c r="Y22" s="146" t="str">
        <f>'P19'!F21</f>
        <v>nt</v>
      </c>
      <c r="Z22" s="146" t="str">
        <f>'P20'!F21</f>
        <v>nt</v>
      </c>
      <c r="AA22" s="131" t="str">
        <f>'P21'!F21</f>
        <v>nt</v>
      </c>
      <c r="AB22" s="131" t="str">
        <f>'P22'!F21</f>
        <v>nt</v>
      </c>
      <c r="AC22" s="131" t="str">
        <f>'P23'!F21</f>
        <v>nt</v>
      </c>
      <c r="AD22" s="131" t="str">
        <f>'P24'!F21</f>
        <v>nt</v>
      </c>
      <c r="AE22" s="131" t="str">
        <f>'P25'!F21</f>
        <v>nt</v>
      </c>
      <c r="AF22" s="122"/>
    </row>
    <row r="23" ht="37.5" customHeight="1">
      <c r="A23" s="139"/>
      <c r="B23" s="124" t="s">
        <v>168</v>
      </c>
      <c r="C23" s="147" t="s">
        <v>141</v>
      </c>
      <c r="D23" s="137" t="s">
        <v>166</v>
      </c>
      <c r="E23" s="148"/>
      <c r="F23" s="126" t="s">
        <v>169</v>
      </c>
      <c r="G23" s="128" t="str">
        <f>'P01'!F22</f>
        <v>na</v>
      </c>
      <c r="H23" s="135" t="str">
        <f>'P02'!F22</f>
        <v>na</v>
      </c>
      <c r="I23" s="135" t="str">
        <f>'P03'!F22</f>
        <v>na</v>
      </c>
      <c r="J23" s="135" t="str">
        <f>'P04'!F22</f>
        <v>na</v>
      </c>
      <c r="K23" s="135" t="str">
        <f>'P05'!F22</f>
        <v>na</v>
      </c>
      <c r="L23" s="135" t="str">
        <f>'P06'!F22</f>
        <v>na</v>
      </c>
      <c r="M23" s="135" t="str">
        <f>'P07'!F22</f>
        <v>na</v>
      </c>
      <c r="N23" s="135" t="str">
        <f>'P08'!F22</f>
        <v>c</v>
      </c>
      <c r="O23" s="135" t="str">
        <f>'P09'!F22</f>
        <v>na</v>
      </c>
      <c r="P23" s="135" t="str">
        <f>'P10'!F22</f>
        <v>na</v>
      </c>
      <c r="Q23" s="135" t="str">
        <f>'P11'!F22</f>
        <v>c</v>
      </c>
      <c r="R23" s="135" t="str">
        <f>'P12'!F22</f>
        <v>na</v>
      </c>
      <c r="S23" s="135" t="str">
        <f>'P13'!F22</f>
        <v>na</v>
      </c>
      <c r="T23" s="135" t="str">
        <f>'P14'!F22</f>
        <v>nt</v>
      </c>
      <c r="U23" s="135" t="str">
        <f>'P15'!F22</f>
        <v>nt</v>
      </c>
      <c r="V23" s="136" t="str">
        <f>'P16'!F22</f>
        <v>nt</v>
      </c>
      <c r="W23" s="136" t="str">
        <f>'P17'!F22</f>
        <v>nt</v>
      </c>
      <c r="X23" s="136" t="str">
        <f>'P18'!F22</f>
        <v>nt</v>
      </c>
      <c r="Y23" s="136" t="str">
        <f>'P19'!F22</f>
        <v>nt</v>
      </c>
      <c r="Z23" s="130" t="str">
        <f>'P20'!F22</f>
        <v>nt</v>
      </c>
      <c r="AA23" s="131" t="str">
        <f>'P21'!F22</f>
        <v>nt</v>
      </c>
      <c r="AB23" s="131" t="str">
        <f>'P22'!F22</f>
        <v>nt</v>
      </c>
      <c r="AC23" s="131" t="str">
        <f>'P23'!F22</f>
        <v>nt</v>
      </c>
      <c r="AD23" s="131" t="str">
        <f>'P24'!F22</f>
        <v>nt</v>
      </c>
      <c r="AE23" s="131" t="str">
        <f>'P25'!F22</f>
        <v>nt</v>
      </c>
      <c r="AF23" s="149"/>
    </row>
    <row r="24" ht="37.5" customHeight="1">
      <c r="A24" s="123" t="s">
        <v>170</v>
      </c>
      <c r="B24" s="124" t="s">
        <v>171</v>
      </c>
      <c r="C24" s="150" t="s">
        <v>141</v>
      </c>
      <c r="D24" s="126" t="s">
        <v>172</v>
      </c>
      <c r="E24" s="144" t="s">
        <v>143</v>
      </c>
      <c r="F24" s="126" t="s">
        <v>173</v>
      </c>
      <c r="G24" s="128" t="str">
        <f>'P01'!F23</f>
        <v>c</v>
      </c>
      <c r="H24" s="145" t="str">
        <f>'P02'!F23</f>
        <v>c</v>
      </c>
      <c r="I24" s="145" t="str">
        <f>'P03'!F23</f>
        <v>c</v>
      </c>
      <c r="J24" s="145" t="str">
        <f>'P04'!F23</f>
        <v>c</v>
      </c>
      <c r="K24" s="145" t="str">
        <f>'P05'!F23</f>
        <v>c</v>
      </c>
      <c r="L24" s="145" t="str">
        <f>'P06'!F23</f>
        <v>c</v>
      </c>
      <c r="M24" s="145" t="str">
        <f>'P07'!F23</f>
        <v>c</v>
      </c>
      <c r="N24" s="145" t="str">
        <f>'P08'!F23</f>
        <v>c</v>
      </c>
      <c r="O24" s="145" t="str">
        <f>'P09'!F23</f>
        <v>c</v>
      </c>
      <c r="P24" s="145" t="str">
        <f>'P10'!F23</f>
        <v>c</v>
      </c>
      <c r="Q24" s="145" t="str">
        <f>'P11'!F23</f>
        <v>c</v>
      </c>
      <c r="R24" s="145" t="str">
        <f>'P12'!F23</f>
        <v>c</v>
      </c>
      <c r="S24" s="145" t="str">
        <f>'P13'!F23</f>
        <v>c</v>
      </c>
      <c r="T24" s="145" t="str">
        <f>'P14'!F23</f>
        <v>nt</v>
      </c>
      <c r="U24" s="145" t="str">
        <f>'P15'!F23</f>
        <v>nt</v>
      </c>
      <c r="V24" s="146" t="str">
        <f>'P16'!F23</f>
        <v>nt</v>
      </c>
      <c r="W24" s="146" t="str">
        <f>'P17'!F23</f>
        <v>nt</v>
      </c>
      <c r="X24" s="146" t="str">
        <f>'P18'!F23</f>
        <v>nt</v>
      </c>
      <c r="Y24" s="146" t="str">
        <f>'P19'!F23</f>
        <v>nt</v>
      </c>
      <c r="Z24" s="146" t="str">
        <f>'P20'!F23</f>
        <v>nt</v>
      </c>
      <c r="AA24" s="131" t="str">
        <f>'P21'!F23</f>
        <v>nt</v>
      </c>
      <c r="AB24" s="131" t="str">
        <f>'P22'!F23</f>
        <v>nt</v>
      </c>
      <c r="AC24" s="131" t="str">
        <f>'P23'!F23</f>
        <v>nt</v>
      </c>
      <c r="AD24" s="131" t="str">
        <f>'P24'!F23</f>
        <v>nt</v>
      </c>
      <c r="AE24" s="131" t="str">
        <f>'P25'!F23</f>
        <v>nt</v>
      </c>
      <c r="AF24" s="151"/>
    </row>
    <row r="25" ht="37.5" customHeight="1">
      <c r="A25" s="133"/>
      <c r="B25" s="124" t="s">
        <v>174</v>
      </c>
      <c r="C25" s="152" t="s">
        <v>159</v>
      </c>
      <c r="D25" s="137" t="s">
        <v>175</v>
      </c>
      <c r="E25" s="148"/>
      <c r="F25" s="126" t="s">
        <v>176</v>
      </c>
      <c r="G25" s="128" t="str">
        <f>'P01'!F24</f>
        <v>nc</v>
      </c>
      <c r="H25" s="128" t="str">
        <f>'P02'!F24</f>
        <v>c</v>
      </c>
      <c r="I25" s="128" t="str">
        <f>'P03'!F24</f>
        <v>na</v>
      </c>
      <c r="J25" s="128" t="str">
        <f>'P04'!F24</f>
        <v>na</v>
      </c>
      <c r="K25" s="128" t="str">
        <f>'P05'!F24</f>
        <v>na</v>
      </c>
      <c r="L25" s="128" t="str">
        <f>'P06'!F24</f>
        <v>na</v>
      </c>
      <c r="M25" s="128" t="str">
        <f>'P07'!F24</f>
        <v>c</v>
      </c>
      <c r="N25" s="128" t="str">
        <f>'P08'!F24</f>
        <v>c</v>
      </c>
      <c r="O25" s="128" t="str">
        <f>'P09'!F24</f>
        <v>c</v>
      </c>
      <c r="P25" s="134" t="str">
        <f>'P10'!F24</f>
        <v>c</v>
      </c>
      <c r="Q25" s="135" t="str">
        <f>'P11'!F24</f>
        <v>c</v>
      </c>
      <c r="R25" s="135" t="str">
        <f>'P12'!F24</f>
        <v>c</v>
      </c>
      <c r="S25" s="135" t="str">
        <f>'P13'!F24</f>
        <v>nc</v>
      </c>
      <c r="T25" s="135" t="str">
        <f>'P14'!F24</f>
        <v>nt</v>
      </c>
      <c r="U25" s="135" t="str">
        <f>'P15'!F24</f>
        <v>nt</v>
      </c>
      <c r="V25" s="136" t="str">
        <f>'P16'!F24</f>
        <v>nt</v>
      </c>
      <c r="W25" s="136" t="str">
        <f>'P17'!F24</f>
        <v>nt</v>
      </c>
      <c r="X25" s="136" t="str">
        <f>'P18'!F24</f>
        <v>nt</v>
      </c>
      <c r="Y25" s="136" t="str">
        <f>'P19'!F24</f>
        <v>nt</v>
      </c>
      <c r="Z25" s="130" t="str">
        <f>'P20'!F24</f>
        <v>nt</v>
      </c>
      <c r="AA25" s="131" t="str">
        <f>'P21'!F24</f>
        <v>nt</v>
      </c>
      <c r="AB25" s="131" t="str">
        <f>'P22'!F24</f>
        <v>nt</v>
      </c>
      <c r="AC25" s="131" t="str">
        <f>'P23'!F24</f>
        <v>nt</v>
      </c>
      <c r="AD25" s="131" t="str">
        <f>'P24'!F24</f>
        <v>nt</v>
      </c>
      <c r="AE25" s="131" t="str">
        <f>'P25'!F24</f>
        <v>nt</v>
      </c>
      <c r="AF25" s="132"/>
    </row>
    <row r="26" ht="37.5" customHeight="1">
      <c r="A26" s="139"/>
      <c r="B26" s="124" t="s">
        <v>177</v>
      </c>
      <c r="C26" s="138" t="s">
        <v>159</v>
      </c>
      <c r="D26" s="137" t="s">
        <v>178</v>
      </c>
      <c r="E26" s="153"/>
      <c r="F26" s="126" t="s">
        <v>179</v>
      </c>
      <c r="G26" s="128" t="str">
        <f>'P01'!F25</f>
        <v>c</v>
      </c>
      <c r="H26" s="128" t="str">
        <f>'P02'!F25</f>
        <v>c</v>
      </c>
      <c r="I26" s="128" t="str">
        <f>'P03'!F25</f>
        <v>c</v>
      </c>
      <c r="J26" s="128" t="str">
        <f>'P04'!F25</f>
        <v>c</v>
      </c>
      <c r="K26" s="128" t="str">
        <f>'P05'!F25</f>
        <v>c</v>
      </c>
      <c r="L26" s="128" t="str">
        <f>'P06'!F25</f>
        <v>c</v>
      </c>
      <c r="M26" s="128" t="str">
        <f>'P07'!F25</f>
        <v>c</v>
      </c>
      <c r="N26" s="128" t="str">
        <f>'P08'!F25</f>
        <v>c</v>
      </c>
      <c r="O26" s="128" t="str">
        <f>'P09'!F25</f>
        <v>c</v>
      </c>
      <c r="P26" s="134" t="str">
        <f>'P10'!F25</f>
        <v>c</v>
      </c>
      <c r="Q26" s="135" t="str">
        <f>'P11'!F25</f>
        <v>c</v>
      </c>
      <c r="R26" s="135" t="str">
        <f>'P12'!F25</f>
        <v>c</v>
      </c>
      <c r="S26" s="135" t="str">
        <f>'P13'!F25</f>
        <v>c</v>
      </c>
      <c r="T26" s="135" t="str">
        <f>'P14'!F25</f>
        <v>nt</v>
      </c>
      <c r="U26" s="135" t="str">
        <f>'P15'!F25</f>
        <v>nt</v>
      </c>
      <c r="V26" s="136" t="str">
        <f>'P16'!F25</f>
        <v>nt</v>
      </c>
      <c r="W26" s="136" t="str">
        <f>'P17'!F25</f>
        <v>nt</v>
      </c>
      <c r="X26" s="136" t="str">
        <f>'P18'!F25</f>
        <v>nt</v>
      </c>
      <c r="Y26" s="136" t="str">
        <f>'P19'!F25</f>
        <v>nt</v>
      </c>
      <c r="Z26" s="130" t="str">
        <f>'P20'!F25</f>
        <v>nt</v>
      </c>
      <c r="AA26" s="131" t="str">
        <f>'P21'!F25</f>
        <v>nt</v>
      </c>
      <c r="AB26" s="131" t="str">
        <f>'P22'!F25</f>
        <v>nt</v>
      </c>
      <c r="AC26" s="131" t="str">
        <f>'P23'!F25</f>
        <v>nt</v>
      </c>
      <c r="AD26" s="131" t="str">
        <f>'P24'!F25</f>
        <v>nt</v>
      </c>
      <c r="AE26" s="131" t="str">
        <f>'P25'!F25</f>
        <v>nt</v>
      </c>
      <c r="AF26" s="132"/>
    </row>
    <row r="27" ht="37.5" customHeight="1">
      <c r="A27" s="123" t="s">
        <v>180</v>
      </c>
      <c r="B27" s="124" t="s">
        <v>181</v>
      </c>
      <c r="C27" s="138" t="s">
        <v>141</v>
      </c>
      <c r="D27" s="126" t="s">
        <v>182</v>
      </c>
      <c r="E27" s="153" t="s">
        <v>143</v>
      </c>
      <c r="F27" s="126" t="s">
        <v>183</v>
      </c>
      <c r="G27" s="128" t="str">
        <f>'P01'!F26</f>
        <v>c</v>
      </c>
      <c r="H27" s="128" t="str">
        <f>'P02'!F26</f>
        <v>na</v>
      </c>
      <c r="I27" s="128" t="str">
        <f>'P03'!F26</f>
        <v>na</v>
      </c>
      <c r="J27" s="128" t="str">
        <f>'P04'!F26</f>
        <v>na</v>
      </c>
      <c r="K27" s="128" t="str">
        <f>'P05'!F26</f>
        <v>na</v>
      </c>
      <c r="L27" s="128" t="str">
        <f>'P06'!F26</f>
        <v>na</v>
      </c>
      <c r="M27" s="128" t="str">
        <f>'P07'!F26</f>
        <v>na</v>
      </c>
      <c r="N27" s="128" t="str">
        <f>'P08'!F26</f>
        <v>na</v>
      </c>
      <c r="O27" s="128" t="str">
        <f>'P09'!F26</f>
        <v>na</v>
      </c>
      <c r="P27" s="134" t="str">
        <f>'P10'!F26</f>
        <v>na</v>
      </c>
      <c r="Q27" s="135" t="str">
        <f>'P11'!F26</f>
        <v>na</v>
      </c>
      <c r="R27" s="135" t="str">
        <f>'P12'!F26</f>
        <v>na</v>
      </c>
      <c r="S27" s="135" t="str">
        <f>'P13'!F26</f>
        <v>na</v>
      </c>
      <c r="T27" s="135" t="str">
        <f>'P14'!F26</f>
        <v>nt</v>
      </c>
      <c r="U27" s="135" t="str">
        <f>'P15'!F26</f>
        <v>nt</v>
      </c>
      <c r="V27" s="136" t="str">
        <f>'P16'!F26</f>
        <v>nt</v>
      </c>
      <c r="W27" s="136" t="str">
        <f>'P17'!F26</f>
        <v>nt</v>
      </c>
      <c r="X27" s="136" t="str">
        <f>'P18'!F26</f>
        <v>nt</v>
      </c>
      <c r="Y27" s="136" t="str">
        <f>'P19'!F26</f>
        <v>nt</v>
      </c>
      <c r="Z27" s="130" t="str">
        <f>'P20'!F26</f>
        <v>nt</v>
      </c>
      <c r="AA27" s="131" t="str">
        <f>'P21'!F26</f>
        <v>nt</v>
      </c>
      <c r="AB27" s="131" t="str">
        <f>'P22'!F26</f>
        <v>nt</v>
      </c>
      <c r="AC27" s="131" t="str">
        <f>'P23'!F26</f>
        <v>nt</v>
      </c>
      <c r="AD27" s="131" t="str">
        <f>'P24'!F26</f>
        <v>nt</v>
      </c>
      <c r="AE27" s="131" t="str">
        <f>'P25'!F26</f>
        <v>nt</v>
      </c>
      <c r="AF27" s="132"/>
    </row>
    <row r="28" ht="37.5" customHeight="1">
      <c r="A28" s="133"/>
      <c r="B28" s="124" t="s">
        <v>184</v>
      </c>
      <c r="C28" s="143" t="s">
        <v>141</v>
      </c>
      <c r="D28" s="126" t="s">
        <v>182</v>
      </c>
      <c r="E28" s="154"/>
      <c r="F28" s="126" t="s">
        <v>185</v>
      </c>
      <c r="G28" s="128" t="str">
        <f>'P01'!F27</f>
        <v>c</v>
      </c>
      <c r="H28" s="155" t="str">
        <f>'P02'!F27</f>
        <v>na</v>
      </c>
      <c r="I28" s="155" t="str">
        <f>'P03'!F27</f>
        <v>na</v>
      </c>
      <c r="J28" s="155" t="str">
        <f>'P04'!F27</f>
        <v>na</v>
      </c>
      <c r="K28" s="155" t="str">
        <f>'P05'!F27</f>
        <v>na</v>
      </c>
      <c r="L28" s="155" t="str">
        <f>'P06'!F27</f>
        <v>na</v>
      </c>
      <c r="M28" s="155" t="str">
        <f>'P07'!F27</f>
        <v>na</v>
      </c>
      <c r="N28" s="155" t="str">
        <f>'P08'!F27</f>
        <v>na</v>
      </c>
      <c r="O28" s="155" t="str">
        <f>'P09'!F27</f>
        <v>na</v>
      </c>
      <c r="P28" s="156" t="str">
        <f>'P10'!F27</f>
        <v>na</v>
      </c>
      <c r="Q28" s="135" t="str">
        <f>'P11'!F27</f>
        <v>na</v>
      </c>
      <c r="R28" s="135" t="str">
        <f>'P12'!F27</f>
        <v>na</v>
      </c>
      <c r="S28" s="135" t="str">
        <f>'P13'!F27</f>
        <v>na</v>
      </c>
      <c r="T28" s="135" t="str">
        <f>'P14'!F27</f>
        <v>nt</v>
      </c>
      <c r="U28" s="135" t="str">
        <f>'P15'!F27</f>
        <v>nt</v>
      </c>
      <c r="V28" s="157" t="str">
        <f>'P16'!F27</f>
        <v>nt</v>
      </c>
      <c r="W28" s="135" t="str">
        <f>'P17'!F27</f>
        <v>nt</v>
      </c>
      <c r="X28" s="157" t="str">
        <f>'P18'!F27</f>
        <v>nt</v>
      </c>
      <c r="Y28" s="157" t="str">
        <f>'P19'!F27</f>
        <v>nt</v>
      </c>
      <c r="Z28" s="146" t="str">
        <f>'P20'!F27</f>
        <v>nt</v>
      </c>
      <c r="AA28" s="131" t="str">
        <f>'P21'!F27</f>
        <v>nt</v>
      </c>
      <c r="AB28" s="131" t="str">
        <f>'P22'!F27</f>
        <v>nt</v>
      </c>
      <c r="AC28" s="131" t="str">
        <f>'P23'!F27</f>
        <v>nt</v>
      </c>
      <c r="AD28" s="131" t="str">
        <f>'P24'!F27</f>
        <v>nt</v>
      </c>
      <c r="AE28" s="131" t="str">
        <f>'P25'!F27</f>
        <v>nt</v>
      </c>
      <c r="AF28" s="122"/>
    </row>
    <row r="29" ht="37.5" customHeight="1">
      <c r="A29" s="133"/>
      <c r="B29" s="124" t="s">
        <v>186</v>
      </c>
      <c r="C29" s="147" t="s">
        <v>141</v>
      </c>
      <c r="D29" s="137" t="s">
        <v>187</v>
      </c>
      <c r="E29" s="158"/>
      <c r="F29" s="126" t="s">
        <v>188</v>
      </c>
      <c r="G29" s="128" t="str">
        <f>'P01'!F28</f>
        <v>na</v>
      </c>
      <c r="H29" s="129" t="str">
        <f>'P02'!F28</f>
        <v>na</v>
      </c>
      <c r="I29" s="129" t="str">
        <f>'P03'!F28</f>
        <v>na</v>
      </c>
      <c r="J29" s="129" t="str">
        <f>'P04'!F28</f>
        <v>na</v>
      </c>
      <c r="K29" s="129" t="str">
        <f>'P05'!F28</f>
        <v>na</v>
      </c>
      <c r="L29" s="129" t="str">
        <f>'P06'!F28</f>
        <v>na</v>
      </c>
      <c r="M29" s="129" t="str">
        <f>'P07'!F28</f>
        <v>na</v>
      </c>
      <c r="N29" s="129" t="str">
        <f>'P08'!F28</f>
        <v>na</v>
      </c>
      <c r="O29" s="129" t="str">
        <f>'P09'!F28</f>
        <v>na</v>
      </c>
      <c r="P29" s="129" t="str">
        <f>'P10'!F28</f>
        <v>na</v>
      </c>
      <c r="Q29" s="129" t="str">
        <f>'P11'!F28</f>
        <v>na</v>
      </c>
      <c r="R29" s="129" t="str">
        <f>'P12'!F28</f>
        <v>na</v>
      </c>
      <c r="S29" s="129" t="str">
        <f>'P13'!F28</f>
        <v>na</v>
      </c>
      <c r="T29" s="129" t="str">
        <f>'P14'!F28</f>
        <v>nt</v>
      </c>
      <c r="U29" s="129" t="str">
        <f>'P15'!F28</f>
        <v>nt</v>
      </c>
      <c r="V29" s="129" t="str">
        <f>'P16'!F28</f>
        <v>nt</v>
      </c>
      <c r="W29" s="129" t="str">
        <f>'P17'!F28</f>
        <v>nt</v>
      </c>
      <c r="X29" s="129" t="str">
        <f>'P18'!F28</f>
        <v>nt</v>
      </c>
      <c r="Y29" s="129" t="str">
        <f>'P19'!F28</f>
        <v>nt</v>
      </c>
      <c r="Z29" s="130" t="str">
        <f>'P20'!F28</f>
        <v>nt</v>
      </c>
      <c r="AA29" s="131" t="str">
        <f>'P21'!F28</f>
        <v>nt</v>
      </c>
      <c r="AB29" s="131" t="str">
        <f>'P22'!F28</f>
        <v>nt</v>
      </c>
      <c r="AC29" s="131" t="str">
        <f>'P23'!F28</f>
        <v>nt</v>
      </c>
      <c r="AD29" s="131" t="str">
        <f>'P24'!F28</f>
        <v>nt</v>
      </c>
      <c r="AE29" s="131" t="str">
        <f>'P25'!F28</f>
        <v>nt</v>
      </c>
      <c r="AF29" s="149"/>
    </row>
    <row r="30" ht="37.5" customHeight="1">
      <c r="A30" s="133"/>
      <c r="B30" s="124" t="s">
        <v>189</v>
      </c>
      <c r="C30" s="125" t="s">
        <v>141</v>
      </c>
      <c r="D30" s="137" t="s">
        <v>187</v>
      </c>
      <c r="E30" s="127"/>
      <c r="F30" s="126" t="s">
        <v>190</v>
      </c>
      <c r="G30" s="128" t="str">
        <f>'P01'!F29</f>
        <v>na</v>
      </c>
      <c r="H30" s="128" t="str">
        <f>'P02'!F29</f>
        <v>na</v>
      </c>
      <c r="I30" s="128" t="str">
        <f>'P03'!F29</f>
        <v>na</v>
      </c>
      <c r="J30" s="128" t="str">
        <f>'P04'!F29</f>
        <v>na</v>
      </c>
      <c r="K30" s="128" t="str">
        <f>'P05'!F29</f>
        <v>na</v>
      </c>
      <c r="L30" s="128" t="str">
        <f>'P06'!F29</f>
        <v>na</v>
      </c>
      <c r="M30" s="128" t="str">
        <f>'P07'!F29</f>
        <v>na</v>
      </c>
      <c r="N30" s="128" t="str">
        <f>'P08'!F29</f>
        <v>na</v>
      </c>
      <c r="O30" s="128" t="str">
        <f>'P09'!F29</f>
        <v>na</v>
      </c>
      <c r="P30" s="134" t="str">
        <f>'P10'!F29</f>
        <v>na</v>
      </c>
      <c r="Q30" s="135" t="str">
        <f>'P11'!F29</f>
        <v>na</v>
      </c>
      <c r="R30" s="135" t="str">
        <f>'P12'!F29</f>
        <v>na</v>
      </c>
      <c r="S30" s="135" t="str">
        <f>'P13'!F29</f>
        <v>na</v>
      </c>
      <c r="T30" s="135" t="str">
        <f>'P14'!F29</f>
        <v>nt</v>
      </c>
      <c r="U30" s="135" t="str">
        <f>'P15'!F29</f>
        <v>nt</v>
      </c>
      <c r="V30" s="136" t="str">
        <f>'P16'!F29</f>
        <v>nt</v>
      </c>
      <c r="W30" s="136" t="str">
        <f>'P17'!F29</f>
        <v>nt</v>
      </c>
      <c r="X30" s="136" t="str">
        <f>'P18'!F29</f>
        <v>nt</v>
      </c>
      <c r="Y30" s="136" t="str">
        <f>'P19'!F29</f>
        <v>nt</v>
      </c>
      <c r="Z30" s="130" t="str">
        <f>'P20'!F29</f>
        <v>nt</v>
      </c>
      <c r="AA30" s="131" t="str">
        <f>'P21'!F29</f>
        <v>nt</v>
      </c>
      <c r="AB30" s="131" t="str">
        <f>'P22'!F29</f>
        <v>nt</v>
      </c>
      <c r="AC30" s="131" t="str">
        <f>'P23'!F29</f>
        <v>nt</v>
      </c>
      <c r="AD30" s="131" t="str">
        <f>'P24'!F29</f>
        <v>nt</v>
      </c>
      <c r="AE30" s="131" t="str">
        <f>'P25'!F29</f>
        <v>nt</v>
      </c>
      <c r="AF30" s="159"/>
    </row>
    <row r="31" ht="37.5" customHeight="1">
      <c r="A31" s="133"/>
      <c r="B31" s="124" t="s">
        <v>191</v>
      </c>
      <c r="C31" s="125" t="s">
        <v>159</v>
      </c>
      <c r="D31" s="137" t="s">
        <v>192</v>
      </c>
      <c r="E31" s="127"/>
      <c r="F31" s="126" t="s">
        <v>193</v>
      </c>
      <c r="G31" s="128" t="str">
        <f>'P01'!F30</f>
        <v>nc</v>
      </c>
      <c r="H31" s="128" t="str">
        <f>'P02'!F30</f>
        <v>na</v>
      </c>
      <c r="I31" s="128" t="str">
        <f>'P03'!F30</f>
        <v>na</v>
      </c>
      <c r="J31" s="128" t="str">
        <f>'P04'!F30</f>
        <v>na</v>
      </c>
      <c r="K31" s="128" t="str">
        <f>'P05'!F30</f>
        <v>na</v>
      </c>
      <c r="L31" s="128" t="str">
        <f>'P06'!F30</f>
        <v>na</v>
      </c>
      <c r="M31" s="128" t="str">
        <f>'P07'!F30</f>
        <v>na</v>
      </c>
      <c r="N31" s="128" t="str">
        <f>'P08'!F30</f>
        <v>na</v>
      </c>
      <c r="O31" s="128" t="str">
        <f>'P09'!F30</f>
        <v>na</v>
      </c>
      <c r="P31" s="134" t="str">
        <f>'P10'!F30</f>
        <v>na</v>
      </c>
      <c r="Q31" s="135" t="str">
        <f>'P11'!F30</f>
        <v>na</v>
      </c>
      <c r="R31" s="135" t="str">
        <f>'P12'!F30</f>
        <v>na</v>
      </c>
      <c r="S31" s="135" t="str">
        <f>'P13'!F30</f>
        <v>na</v>
      </c>
      <c r="T31" s="135" t="str">
        <f>'P14'!F30</f>
        <v>nt</v>
      </c>
      <c r="U31" s="135" t="str">
        <f>'P15'!F30</f>
        <v>nt</v>
      </c>
      <c r="V31" s="136" t="str">
        <f>'P16'!F30</f>
        <v>nt</v>
      </c>
      <c r="W31" s="136" t="str">
        <f>'P17'!F30</f>
        <v>nt</v>
      </c>
      <c r="X31" s="136" t="str">
        <f>'P18'!F30</f>
        <v>nt</v>
      </c>
      <c r="Y31" s="136" t="str">
        <f>'P19'!F30</f>
        <v>nt</v>
      </c>
      <c r="Z31" s="130" t="str">
        <f>'P20'!F30</f>
        <v>nt</v>
      </c>
      <c r="AA31" s="131" t="str">
        <f>'P21'!F30</f>
        <v>nt</v>
      </c>
      <c r="AB31" s="131" t="str">
        <f>'P22'!F30</f>
        <v>nt</v>
      </c>
      <c r="AC31" s="131" t="str">
        <f>'P23'!F30</f>
        <v>nt</v>
      </c>
      <c r="AD31" s="131" t="str">
        <f>'P24'!F30</f>
        <v>nt</v>
      </c>
      <c r="AE31" s="131" t="str">
        <f>'P25'!F30</f>
        <v>nt</v>
      </c>
      <c r="AF31" s="159"/>
    </row>
    <row r="32" ht="37.5" customHeight="1">
      <c r="A32" s="133"/>
      <c r="B32" s="124" t="s">
        <v>194</v>
      </c>
      <c r="C32" s="125" t="s">
        <v>159</v>
      </c>
      <c r="D32" s="137" t="s">
        <v>192</v>
      </c>
      <c r="E32" s="127"/>
      <c r="F32" s="126" t="s">
        <v>195</v>
      </c>
      <c r="G32" s="128" t="str">
        <f>'P01'!F31</f>
        <v>na</v>
      </c>
      <c r="H32" s="128" t="str">
        <f>'P02'!F31</f>
        <v>na</v>
      </c>
      <c r="I32" s="128" t="str">
        <f>'P03'!F31</f>
        <v>na</v>
      </c>
      <c r="J32" s="128" t="str">
        <f>'P04'!F31</f>
        <v>na</v>
      </c>
      <c r="K32" s="128" t="str">
        <f>'P05'!F31</f>
        <v>na</v>
      </c>
      <c r="L32" s="128" t="str">
        <f>'P06'!F31</f>
        <v>na</v>
      </c>
      <c r="M32" s="128" t="str">
        <f>'P07'!F31</f>
        <v>na</v>
      </c>
      <c r="N32" s="128" t="str">
        <f>'P08'!F31</f>
        <v>na</v>
      </c>
      <c r="O32" s="128" t="str">
        <f>'P09'!F31</f>
        <v>na</v>
      </c>
      <c r="P32" s="134" t="str">
        <f>'P10'!F31</f>
        <v>na</v>
      </c>
      <c r="Q32" s="135" t="str">
        <f>'P11'!F31</f>
        <v>na</v>
      </c>
      <c r="R32" s="135" t="str">
        <f>'P12'!F31</f>
        <v>na</v>
      </c>
      <c r="S32" s="135" t="str">
        <f>'P13'!F31</f>
        <v>na</v>
      </c>
      <c r="T32" s="135" t="str">
        <f>'P14'!F31</f>
        <v>nt</v>
      </c>
      <c r="U32" s="135" t="str">
        <f>'P15'!F31</f>
        <v>nt</v>
      </c>
      <c r="V32" s="136" t="str">
        <f>'P16'!F31</f>
        <v>nt</v>
      </c>
      <c r="W32" s="136" t="str">
        <f>'P17'!F31</f>
        <v>nt</v>
      </c>
      <c r="X32" s="136" t="str">
        <f>'P18'!F31</f>
        <v>nt</v>
      </c>
      <c r="Y32" s="136" t="str">
        <f>'P19'!F31</f>
        <v>nt</v>
      </c>
      <c r="Z32" s="130" t="str">
        <f>'P20'!F31</f>
        <v>nt</v>
      </c>
      <c r="AA32" s="131" t="str">
        <f>'P21'!F31</f>
        <v>nt</v>
      </c>
      <c r="AB32" s="131" t="str">
        <f>'P22'!F31</f>
        <v>nt</v>
      </c>
      <c r="AC32" s="131" t="str">
        <f>'P23'!F31</f>
        <v>nt</v>
      </c>
      <c r="AD32" s="131" t="str">
        <f>'P24'!F31</f>
        <v>nt</v>
      </c>
      <c r="AE32" s="131" t="str">
        <f>'P25'!F31</f>
        <v>nt</v>
      </c>
      <c r="AF32" s="159"/>
    </row>
    <row r="33" ht="37.5" customHeight="1">
      <c r="A33" s="133"/>
      <c r="B33" s="124" t="s">
        <v>196</v>
      </c>
      <c r="C33" s="125" t="s">
        <v>141</v>
      </c>
      <c r="D33" s="137" t="s">
        <v>142</v>
      </c>
      <c r="E33" s="153"/>
      <c r="F33" s="126" t="s">
        <v>197</v>
      </c>
      <c r="G33" s="128" t="str">
        <f>'P01'!F32</f>
        <v>c</v>
      </c>
      <c r="H33" s="128" t="str">
        <f>'P02'!F32</f>
        <v>na</v>
      </c>
      <c r="I33" s="128" t="str">
        <f>'P03'!F32</f>
        <v>na</v>
      </c>
      <c r="J33" s="128" t="str">
        <f>'P04'!F32</f>
        <v>na</v>
      </c>
      <c r="K33" s="128" t="str">
        <f>'P05'!F32</f>
        <v>na</v>
      </c>
      <c r="L33" s="128" t="str">
        <f>'P06'!F32</f>
        <v>na</v>
      </c>
      <c r="M33" s="128" t="str">
        <f>'P07'!F32</f>
        <v>na</v>
      </c>
      <c r="N33" s="128" t="str">
        <f>'P08'!F32</f>
        <v>na</v>
      </c>
      <c r="O33" s="128" t="str">
        <f>'P09'!F32</f>
        <v>na</v>
      </c>
      <c r="P33" s="134" t="str">
        <f>'P10'!F32</f>
        <v>na</v>
      </c>
      <c r="Q33" s="135" t="str">
        <f>'P11'!F32</f>
        <v>na</v>
      </c>
      <c r="R33" s="135" t="str">
        <f>'P12'!F32</f>
        <v>na</v>
      </c>
      <c r="S33" s="135" t="str">
        <f>'P13'!F32</f>
        <v>na</v>
      </c>
      <c r="T33" s="135" t="str">
        <f>'P14'!F32</f>
        <v>nt</v>
      </c>
      <c r="U33" s="135" t="str">
        <f>'P15'!F32</f>
        <v>nt</v>
      </c>
      <c r="V33" s="136" t="str">
        <f>'P16'!F32</f>
        <v>nt</v>
      </c>
      <c r="W33" s="136" t="str">
        <f>'P17'!F32</f>
        <v>nt</v>
      </c>
      <c r="X33" s="136" t="str">
        <f>'P18'!F32</f>
        <v>nt</v>
      </c>
      <c r="Y33" s="136" t="str">
        <f>'P19'!F32</f>
        <v>nt</v>
      </c>
      <c r="Z33" s="130" t="str">
        <f>'P20'!F32</f>
        <v>nt</v>
      </c>
      <c r="AA33" s="131" t="str">
        <f>'P21'!F32</f>
        <v>nt</v>
      </c>
      <c r="AB33" s="131" t="str">
        <f>'P22'!F32</f>
        <v>nt</v>
      </c>
      <c r="AC33" s="131" t="str">
        <f>'P23'!F32</f>
        <v>nt</v>
      </c>
      <c r="AD33" s="131" t="str">
        <f>'P24'!F32</f>
        <v>nt</v>
      </c>
      <c r="AE33" s="131" t="str">
        <f>'P25'!F32</f>
        <v>nt</v>
      </c>
      <c r="AF33" s="159"/>
    </row>
    <row r="34" ht="37.5" customHeight="1">
      <c r="A34" s="133"/>
      <c r="B34" s="124" t="s">
        <v>198</v>
      </c>
      <c r="C34" s="125" t="s">
        <v>141</v>
      </c>
      <c r="D34" s="137" t="s">
        <v>142</v>
      </c>
      <c r="E34" s="153"/>
      <c r="F34" s="126" t="s">
        <v>199</v>
      </c>
      <c r="G34" s="128" t="str">
        <f>'P01'!F33</f>
        <v>na</v>
      </c>
      <c r="H34" s="128" t="str">
        <f>'P02'!F33</f>
        <v>na</v>
      </c>
      <c r="I34" s="128" t="str">
        <f>'P03'!F33</f>
        <v>na</v>
      </c>
      <c r="J34" s="128" t="str">
        <f>'P04'!F33</f>
        <v>na</v>
      </c>
      <c r="K34" s="128" t="str">
        <f>'P05'!F33</f>
        <v>na</v>
      </c>
      <c r="L34" s="128" t="str">
        <f>'P06'!F33</f>
        <v>na</v>
      </c>
      <c r="M34" s="128" t="str">
        <f>'P07'!F33</f>
        <v>na</v>
      </c>
      <c r="N34" s="128" t="str">
        <f>'P08'!F33</f>
        <v>na</v>
      </c>
      <c r="O34" s="128" t="str">
        <f>'P09'!F33</f>
        <v>na</v>
      </c>
      <c r="P34" s="134" t="str">
        <f>'P10'!F33</f>
        <v>na</v>
      </c>
      <c r="Q34" s="135" t="str">
        <f>'P11'!F33</f>
        <v>na</v>
      </c>
      <c r="R34" s="135" t="str">
        <f>'P12'!F33</f>
        <v>na</v>
      </c>
      <c r="S34" s="135" t="str">
        <f>'P13'!F33</f>
        <v>na</v>
      </c>
      <c r="T34" s="135" t="str">
        <f>'P14'!F33</f>
        <v>nt</v>
      </c>
      <c r="U34" s="135" t="str">
        <f>'P15'!F33</f>
        <v>nt</v>
      </c>
      <c r="V34" s="136" t="str">
        <f>'P16'!F33</f>
        <v>nt</v>
      </c>
      <c r="W34" s="136" t="str">
        <f>'P17'!F33</f>
        <v>nt</v>
      </c>
      <c r="X34" s="136" t="str">
        <f>'P18'!F33</f>
        <v>nt</v>
      </c>
      <c r="Y34" s="136" t="str">
        <f>'P19'!F33</f>
        <v>nt</v>
      </c>
      <c r="Z34" s="130" t="str">
        <f>'P20'!F33</f>
        <v>nt</v>
      </c>
      <c r="AA34" s="131" t="str">
        <f>'P21'!F33</f>
        <v>nt</v>
      </c>
      <c r="AB34" s="131" t="str">
        <f>'P22'!F33</f>
        <v>nt</v>
      </c>
      <c r="AC34" s="131" t="str">
        <f>'P23'!F33</f>
        <v>nt</v>
      </c>
      <c r="AD34" s="131" t="str">
        <f>'P24'!F33</f>
        <v>nt</v>
      </c>
      <c r="AE34" s="131" t="str">
        <f>'P25'!F33</f>
        <v>nt</v>
      </c>
      <c r="AF34" s="159"/>
    </row>
    <row r="35" ht="37.5" customHeight="1">
      <c r="A35" s="133"/>
      <c r="B35" s="124" t="s">
        <v>200</v>
      </c>
      <c r="C35" s="125" t="s">
        <v>141</v>
      </c>
      <c r="D35" s="137" t="s">
        <v>142</v>
      </c>
      <c r="E35" s="153"/>
      <c r="F35" s="126" t="s">
        <v>201</v>
      </c>
      <c r="G35" s="128" t="str">
        <f>'P01'!F34</f>
        <v>na</v>
      </c>
      <c r="H35" s="128" t="str">
        <f>'P02'!F34</f>
        <v>na</v>
      </c>
      <c r="I35" s="128" t="str">
        <f>'P03'!F34</f>
        <v>na</v>
      </c>
      <c r="J35" s="128" t="str">
        <f>'P04'!F34</f>
        <v>na</v>
      </c>
      <c r="K35" s="128" t="str">
        <f>'P05'!F34</f>
        <v>na</v>
      </c>
      <c r="L35" s="128" t="str">
        <f>'P06'!F34</f>
        <v>na</v>
      </c>
      <c r="M35" s="128" t="str">
        <f>'P07'!F34</f>
        <v>na</v>
      </c>
      <c r="N35" s="128" t="str">
        <f>'P08'!F34</f>
        <v>na</v>
      </c>
      <c r="O35" s="128" t="str">
        <f>'P09'!F34</f>
        <v>na</v>
      </c>
      <c r="P35" s="134" t="str">
        <f>'P10'!F34</f>
        <v>na</v>
      </c>
      <c r="Q35" s="135" t="str">
        <f>'P11'!F34</f>
        <v>na</v>
      </c>
      <c r="R35" s="135" t="str">
        <f>'P12'!F34</f>
        <v>na</v>
      </c>
      <c r="S35" s="135" t="str">
        <f>'P13'!F34</f>
        <v>na</v>
      </c>
      <c r="T35" s="135" t="str">
        <f>'P14'!F34</f>
        <v>nt</v>
      </c>
      <c r="U35" s="135" t="str">
        <f>'P15'!F34</f>
        <v>nt</v>
      </c>
      <c r="V35" s="136" t="str">
        <f>'P16'!F34</f>
        <v>nt</v>
      </c>
      <c r="W35" s="136" t="str">
        <f>'P17'!F34</f>
        <v>nt</v>
      </c>
      <c r="X35" s="136" t="str">
        <f>'P18'!F34</f>
        <v>nt</v>
      </c>
      <c r="Y35" s="136" t="str">
        <f>'P19'!F34</f>
        <v>nt</v>
      </c>
      <c r="Z35" s="130" t="str">
        <f>'P20'!F34</f>
        <v>nt</v>
      </c>
      <c r="AA35" s="131" t="str">
        <f>'P21'!F34</f>
        <v>nt</v>
      </c>
      <c r="AB35" s="131" t="str">
        <f>'P22'!F34</f>
        <v>nt</v>
      </c>
      <c r="AC35" s="131" t="str">
        <f>'P23'!F34</f>
        <v>nt</v>
      </c>
      <c r="AD35" s="131" t="str">
        <f>'P24'!F34</f>
        <v>nt</v>
      </c>
      <c r="AE35" s="131" t="str">
        <f>'P25'!F34</f>
        <v>nt</v>
      </c>
      <c r="AF35" s="159"/>
    </row>
    <row r="36" ht="37.5" customHeight="1">
      <c r="A36" s="133"/>
      <c r="B36" s="124" t="s">
        <v>202</v>
      </c>
      <c r="C36" s="125" t="s">
        <v>141</v>
      </c>
      <c r="D36" s="137" t="s">
        <v>203</v>
      </c>
      <c r="E36" s="153" t="s">
        <v>143</v>
      </c>
      <c r="F36" s="126" t="s">
        <v>204</v>
      </c>
      <c r="G36" s="128" t="str">
        <f>'P01'!F35</f>
        <v>na</v>
      </c>
      <c r="H36" s="128" t="str">
        <f>'P02'!F35</f>
        <v>na</v>
      </c>
      <c r="I36" s="128" t="str">
        <f>'P03'!F35</f>
        <v>na</v>
      </c>
      <c r="J36" s="128" t="str">
        <f>'P04'!F35</f>
        <v>na</v>
      </c>
      <c r="K36" s="128" t="str">
        <f>'P05'!F35</f>
        <v>na</v>
      </c>
      <c r="L36" s="128" t="str">
        <f>'P06'!F35</f>
        <v>na</v>
      </c>
      <c r="M36" s="128" t="str">
        <f>'P07'!F35</f>
        <v>na</v>
      </c>
      <c r="N36" s="128" t="str">
        <f>'P08'!F35</f>
        <v>na</v>
      </c>
      <c r="O36" s="128" t="str">
        <f>'P09'!F35</f>
        <v>na</v>
      </c>
      <c r="P36" s="134" t="str">
        <f>'P10'!F35</f>
        <v>na</v>
      </c>
      <c r="Q36" s="135" t="str">
        <f>'P11'!F35</f>
        <v>na</v>
      </c>
      <c r="R36" s="135" t="str">
        <f>'P12'!F35</f>
        <v>na</v>
      </c>
      <c r="S36" s="135" t="str">
        <f>'P13'!F35</f>
        <v>na</v>
      </c>
      <c r="T36" s="135" t="str">
        <f>'P14'!F35</f>
        <v>nt</v>
      </c>
      <c r="U36" s="135" t="str">
        <f>'P15'!F35</f>
        <v>nt</v>
      </c>
      <c r="V36" s="136" t="str">
        <f>'P16'!F35</f>
        <v>nt</v>
      </c>
      <c r="W36" s="136" t="str">
        <f>'P17'!F35</f>
        <v>nt</v>
      </c>
      <c r="X36" s="136" t="str">
        <f>'P18'!F35</f>
        <v>nt</v>
      </c>
      <c r="Y36" s="136" t="str">
        <f>'P19'!F35</f>
        <v>nt</v>
      </c>
      <c r="Z36" s="130" t="str">
        <f>'P20'!F35</f>
        <v>nt</v>
      </c>
      <c r="AA36" s="131" t="str">
        <f>'P21'!F35</f>
        <v>nt</v>
      </c>
      <c r="AB36" s="131" t="str">
        <f>'P22'!F35</f>
        <v>nt</v>
      </c>
      <c r="AC36" s="131" t="str">
        <f>'P23'!F35</f>
        <v>nt</v>
      </c>
      <c r="AD36" s="131" t="str">
        <f>'P24'!F35</f>
        <v>nt</v>
      </c>
      <c r="AE36" s="131" t="str">
        <f>'P25'!F35</f>
        <v>nt</v>
      </c>
      <c r="AF36" s="159"/>
    </row>
    <row r="37" ht="37.5" customHeight="1">
      <c r="A37" s="133"/>
      <c r="B37" s="124" t="s">
        <v>205</v>
      </c>
      <c r="C37" s="125" t="s">
        <v>141</v>
      </c>
      <c r="D37" s="126" t="s">
        <v>206</v>
      </c>
      <c r="E37" s="127"/>
      <c r="F37" s="126" t="s">
        <v>207</v>
      </c>
      <c r="G37" s="128" t="str">
        <f>'P01'!F36</f>
        <v>c</v>
      </c>
      <c r="H37" s="128" t="str">
        <f>'P02'!F36</f>
        <v>na</v>
      </c>
      <c r="I37" s="128" t="str">
        <f>'P03'!F36</f>
        <v>na</v>
      </c>
      <c r="J37" s="128" t="str">
        <f>'P04'!F36</f>
        <v>na</v>
      </c>
      <c r="K37" s="128" t="str">
        <f>'P05'!F36</f>
        <v>na</v>
      </c>
      <c r="L37" s="128" t="str">
        <f>'P06'!F36</f>
        <v>na</v>
      </c>
      <c r="M37" s="128" t="str">
        <f>'P07'!F36</f>
        <v>na</v>
      </c>
      <c r="N37" s="128" t="str">
        <f>'P08'!F36</f>
        <v>na</v>
      </c>
      <c r="O37" s="128" t="str">
        <f>'P09'!F36</f>
        <v>na</v>
      </c>
      <c r="P37" s="134" t="str">
        <f>'P10'!F36</f>
        <v>na</v>
      </c>
      <c r="Q37" s="135" t="str">
        <f>'P11'!F36</f>
        <v>na</v>
      </c>
      <c r="R37" s="135" t="str">
        <f>'P12'!F36</f>
        <v>na</v>
      </c>
      <c r="S37" s="135" t="str">
        <f>'P13'!F36</f>
        <v>na</v>
      </c>
      <c r="T37" s="135" t="str">
        <f>'P14'!F36</f>
        <v>nt</v>
      </c>
      <c r="U37" s="135" t="str">
        <f>'P15'!F36</f>
        <v>nt</v>
      </c>
      <c r="V37" s="136" t="str">
        <f>'P16'!F36</f>
        <v>nt</v>
      </c>
      <c r="W37" s="136" t="str">
        <f>'P17'!F36</f>
        <v>nt</v>
      </c>
      <c r="X37" s="136" t="str">
        <f>'P18'!F36</f>
        <v>nt</v>
      </c>
      <c r="Y37" s="136" t="str">
        <f>'P19'!F36</f>
        <v>nt</v>
      </c>
      <c r="Z37" s="130" t="str">
        <f>'P20'!F36</f>
        <v>nt</v>
      </c>
      <c r="AA37" s="131" t="str">
        <f>'P21'!F36</f>
        <v>nt</v>
      </c>
      <c r="AB37" s="131" t="str">
        <f>'P22'!F36</f>
        <v>nt</v>
      </c>
      <c r="AC37" s="131" t="str">
        <f>'P23'!F36</f>
        <v>nt</v>
      </c>
      <c r="AD37" s="131" t="str">
        <f>'P24'!F36</f>
        <v>nt</v>
      </c>
      <c r="AE37" s="131" t="str">
        <f>'P25'!F36</f>
        <v>nt</v>
      </c>
      <c r="AF37" s="159"/>
    </row>
    <row r="38" ht="37.5" customHeight="1">
      <c r="A38" s="133"/>
      <c r="B38" s="124" t="s">
        <v>208</v>
      </c>
      <c r="C38" s="125" t="s">
        <v>141</v>
      </c>
      <c r="D38" s="126" t="s">
        <v>206</v>
      </c>
      <c r="E38" s="127"/>
      <c r="F38" s="126" t="s">
        <v>209</v>
      </c>
      <c r="G38" s="128" t="str">
        <f>'P01'!F37</f>
        <v>na</v>
      </c>
      <c r="H38" s="128" t="str">
        <f>'P02'!F37</f>
        <v>na</v>
      </c>
      <c r="I38" s="128" t="str">
        <f>'P03'!F37</f>
        <v>na</v>
      </c>
      <c r="J38" s="128" t="str">
        <f>'P04'!F37</f>
        <v>na</v>
      </c>
      <c r="K38" s="128" t="str">
        <f>'P05'!F37</f>
        <v>na</v>
      </c>
      <c r="L38" s="128" t="str">
        <f>'P06'!F37</f>
        <v>na</v>
      </c>
      <c r="M38" s="128" t="str">
        <f>'P07'!F37</f>
        <v>na</v>
      </c>
      <c r="N38" s="128" t="str">
        <f>'P08'!F37</f>
        <v>na</v>
      </c>
      <c r="O38" s="128" t="str">
        <f>'P09'!F37</f>
        <v>na</v>
      </c>
      <c r="P38" s="134" t="str">
        <f>'P10'!F37</f>
        <v>na</v>
      </c>
      <c r="Q38" s="135" t="str">
        <f>'P11'!F37</f>
        <v>na</v>
      </c>
      <c r="R38" s="135" t="str">
        <f>'P12'!F37</f>
        <v>na</v>
      </c>
      <c r="S38" s="135" t="str">
        <f>'P13'!F37</f>
        <v>na</v>
      </c>
      <c r="T38" s="135" t="str">
        <f>'P14'!F37</f>
        <v>nt</v>
      </c>
      <c r="U38" s="135" t="str">
        <f>'P15'!F37</f>
        <v>nt</v>
      </c>
      <c r="V38" s="136" t="str">
        <f>'P16'!F37</f>
        <v>nt</v>
      </c>
      <c r="W38" s="136" t="str">
        <f>'P17'!F37</f>
        <v>nt</v>
      </c>
      <c r="X38" s="136" t="str">
        <f>'P18'!F37</f>
        <v>nt</v>
      </c>
      <c r="Y38" s="136" t="str">
        <f>'P19'!F37</f>
        <v>nt</v>
      </c>
      <c r="Z38" s="130" t="str">
        <f>'P20'!F37</f>
        <v>nt</v>
      </c>
      <c r="AA38" s="131" t="str">
        <f>'P21'!F37</f>
        <v>nt</v>
      </c>
      <c r="AB38" s="131" t="str">
        <f>'P22'!F37</f>
        <v>nt</v>
      </c>
      <c r="AC38" s="131" t="str">
        <f>'P23'!F37</f>
        <v>nt</v>
      </c>
      <c r="AD38" s="131" t="str">
        <f>'P24'!F37</f>
        <v>nt</v>
      </c>
      <c r="AE38" s="131" t="str">
        <f>'P25'!F37</f>
        <v>nt</v>
      </c>
      <c r="AF38" s="159"/>
    </row>
    <row r="39" ht="37.5" customHeight="1">
      <c r="A39" s="139"/>
      <c r="B39" s="124" t="s">
        <v>210</v>
      </c>
      <c r="C39" s="125" t="s">
        <v>141</v>
      </c>
      <c r="D39" s="137" t="s">
        <v>166</v>
      </c>
      <c r="E39" s="127"/>
      <c r="F39" s="126" t="s">
        <v>211</v>
      </c>
      <c r="G39" s="128" t="str">
        <f>'P01'!F38</f>
        <v>c</v>
      </c>
      <c r="H39" s="128" t="str">
        <f>'P02'!F38</f>
        <v>na</v>
      </c>
      <c r="I39" s="128" t="str">
        <f>'P03'!F38</f>
        <v>na</v>
      </c>
      <c r="J39" s="128" t="str">
        <f>'P04'!F38</f>
        <v>na</v>
      </c>
      <c r="K39" s="128" t="str">
        <f>'P05'!F38</f>
        <v>na</v>
      </c>
      <c r="L39" s="128" t="str">
        <f>'P06'!F38</f>
        <v>na</v>
      </c>
      <c r="M39" s="128" t="str">
        <f>'P07'!F38</f>
        <v>na</v>
      </c>
      <c r="N39" s="128" t="str">
        <f>'P08'!F38</f>
        <v>na</v>
      </c>
      <c r="O39" s="128" t="str">
        <f>'P09'!F38</f>
        <v>na</v>
      </c>
      <c r="P39" s="134" t="str">
        <f>'P10'!F38</f>
        <v>na</v>
      </c>
      <c r="Q39" s="135" t="str">
        <f>'P11'!F38</f>
        <v>na</v>
      </c>
      <c r="R39" s="135" t="str">
        <f>'P12'!F38</f>
        <v>na</v>
      </c>
      <c r="S39" s="135" t="str">
        <f>'P13'!F38</f>
        <v>na</v>
      </c>
      <c r="T39" s="135" t="str">
        <f>'P14'!F38</f>
        <v>nt</v>
      </c>
      <c r="U39" s="135" t="str">
        <f>'P15'!F38</f>
        <v>nt</v>
      </c>
      <c r="V39" s="136" t="str">
        <f>'P16'!F38</f>
        <v>nt</v>
      </c>
      <c r="W39" s="136" t="str">
        <f>'P17'!F38</f>
        <v>nt</v>
      </c>
      <c r="X39" s="136" t="str">
        <f>'P18'!F38</f>
        <v>nt</v>
      </c>
      <c r="Y39" s="136" t="str">
        <f>'P19'!F38</f>
        <v>nt</v>
      </c>
      <c r="Z39" s="130" t="str">
        <f>'P20'!F38</f>
        <v>nt</v>
      </c>
      <c r="AA39" s="131" t="str">
        <f>'P21'!F38</f>
        <v>nt</v>
      </c>
      <c r="AB39" s="131" t="str">
        <f>'P22'!F38</f>
        <v>nt</v>
      </c>
      <c r="AC39" s="131" t="str">
        <f>'P23'!F38</f>
        <v>nt</v>
      </c>
      <c r="AD39" s="131" t="str">
        <f>'P24'!F38</f>
        <v>nt</v>
      </c>
      <c r="AE39" s="131" t="str">
        <f>'P25'!F38</f>
        <v>nt</v>
      </c>
      <c r="AF39" s="159"/>
    </row>
    <row r="40" ht="37.5" customHeight="1">
      <c r="A40" s="123" t="s">
        <v>212</v>
      </c>
      <c r="B40" s="124" t="s">
        <v>213</v>
      </c>
      <c r="C40" s="125" t="s">
        <v>141</v>
      </c>
      <c r="D40" s="137" t="s">
        <v>214</v>
      </c>
      <c r="E40" s="127"/>
      <c r="F40" s="126" t="s">
        <v>215</v>
      </c>
      <c r="G40" s="128" t="str">
        <f>'P01'!F39</f>
        <v>na</v>
      </c>
      <c r="H40" s="128" t="str">
        <f>'P02'!F39</f>
        <v>na</v>
      </c>
      <c r="I40" s="128" t="str">
        <f>'P03'!F39</f>
        <v>na</v>
      </c>
      <c r="J40" s="128" t="str">
        <f>'P04'!F39</f>
        <v>na</v>
      </c>
      <c r="K40" s="128" t="str">
        <f>'P05'!F39</f>
        <v>na</v>
      </c>
      <c r="L40" s="128" t="str">
        <f>'P06'!F39</f>
        <v>na</v>
      </c>
      <c r="M40" s="128" t="str">
        <f>'P07'!F39</f>
        <v>na</v>
      </c>
      <c r="N40" s="128" t="str">
        <f>'P08'!F39</f>
        <v>na</v>
      </c>
      <c r="O40" s="128" t="str">
        <f>'P09'!F39</f>
        <v>na</v>
      </c>
      <c r="P40" s="134" t="str">
        <f>'P10'!F39</f>
        <v>na</v>
      </c>
      <c r="Q40" s="135" t="str">
        <f>'P11'!F39</f>
        <v>na</v>
      </c>
      <c r="R40" s="135" t="str">
        <f>'P12'!F39</f>
        <v>na</v>
      </c>
      <c r="S40" s="135" t="str">
        <f>'P13'!F39</f>
        <v>na</v>
      </c>
      <c r="T40" s="135" t="str">
        <f>'P14'!F39</f>
        <v>nt</v>
      </c>
      <c r="U40" s="135" t="str">
        <f>'P15'!F39</f>
        <v>nt</v>
      </c>
      <c r="V40" s="136" t="str">
        <f>'P16'!F39</f>
        <v>nt</v>
      </c>
      <c r="W40" s="136" t="str">
        <f>'P17'!F39</f>
        <v>nt</v>
      </c>
      <c r="X40" s="136" t="str">
        <f>'P18'!F39</f>
        <v>nt</v>
      </c>
      <c r="Y40" s="136" t="str">
        <f>'P19'!F39</f>
        <v>nt</v>
      </c>
      <c r="Z40" s="130" t="str">
        <f>'P20'!F39</f>
        <v>nt</v>
      </c>
      <c r="AA40" s="131" t="str">
        <f>'P21'!F39</f>
        <v>nt</v>
      </c>
      <c r="AB40" s="131" t="str">
        <f>'P22'!F39</f>
        <v>nt</v>
      </c>
      <c r="AC40" s="131" t="str">
        <f>'P23'!F39</f>
        <v>nt</v>
      </c>
      <c r="AD40" s="131" t="str">
        <f>'P24'!F39</f>
        <v>nt</v>
      </c>
      <c r="AE40" s="131" t="str">
        <f>'P25'!F39</f>
        <v>nt</v>
      </c>
      <c r="AF40" s="159"/>
    </row>
    <row r="41" ht="37.5" customHeight="1">
      <c r="A41" s="133"/>
      <c r="B41" s="124" t="s">
        <v>216</v>
      </c>
      <c r="C41" s="125" t="s">
        <v>141</v>
      </c>
      <c r="D41" s="137" t="s">
        <v>214</v>
      </c>
      <c r="E41" s="127"/>
      <c r="F41" s="126" t="s">
        <v>217</v>
      </c>
      <c r="G41" s="128" t="str">
        <f>'P01'!F40</f>
        <v>na</v>
      </c>
      <c r="H41" s="128" t="str">
        <f>'P02'!F40</f>
        <v>na</v>
      </c>
      <c r="I41" s="128" t="str">
        <f>'P03'!F40</f>
        <v>na</v>
      </c>
      <c r="J41" s="128" t="str">
        <f>'P04'!F40</f>
        <v>na</v>
      </c>
      <c r="K41" s="128" t="str">
        <f>'P05'!F40</f>
        <v>na</v>
      </c>
      <c r="L41" s="128" t="str">
        <f>'P06'!F40</f>
        <v>na</v>
      </c>
      <c r="M41" s="128" t="str">
        <f>'P07'!F40</f>
        <v>na</v>
      </c>
      <c r="N41" s="128" t="str">
        <f>'P08'!F40</f>
        <v>na</v>
      </c>
      <c r="O41" s="128" t="str">
        <f>'P09'!F40</f>
        <v>na</v>
      </c>
      <c r="P41" s="134" t="str">
        <f>'P10'!F40</f>
        <v>na</v>
      </c>
      <c r="Q41" s="135" t="str">
        <f>'P11'!F40</f>
        <v>na</v>
      </c>
      <c r="R41" s="135" t="str">
        <f>'P12'!F40</f>
        <v>na</v>
      </c>
      <c r="S41" s="135" t="str">
        <f>'P13'!F40</f>
        <v>na</v>
      </c>
      <c r="T41" s="135" t="str">
        <f>'P14'!F40</f>
        <v>nt</v>
      </c>
      <c r="U41" s="135" t="str">
        <f>'P15'!F40</f>
        <v>nt</v>
      </c>
      <c r="V41" s="136" t="str">
        <f>'P16'!F40</f>
        <v>nt</v>
      </c>
      <c r="W41" s="136" t="str">
        <f>'P17'!F40</f>
        <v>nt</v>
      </c>
      <c r="X41" s="136" t="str">
        <f>'P18'!F40</f>
        <v>nt</v>
      </c>
      <c r="Y41" s="136" t="str">
        <f>'P19'!F40</f>
        <v>nt</v>
      </c>
      <c r="Z41" s="130" t="str">
        <f>'P20'!F40</f>
        <v>nt</v>
      </c>
      <c r="AA41" s="131" t="str">
        <f>'P21'!F40</f>
        <v>nt</v>
      </c>
      <c r="AB41" s="131" t="str">
        <f>'P22'!F40</f>
        <v>nt</v>
      </c>
      <c r="AC41" s="131" t="str">
        <f>'P23'!F40</f>
        <v>nt</v>
      </c>
      <c r="AD41" s="131" t="str">
        <f>'P24'!F40</f>
        <v>nt</v>
      </c>
      <c r="AE41" s="131" t="str">
        <f>'P25'!F40</f>
        <v>nt</v>
      </c>
      <c r="AF41" s="159"/>
    </row>
    <row r="42" ht="37.5" customHeight="1">
      <c r="A42" s="133"/>
      <c r="B42" s="124" t="s">
        <v>218</v>
      </c>
      <c r="C42" s="125" t="s">
        <v>141</v>
      </c>
      <c r="D42" s="126" t="s">
        <v>219</v>
      </c>
      <c r="E42" s="127" t="s">
        <v>143</v>
      </c>
      <c r="F42" s="126" t="s">
        <v>220</v>
      </c>
      <c r="G42" s="128" t="str">
        <f>'P01'!F41</f>
        <v>na</v>
      </c>
      <c r="H42" s="128" t="str">
        <f>'P02'!F41</f>
        <v>na</v>
      </c>
      <c r="I42" s="128" t="str">
        <f>'P03'!F41</f>
        <v>na</v>
      </c>
      <c r="J42" s="128" t="str">
        <f>'P04'!F41</f>
        <v>na</v>
      </c>
      <c r="K42" s="128" t="str">
        <f>'P05'!F41</f>
        <v>na</v>
      </c>
      <c r="L42" s="128" t="str">
        <f>'P06'!F41</f>
        <v>na</v>
      </c>
      <c r="M42" s="128" t="str">
        <f>'P07'!F41</f>
        <v>na</v>
      </c>
      <c r="N42" s="128" t="str">
        <f>'P08'!F41</f>
        <v>na</v>
      </c>
      <c r="O42" s="128" t="str">
        <f>'P09'!F41</f>
        <v>na</v>
      </c>
      <c r="P42" s="134" t="str">
        <f>'P10'!F41</f>
        <v>na</v>
      </c>
      <c r="Q42" s="135" t="str">
        <f>'P11'!F41</f>
        <v>na</v>
      </c>
      <c r="R42" s="135" t="str">
        <f>'P12'!F41</f>
        <v>na</v>
      </c>
      <c r="S42" s="135" t="str">
        <f>'P13'!F41</f>
        <v>na</v>
      </c>
      <c r="T42" s="135" t="str">
        <f>'P14'!F41</f>
        <v>nt</v>
      </c>
      <c r="U42" s="135" t="str">
        <f>'P15'!F41</f>
        <v>nt</v>
      </c>
      <c r="V42" s="136" t="str">
        <f>'P16'!F41</f>
        <v>nt</v>
      </c>
      <c r="W42" s="136" t="str">
        <f>'P17'!F41</f>
        <v>nt</v>
      </c>
      <c r="X42" s="136" t="str">
        <f>'P18'!F41</f>
        <v>nt</v>
      </c>
      <c r="Y42" s="136" t="str">
        <f>'P19'!F41</f>
        <v>nt</v>
      </c>
      <c r="Z42" s="130" t="str">
        <f>'P20'!F41</f>
        <v>nt</v>
      </c>
      <c r="AA42" s="131" t="str">
        <f>'P21'!F41</f>
        <v>nt</v>
      </c>
      <c r="AB42" s="131" t="str">
        <f>'P22'!F41</f>
        <v>nt</v>
      </c>
      <c r="AC42" s="131" t="str">
        <f>'P23'!F41</f>
        <v>nt</v>
      </c>
      <c r="AD42" s="131" t="str">
        <f>'P24'!F41</f>
        <v>nt</v>
      </c>
      <c r="AE42" s="131" t="str">
        <f>'P25'!F41</f>
        <v>nt</v>
      </c>
      <c r="AF42" s="159"/>
    </row>
    <row r="43" ht="37.5" customHeight="1">
      <c r="A43" s="133"/>
      <c r="B43" s="124" t="s">
        <v>221</v>
      </c>
      <c r="C43" s="125" t="s">
        <v>141</v>
      </c>
      <c r="D43" s="137" t="s">
        <v>214</v>
      </c>
      <c r="E43" s="127"/>
      <c r="F43" s="126" t="s">
        <v>222</v>
      </c>
      <c r="G43" s="128" t="str">
        <f>'P01'!F42</f>
        <v>na</v>
      </c>
      <c r="H43" s="128" t="str">
        <f>'P02'!F42</f>
        <v>na</v>
      </c>
      <c r="I43" s="128" t="str">
        <f>'P03'!F42</f>
        <v>na</v>
      </c>
      <c r="J43" s="128" t="str">
        <f>'P04'!F42</f>
        <v>na</v>
      </c>
      <c r="K43" s="128" t="str">
        <f>'P05'!F42</f>
        <v>na</v>
      </c>
      <c r="L43" s="128" t="str">
        <f>'P06'!F42</f>
        <v>na</v>
      </c>
      <c r="M43" s="128" t="str">
        <f>'P07'!F42</f>
        <v>na</v>
      </c>
      <c r="N43" s="128" t="str">
        <f>'P08'!F42</f>
        <v>na</v>
      </c>
      <c r="O43" s="128" t="str">
        <f>'P09'!F42</f>
        <v>na</v>
      </c>
      <c r="P43" s="134" t="str">
        <f>'P10'!F42</f>
        <v>na</v>
      </c>
      <c r="Q43" s="135" t="str">
        <f>'P11'!F42</f>
        <v>na</v>
      </c>
      <c r="R43" s="135" t="str">
        <f>'P12'!F42</f>
        <v>na</v>
      </c>
      <c r="S43" s="135" t="str">
        <f>'P13'!F42</f>
        <v>na</v>
      </c>
      <c r="T43" s="135" t="str">
        <f>'P14'!F42</f>
        <v>nt</v>
      </c>
      <c r="U43" s="135" t="str">
        <f>'P15'!F42</f>
        <v>nt</v>
      </c>
      <c r="V43" s="136" t="str">
        <f>'P16'!F42</f>
        <v>nt</v>
      </c>
      <c r="W43" s="136" t="str">
        <f>'P17'!F42</f>
        <v>nt</v>
      </c>
      <c r="X43" s="136" t="str">
        <f>'P18'!F42</f>
        <v>nt</v>
      </c>
      <c r="Y43" s="136" t="str">
        <f>'P19'!F42</f>
        <v>nt</v>
      </c>
      <c r="Z43" s="130" t="str">
        <f>'P20'!F42</f>
        <v>nt</v>
      </c>
      <c r="AA43" s="131" t="str">
        <f>'P21'!F42</f>
        <v>nt</v>
      </c>
      <c r="AB43" s="131" t="str">
        <f>'P22'!F42</f>
        <v>nt</v>
      </c>
      <c r="AC43" s="131" t="str">
        <f>'P23'!F42</f>
        <v>nt</v>
      </c>
      <c r="AD43" s="131" t="str">
        <f>'P24'!F42</f>
        <v>nt</v>
      </c>
      <c r="AE43" s="131" t="str">
        <f>'P25'!F42</f>
        <v>nt</v>
      </c>
      <c r="AF43" s="159"/>
    </row>
    <row r="44" ht="37.5" customHeight="1">
      <c r="A44" s="133"/>
      <c r="B44" s="124" t="s">
        <v>223</v>
      </c>
      <c r="C44" s="125" t="s">
        <v>141</v>
      </c>
      <c r="D44" s="137" t="s">
        <v>214</v>
      </c>
      <c r="E44" s="127"/>
      <c r="F44" s="126" t="s">
        <v>224</v>
      </c>
      <c r="G44" s="128" t="str">
        <f>'P01'!F43</f>
        <v>na</v>
      </c>
      <c r="H44" s="128" t="str">
        <f>'P02'!F43</f>
        <v>na</v>
      </c>
      <c r="I44" s="128" t="str">
        <f>'P03'!F43</f>
        <v>na</v>
      </c>
      <c r="J44" s="128" t="str">
        <f>'P04'!F43</f>
        <v>na</v>
      </c>
      <c r="K44" s="128" t="str">
        <f>'P05'!F43</f>
        <v>na</v>
      </c>
      <c r="L44" s="128" t="str">
        <f>'P06'!F43</f>
        <v>na</v>
      </c>
      <c r="M44" s="128" t="str">
        <f>'P07'!F43</f>
        <v>na</v>
      </c>
      <c r="N44" s="128" t="str">
        <f>'P08'!F43</f>
        <v>na</v>
      </c>
      <c r="O44" s="128" t="str">
        <f>'P09'!F43</f>
        <v>na</v>
      </c>
      <c r="P44" s="134" t="str">
        <f>'P10'!F43</f>
        <v>na</v>
      </c>
      <c r="Q44" s="135" t="str">
        <f>'P11'!F43</f>
        <v>na</v>
      </c>
      <c r="R44" s="135" t="str">
        <f>'P12'!F43</f>
        <v>na</v>
      </c>
      <c r="S44" s="135" t="str">
        <f>'P13'!F43</f>
        <v>na</v>
      </c>
      <c r="T44" s="135" t="str">
        <f>'P14'!F43</f>
        <v>nt</v>
      </c>
      <c r="U44" s="135" t="str">
        <f>'P15'!F43</f>
        <v>nt</v>
      </c>
      <c r="V44" s="136" t="str">
        <f>'P16'!F43</f>
        <v>nt</v>
      </c>
      <c r="W44" s="136" t="str">
        <f>'P17'!F43</f>
        <v>nt</v>
      </c>
      <c r="X44" s="136" t="str">
        <f>'P18'!F43</f>
        <v>nt</v>
      </c>
      <c r="Y44" s="136" t="str">
        <f>'P19'!F43</f>
        <v>nt</v>
      </c>
      <c r="Z44" s="130" t="str">
        <f>'P20'!F43</f>
        <v>nt</v>
      </c>
      <c r="AA44" s="131" t="str">
        <f>'P21'!F43</f>
        <v>nt</v>
      </c>
      <c r="AB44" s="131" t="str">
        <f>'P22'!F43</f>
        <v>nt</v>
      </c>
      <c r="AC44" s="131" t="str">
        <f>'P23'!F43</f>
        <v>nt</v>
      </c>
      <c r="AD44" s="131" t="str">
        <f>'P24'!F43</f>
        <v>nt</v>
      </c>
      <c r="AE44" s="131" t="str">
        <f>'P25'!F43</f>
        <v>nt</v>
      </c>
      <c r="AF44" s="159"/>
    </row>
    <row r="45" ht="37.5" customHeight="1">
      <c r="A45" s="133"/>
      <c r="B45" s="124" t="s">
        <v>225</v>
      </c>
      <c r="C45" s="125" t="s">
        <v>141</v>
      </c>
      <c r="D45" s="137" t="s">
        <v>214</v>
      </c>
      <c r="E45" s="127"/>
      <c r="F45" s="126" t="s">
        <v>226</v>
      </c>
      <c r="G45" s="128" t="str">
        <f>'P01'!F44</f>
        <v>na</v>
      </c>
      <c r="H45" s="128" t="str">
        <f>'P02'!F44</f>
        <v>c</v>
      </c>
      <c r="I45" s="128" t="str">
        <f>'P03'!F44</f>
        <v>na</v>
      </c>
      <c r="J45" s="128" t="str">
        <f>'P04'!F44</f>
        <v>na</v>
      </c>
      <c r="K45" s="128" t="str">
        <f>'P05'!F44</f>
        <v>na</v>
      </c>
      <c r="L45" s="128" t="str">
        <f>'P06'!F44</f>
        <v>na</v>
      </c>
      <c r="M45" s="128" t="str">
        <f>'P07'!F44</f>
        <v>na</v>
      </c>
      <c r="N45" s="128" t="str">
        <f>'P08'!F44</f>
        <v>na</v>
      </c>
      <c r="O45" s="128" t="str">
        <f>'P09'!F44</f>
        <v>na</v>
      </c>
      <c r="P45" s="134" t="str">
        <f>'P10'!F44</f>
        <v>na</v>
      </c>
      <c r="Q45" s="135" t="str">
        <f>'P11'!F44</f>
        <v>na</v>
      </c>
      <c r="R45" s="135" t="str">
        <f>'P12'!F44</f>
        <v>na</v>
      </c>
      <c r="S45" s="135" t="str">
        <f>'P13'!F44</f>
        <v>na</v>
      </c>
      <c r="T45" s="135" t="str">
        <f>'P14'!F44</f>
        <v>nt</v>
      </c>
      <c r="U45" s="135" t="str">
        <f>'P15'!F44</f>
        <v>nt</v>
      </c>
      <c r="V45" s="136" t="str">
        <f>'P16'!F44</f>
        <v>nt</v>
      </c>
      <c r="W45" s="136" t="str">
        <f>'P17'!F44</f>
        <v>nt</v>
      </c>
      <c r="X45" s="136" t="str">
        <f>'P18'!F44</f>
        <v>nt</v>
      </c>
      <c r="Y45" s="136" t="str">
        <f>'P19'!F44</f>
        <v>nt</v>
      </c>
      <c r="Z45" s="130" t="str">
        <f>'P20'!F44</f>
        <v>nt</v>
      </c>
      <c r="AA45" s="131" t="str">
        <f>'P21'!F44</f>
        <v>nt</v>
      </c>
      <c r="AB45" s="131" t="str">
        <f>'P22'!F44</f>
        <v>nt</v>
      </c>
      <c r="AC45" s="131" t="str">
        <f>'P23'!F44</f>
        <v>nt</v>
      </c>
      <c r="AD45" s="131" t="str">
        <f>'P24'!F44</f>
        <v>nt</v>
      </c>
      <c r="AE45" s="131" t="str">
        <f>'P25'!F44</f>
        <v>nt</v>
      </c>
      <c r="AF45" s="159"/>
    </row>
    <row r="46" ht="37.5" customHeight="1">
      <c r="A46" s="133"/>
      <c r="B46" s="124" t="s">
        <v>227</v>
      </c>
      <c r="C46" s="125" t="s">
        <v>141</v>
      </c>
      <c r="D46" s="137" t="s">
        <v>214</v>
      </c>
      <c r="E46" s="127" t="s">
        <v>143</v>
      </c>
      <c r="F46" s="126" t="s">
        <v>228</v>
      </c>
      <c r="G46" s="128" t="str">
        <f>'P01'!F45</f>
        <v>na</v>
      </c>
      <c r="H46" s="128" t="str">
        <f>'P02'!F45</f>
        <v>na</v>
      </c>
      <c r="I46" s="128" t="str">
        <f>'P03'!F45</f>
        <v>na</v>
      </c>
      <c r="J46" s="128" t="str">
        <f>'P04'!F45</f>
        <v>na</v>
      </c>
      <c r="K46" s="128" t="str">
        <f>'P05'!F45</f>
        <v>na</v>
      </c>
      <c r="L46" s="128" t="str">
        <f>'P06'!F45</f>
        <v>na</v>
      </c>
      <c r="M46" s="128" t="str">
        <f>'P07'!F45</f>
        <v>na</v>
      </c>
      <c r="N46" s="128" t="str">
        <f>'P08'!F45</f>
        <v>na</v>
      </c>
      <c r="O46" s="128" t="str">
        <f>'P09'!F45</f>
        <v>na</v>
      </c>
      <c r="P46" s="134" t="str">
        <f>'P10'!F45</f>
        <v>na</v>
      </c>
      <c r="Q46" s="135" t="str">
        <f>'P11'!F45</f>
        <v>na</v>
      </c>
      <c r="R46" s="135" t="str">
        <f>'P12'!F45</f>
        <v>na</v>
      </c>
      <c r="S46" s="135" t="str">
        <f>'P13'!F45</f>
        <v>na</v>
      </c>
      <c r="T46" s="135" t="str">
        <f>'P14'!F45</f>
        <v>nt</v>
      </c>
      <c r="U46" s="135" t="str">
        <f>'P15'!F45</f>
        <v>nt</v>
      </c>
      <c r="V46" s="136" t="str">
        <f>'P16'!F45</f>
        <v>nt</v>
      </c>
      <c r="W46" s="136" t="str">
        <f>'P17'!F45</f>
        <v>nt</v>
      </c>
      <c r="X46" s="136" t="str">
        <f>'P18'!F45</f>
        <v>nt</v>
      </c>
      <c r="Y46" s="136" t="str">
        <f>'P19'!F45</f>
        <v>nt</v>
      </c>
      <c r="Z46" s="130" t="str">
        <f>'P20'!F45</f>
        <v>nt</v>
      </c>
      <c r="AA46" s="131" t="str">
        <f>'P21'!F45</f>
        <v>nt</v>
      </c>
      <c r="AB46" s="131" t="str">
        <f>'P22'!F45</f>
        <v>nt</v>
      </c>
      <c r="AC46" s="131" t="str">
        <f>'P23'!F45</f>
        <v>nt</v>
      </c>
      <c r="AD46" s="131" t="str">
        <f>'P24'!F45</f>
        <v>nt</v>
      </c>
      <c r="AE46" s="131" t="str">
        <f>'P25'!F45</f>
        <v>nt</v>
      </c>
      <c r="AF46" s="159"/>
    </row>
    <row r="47" ht="37.5" customHeight="1">
      <c r="A47" s="139"/>
      <c r="B47" s="124" t="s">
        <v>229</v>
      </c>
      <c r="C47" s="125" t="s">
        <v>141</v>
      </c>
      <c r="D47" s="137" t="s">
        <v>214</v>
      </c>
      <c r="E47" s="127"/>
      <c r="F47" s="126" t="s">
        <v>230</v>
      </c>
      <c r="G47" s="128" t="str">
        <f>'P01'!F46</f>
        <v>na</v>
      </c>
      <c r="H47" s="128" t="str">
        <f>'P02'!F46</f>
        <v>na</v>
      </c>
      <c r="I47" s="128" t="str">
        <f>'P03'!F46</f>
        <v>na</v>
      </c>
      <c r="J47" s="128" t="str">
        <f>'P04'!F46</f>
        <v>na</v>
      </c>
      <c r="K47" s="128" t="str">
        <f>'P05'!F46</f>
        <v>na</v>
      </c>
      <c r="L47" s="128" t="str">
        <f>'P06'!F46</f>
        <v>na</v>
      </c>
      <c r="M47" s="128" t="str">
        <f>'P07'!F46</f>
        <v>na</v>
      </c>
      <c r="N47" s="128" t="str">
        <f>'P08'!F46</f>
        <v>na</v>
      </c>
      <c r="O47" s="128" t="str">
        <f>'P09'!F46</f>
        <v>na</v>
      </c>
      <c r="P47" s="134" t="str">
        <f>'P10'!F46</f>
        <v>na</v>
      </c>
      <c r="Q47" s="135" t="str">
        <f>'P11'!F46</f>
        <v>na</v>
      </c>
      <c r="R47" s="135" t="str">
        <f>'P12'!F46</f>
        <v>na</v>
      </c>
      <c r="S47" s="135" t="str">
        <f>'P13'!F46</f>
        <v>na</v>
      </c>
      <c r="T47" s="135" t="str">
        <f>'P14'!F46</f>
        <v>nt</v>
      </c>
      <c r="U47" s="135" t="str">
        <f>'P15'!F46</f>
        <v>nt</v>
      </c>
      <c r="V47" s="136" t="str">
        <f>'P16'!F46</f>
        <v>nt</v>
      </c>
      <c r="W47" s="136" t="str">
        <f>'P17'!F46</f>
        <v>nt</v>
      </c>
      <c r="X47" s="136" t="str">
        <f>'P18'!F46</f>
        <v>nt</v>
      </c>
      <c r="Y47" s="136" t="str">
        <f>'P19'!F46</f>
        <v>nt</v>
      </c>
      <c r="Z47" s="130" t="str">
        <f>'P20'!F46</f>
        <v>nt</v>
      </c>
      <c r="AA47" s="131" t="str">
        <f>'P21'!F46</f>
        <v>nt</v>
      </c>
      <c r="AB47" s="131" t="str">
        <f>'P22'!F46</f>
        <v>nt</v>
      </c>
      <c r="AC47" s="131" t="str">
        <f>'P23'!F46</f>
        <v>nt</v>
      </c>
      <c r="AD47" s="131" t="str">
        <f>'P24'!F46</f>
        <v>nt</v>
      </c>
      <c r="AE47" s="131" t="str">
        <f>'P25'!F46</f>
        <v>nt</v>
      </c>
      <c r="AF47" s="159"/>
    </row>
    <row r="48" ht="37.5" customHeight="1">
      <c r="A48" s="123" t="s">
        <v>231</v>
      </c>
      <c r="B48" s="124" t="s">
        <v>232</v>
      </c>
      <c r="C48" s="125" t="s">
        <v>141</v>
      </c>
      <c r="D48" s="126" t="s">
        <v>233</v>
      </c>
      <c r="E48" s="127" t="s">
        <v>143</v>
      </c>
      <c r="F48" s="126" t="s">
        <v>234</v>
      </c>
      <c r="G48" s="128" t="str">
        <f>'P01'!F47</f>
        <v>c</v>
      </c>
      <c r="H48" s="128" t="str">
        <f>'P02'!F47</f>
        <v>c</v>
      </c>
      <c r="I48" s="128" t="str">
        <f>'P03'!F47</f>
        <v>c</v>
      </c>
      <c r="J48" s="128" t="str">
        <f>'P04'!F47</f>
        <v>c</v>
      </c>
      <c r="K48" s="128" t="str">
        <f>'P05'!F47</f>
        <v>c</v>
      </c>
      <c r="L48" s="128" t="str">
        <f>'P06'!F47</f>
        <v>c</v>
      </c>
      <c r="M48" s="128" t="str">
        <f>'P07'!F47</f>
        <v>c</v>
      </c>
      <c r="N48" s="128" t="str">
        <f>'P08'!F47</f>
        <v>c</v>
      </c>
      <c r="O48" s="128" t="str">
        <f>'P09'!F47</f>
        <v>c</v>
      </c>
      <c r="P48" s="134" t="str">
        <f>'P10'!F47</f>
        <v>c</v>
      </c>
      <c r="Q48" s="135" t="str">
        <f>'P11'!F47</f>
        <v>c</v>
      </c>
      <c r="R48" s="135" t="str">
        <f>'P12'!F47</f>
        <v>c</v>
      </c>
      <c r="S48" s="135" t="str">
        <f>'P13'!F47</f>
        <v>c</v>
      </c>
      <c r="T48" s="135" t="str">
        <f>'P14'!F47</f>
        <v>nt</v>
      </c>
      <c r="U48" s="135" t="str">
        <f>'P15'!F47</f>
        <v>nt</v>
      </c>
      <c r="V48" s="136" t="str">
        <f>'P16'!F47</f>
        <v>nt</v>
      </c>
      <c r="W48" s="136" t="str">
        <f>'P17'!F47</f>
        <v>nt</v>
      </c>
      <c r="X48" s="136" t="str">
        <f>'P18'!F47</f>
        <v>nt</v>
      </c>
      <c r="Y48" s="136" t="str">
        <f>'P19'!F47</f>
        <v>nt</v>
      </c>
      <c r="Z48" s="130" t="str">
        <f>'P20'!F47</f>
        <v>nt</v>
      </c>
      <c r="AA48" s="131" t="str">
        <f>'P21'!F47</f>
        <v>nt</v>
      </c>
      <c r="AB48" s="131" t="str">
        <f>'P22'!F47</f>
        <v>nt</v>
      </c>
      <c r="AC48" s="131" t="str">
        <f>'P23'!F47</f>
        <v>nt</v>
      </c>
      <c r="AD48" s="131" t="str">
        <f>'P24'!F47</f>
        <v>nt</v>
      </c>
      <c r="AE48" s="131" t="str">
        <f>'P25'!F47</f>
        <v>nt</v>
      </c>
      <c r="AF48" s="159"/>
    </row>
    <row r="49" ht="37.5" customHeight="1">
      <c r="A49" s="139"/>
      <c r="B49" s="124" t="s">
        <v>235</v>
      </c>
      <c r="C49" s="125" t="s">
        <v>141</v>
      </c>
      <c r="D49" s="126" t="s">
        <v>236</v>
      </c>
      <c r="E49" s="127" t="s">
        <v>143</v>
      </c>
      <c r="F49" s="126" t="s">
        <v>237</v>
      </c>
      <c r="G49" s="128" t="str">
        <f>'P01'!F48</f>
        <v>c</v>
      </c>
      <c r="H49" s="128" t="str">
        <f>'P02'!F48</f>
        <v>c</v>
      </c>
      <c r="I49" s="128" t="str">
        <f>'P03'!F48</f>
        <v>c</v>
      </c>
      <c r="J49" s="128" t="str">
        <f>'P04'!F48</f>
        <v>c</v>
      </c>
      <c r="K49" s="128" t="str">
        <f>'P05'!F48</f>
        <v>c</v>
      </c>
      <c r="L49" s="128" t="str">
        <f>'P06'!F48</f>
        <v>c</v>
      </c>
      <c r="M49" s="128" t="str">
        <f>'P07'!F48</f>
        <v>c</v>
      </c>
      <c r="N49" s="128" t="str">
        <f>'P08'!F48</f>
        <v>c</v>
      </c>
      <c r="O49" s="128" t="str">
        <f>'P09'!F48</f>
        <v>c</v>
      </c>
      <c r="P49" s="134" t="str">
        <f>'P10'!F48</f>
        <v>c</v>
      </c>
      <c r="Q49" s="135" t="str">
        <f>'P11'!F48</f>
        <v>c</v>
      </c>
      <c r="R49" s="135" t="str">
        <f>'P12'!F48</f>
        <v>c</v>
      </c>
      <c r="S49" s="135" t="str">
        <f>'P13'!F48</f>
        <v>c</v>
      </c>
      <c r="T49" s="135" t="str">
        <f>'P14'!F48</f>
        <v>nt</v>
      </c>
      <c r="U49" s="135" t="str">
        <f>'P15'!F48</f>
        <v>nt</v>
      </c>
      <c r="V49" s="136" t="str">
        <f>'P16'!F48</f>
        <v>nt</v>
      </c>
      <c r="W49" s="136" t="str">
        <f>'P17'!F48</f>
        <v>nt</v>
      </c>
      <c r="X49" s="136" t="str">
        <f>'P18'!F48</f>
        <v>nt</v>
      </c>
      <c r="Y49" s="136" t="str">
        <f>'P19'!F48</f>
        <v>nt</v>
      </c>
      <c r="Z49" s="130" t="str">
        <f>'P20'!F48</f>
        <v>nt</v>
      </c>
      <c r="AA49" s="131" t="str">
        <f>'P21'!F48</f>
        <v>nt</v>
      </c>
      <c r="AB49" s="131" t="str">
        <f>'P22'!F48</f>
        <v>nt</v>
      </c>
      <c r="AC49" s="131" t="str">
        <f>'P23'!F48</f>
        <v>nt</v>
      </c>
      <c r="AD49" s="131" t="str">
        <f>'P24'!F48</f>
        <v>nt</v>
      </c>
      <c r="AE49" s="131" t="str">
        <f>'P25'!F48</f>
        <v>nt</v>
      </c>
      <c r="AF49" s="159"/>
    </row>
    <row r="50" ht="37.5" customHeight="1">
      <c r="A50" s="123" t="s">
        <v>238</v>
      </c>
      <c r="B50" s="124" t="s">
        <v>239</v>
      </c>
      <c r="C50" s="150" t="s">
        <v>141</v>
      </c>
      <c r="D50" s="126" t="s">
        <v>240</v>
      </c>
      <c r="E50" s="160" t="s">
        <v>143</v>
      </c>
      <c r="F50" s="126" t="s">
        <v>241</v>
      </c>
      <c r="G50" s="128" t="str">
        <f>'P01'!F49</f>
        <v>c</v>
      </c>
      <c r="H50" s="155" t="str">
        <f>'P02'!F49</f>
        <v>c</v>
      </c>
      <c r="I50" s="155" t="str">
        <f>'P03'!F49</f>
        <v>c</v>
      </c>
      <c r="J50" s="155" t="str">
        <f>'P04'!F49</f>
        <v>c</v>
      </c>
      <c r="K50" s="155" t="str">
        <f>'P05'!F49</f>
        <v>c</v>
      </c>
      <c r="L50" s="155" t="str">
        <f>'P06'!F49</f>
        <v>c</v>
      </c>
      <c r="M50" s="155" t="str">
        <f>'P07'!F49</f>
        <v>c</v>
      </c>
      <c r="N50" s="155" t="str">
        <f>'P08'!F49</f>
        <v>c</v>
      </c>
      <c r="O50" s="155" t="str">
        <f>'P09'!F49</f>
        <v>c</v>
      </c>
      <c r="P50" s="156" t="str">
        <f>'P10'!F49</f>
        <v>c</v>
      </c>
      <c r="Q50" s="135" t="str">
        <f>'P11'!F49</f>
        <v>c</v>
      </c>
      <c r="R50" s="135" t="str">
        <f>'P12'!F49</f>
        <v>c</v>
      </c>
      <c r="S50" s="135" t="str">
        <f>'P13'!F49</f>
        <v>c</v>
      </c>
      <c r="T50" s="135" t="str">
        <f>'P14'!F49</f>
        <v>nt</v>
      </c>
      <c r="U50" s="135" t="str">
        <f>'P15'!F49</f>
        <v>nt</v>
      </c>
      <c r="V50" s="135" t="str">
        <f>'P16'!F49</f>
        <v>nt</v>
      </c>
      <c r="W50" s="135" t="str">
        <f>'P17'!F49</f>
        <v>nt</v>
      </c>
      <c r="X50" s="135" t="str">
        <f>'P18'!F49</f>
        <v>nt</v>
      </c>
      <c r="Y50" s="135" t="str">
        <f>'P19'!F49</f>
        <v>nt</v>
      </c>
      <c r="Z50" s="146" t="str">
        <f>'P20'!F49</f>
        <v>nt</v>
      </c>
      <c r="AA50" s="131" t="str">
        <f>'P21'!F49</f>
        <v>nt</v>
      </c>
      <c r="AB50" s="131" t="str">
        <f>'P22'!F49</f>
        <v>nt</v>
      </c>
      <c r="AC50" s="131" t="str">
        <f>'P23'!F49</f>
        <v>nt</v>
      </c>
      <c r="AD50" s="131" t="str">
        <f>'P24'!F49</f>
        <v>nt</v>
      </c>
      <c r="AE50" s="131" t="str">
        <f>'P25'!F49</f>
        <v>nt</v>
      </c>
      <c r="AF50" s="161"/>
    </row>
    <row r="51" ht="37.5" customHeight="1">
      <c r="A51" s="133"/>
      <c r="B51" s="124" t="s">
        <v>242</v>
      </c>
      <c r="C51" s="147" t="s">
        <v>141</v>
      </c>
      <c r="D51" s="126" t="s">
        <v>146</v>
      </c>
      <c r="E51" s="158"/>
      <c r="F51" s="126" t="s">
        <v>243</v>
      </c>
      <c r="G51" s="128" t="str">
        <f>'P01'!F50</f>
        <v>na</v>
      </c>
      <c r="H51" s="129" t="str">
        <f>'P02'!F50</f>
        <v>na</v>
      </c>
      <c r="I51" s="129" t="str">
        <f>'P03'!F50</f>
        <v>na</v>
      </c>
      <c r="J51" s="129" t="str">
        <f>'P04'!F50</f>
        <v>na</v>
      </c>
      <c r="K51" s="129" t="str">
        <f>'P05'!F50</f>
        <v>na</v>
      </c>
      <c r="L51" s="129" t="str">
        <f>'P06'!F50</f>
        <v>na</v>
      </c>
      <c r="M51" s="129" t="str">
        <f>'P07'!F50</f>
        <v>na</v>
      </c>
      <c r="N51" s="129" t="str">
        <f>'P08'!F50</f>
        <v>na</v>
      </c>
      <c r="O51" s="129" t="str">
        <f>'P09'!F50</f>
        <v>na</v>
      </c>
      <c r="P51" s="129" t="str">
        <f>'P10'!F50</f>
        <v>na</v>
      </c>
      <c r="Q51" s="129" t="str">
        <f>'P11'!F50</f>
        <v>na</v>
      </c>
      <c r="R51" s="129" t="str">
        <f>'P12'!F50</f>
        <v>na</v>
      </c>
      <c r="S51" s="129" t="str">
        <f>'P13'!F50</f>
        <v>na</v>
      </c>
      <c r="T51" s="129" t="str">
        <f>'P14'!F50</f>
        <v>nt</v>
      </c>
      <c r="U51" s="129" t="str">
        <f>'P15'!F50</f>
        <v>nt</v>
      </c>
      <c r="V51" s="129" t="str">
        <f>'P16'!F50</f>
        <v>nt</v>
      </c>
      <c r="W51" s="129" t="str">
        <f>'P17'!F50</f>
        <v>nt</v>
      </c>
      <c r="X51" s="129" t="str">
        <f>'P18'!F50</f>
        <v>nt</v>
      </c>
      <c r="Y51" s="129" t="str">
        <f>'P19'!F50</f>
        <v>nt</v>
      </c>
      <c r="Z51" s="130" t="str">
        <f>'P20'!F50</f>
        <v>nt</v>
      </c>
      <c r="AA51" s="131" t="str">
        <f>'P21'!F50</f>
        <v>nt</v>
      </c>
      <c r="AB51" s="131" t="str">
        <f>'P22'!F50</f>
        <v>nt</v>
      </c>
      <c r="AC51" s="131" t="str">
        <f>'P23'!F50</f>
        <v>nt</v>
      </c>
      <c r="AD51" s="131" t="str">
        <f>'P24'!F50</f>
        <v>nt</v>
      </c>
      <c r="AE51" s="131" t="str">
        <f>'P25'!F50</f>
        <v>nt</v>
      </c>
      <c r="AF51" s="162"/>
    </row>
    <row r="52" ht="37.5" customHeight="1">
      <c r="A52" s="133"/>
      <c r="B52" s="124" t="s">
        <v>244</v>
      </c>
      <c r="C52" s="125" t="s">
        <v>141</v>
      </c>
      <c r="D52" s="126" t="s">
        <v>245</v>
      </c>
      <c r="E52" s="127" t="s">
        <v>143</v>
      </c>
      <c r="F52" s="126" t="s">
        <v>246</v>
      </c>
      <c r="G52" s="128" t="str">
        <f>'P01'!F51</f>
        <v>c</v>
      </c>
      <c r="H52" s="128" t="str">
        <f>'P02'!F51</f>
        <v>c</v>
      </c>
      <c r="I52" s="128" t="str">
        <f>'P03'!F51</f>
        <v>c</v>
      </c>
      <c r="J52" s="128" t="str">
        <f>'P04'!F51</f>
        <v>c</v>
      </c>
      <c r="K52" s="128" t="str">
        <f>'P05'!F51</f>
        <v>c</v>
      </c>
      <c r="L52" s="128" t="str">
        <f>'P06'!F51</f>
        <v>c</v>
      </c>
      <c r="M52" s="128" t="str">
        <f>'P07'!F51</f>
        <v>c</v>
      </c>
      <c r="N52" s="128" t="str">
        <f>'P08'!F51</f>
        <v>c</v>
      </c>
      <c r="O52" s="128" t="str">
        <f>'P09'!F51</f>
        <v>c</v>
      </c>
      <c r="P52" s="134" t="str">
        <f>'P10'!F51</f>
        <v>c</v>
      </c>
      <c r="Q52" s="135" t="str">
        <f>'P11'!F51</f>
        <v>c</v>
      </c>
      <c r="R52" s="135" t="str">
        <f>'P12'!F51</f>
        <v>c</v>
      </c>
      <c r="S52" s="135" t="str">
        <f>'P13'!F51</f>
        <v>c</v>
      </c>
      <c r="T52" s="135" t="str">
        <f>'P14'!F51</f>
        <v>nt</v>
      </c>
      <c r="U52" s="135" t="str">
        <f>'P15'!F51</f>
        <v>nt</v>
      </c>
      <c r="V52" s="136" t="str">
        <f>'P16'!F51</f>
        <v>nt</v>
      </c>
      <c r="W52" s="136" t="str">
        <f>'P17'!F51</f>
        <v>nt</v>
      </c>
      <c r="X52" s="136" t="str">
        <f>'P18'!F51</f>
        <v>nt</v>
      </c>
      <c r="Y52" s="136" t="str">
        <f>'P19'!F51</f>
        <v>nt</v>
      </c>
      <c r="Z52" s="130" t="str">
        <f>'P20'!F51</f>
        <v>nt</v>
      </c>
      <c r="AA52" s="131" t="str">
        <f>'P21'!F51</f>
        <v>nt</v>
      </c>
      <c r="AB52" s="131" t="str">
        <f>'P22'!F51</f>
        <v>nt</v>
      </c>
      <c r="AC52" s="131" t="str">
        <f>'P23'!F51</f>
        <v>nt</v>
      </c>
      <c r="AD52" s="131" t="str">
        <f>'P24'!F51</f>
        <v>nt</v>
      </c>
      <c r="AE52" s="131" t="str">
        <f>'P25'!F51</f>
        <v>nt</v>
      </c>
      <c r="AF52" s="132"/>
    </row>
    <row r="53" ht="37.5" customHeight="1">
      <c r="A53" s="133"/>
      <c r="B53" s="124" t="s">
        <v>247</v>
      </c>
      <c r="C53" s="125" t="s">
        <v>141</v>
      </c>
      <c r="D53" s="126" t="s">
        <v>248</v>
      </c>
      <c r="E53" s="127"/>
      <c r="F53" s="126" t="s">
        <v>249</v>
      </c>
      <c r="G53" s="128" t="str">
        <f>'P01'!F52</f>
        <v>na</v>
      </c>
      <c r="H53" s="128" t="str">
        <f>'P02'!F52</f>
        <v>na</v>
      </c>
      <c r="I53" s="128" t="str">
        <f>'P03'!F52</f>
        <v>na</v>
      </c>
      <c r="J53" s="128" t="str">
        <f>'P04'!F52</f>
        <v>na</v>
      </c>
      <c r="K53" s="128" t="str">
        <f>'P05'!F52</f>
        <v>na</v>
      </c>
      <c r="L53" s="128" t="str">
        <f>'P06'!F52</f>
        <v>na</v>
      </c>
      <c r="M53" s="128" t="str">
        <f>'P07'!F52</f>
        <v>na</v>
      </c>
      <c r="N53" s="128" t="str">
        <f>'P08'!F52</f>
        <v>na</v>
      </c>
      <c r="O53" s="128" t="str">
        <f>'P09'!F52</f>
        <v>na</v>
      </c>
      <c r="P53" s="134" t="str">
        <f>'P10'!F52</f>
        <v>na</v>
      </c>
      <c r="Q53" s="135" t="str">
        <f>'P11'!F52</f>
        <v>na</v>
      </c>
      <c r="R53" s="135" t="str">
        <f>'P12'!F52</f>
        <v>na</v>
      </c>
      <c r="S53" s="135" t="str">
        <f>'P13'!F52</f>
        <v>na</v>
      </c>
      <c r="T53" s="135" t="str">
        <f>'P14'!F52</f>
        <v>nt</v>
      </c>
      <c r="U53" s="135" t="str">
        <f>'P15'!F52</f>
        <v>nt</v>
      </c>
      <c r="V53" s="136" t="str">
        <f>'P16'!F52</f>
        <v>nt</v>
      </c>
      <c r="W53" s="136" t="str">
        <f>'P17'!F52</f>
        <v>nt</v>
      </c>
      <c r="X53" s="136" t="str">
        <f>'P18'!F52</f>
        <v>nt</v>
      </c>
      <c r="Y53" s="136" t="str">
        <f>'P19'!F52</f>
        <v>nt</v>
      </c>
      <c r="Z53" s="130" t="str">
        <f>'P20'!F52</f>
        <v>nt</v>
      </c>
      <c r="AA53" s="131" t="str">
        <f>'P21'!F52</f>
        <v>nt</v>
      </c>
      <c r="AB53" s="131" t="str">
        <f>'P22'!F52</f>
        <v>nt</v>
      </c>
      <c r="AC53" s="131" t="str">
        <f>'P23'!F52</f>
        <v>nt</v>
      </c>
      <c r="AD53" s="131" t="str">
        <f>'P24'!F52</f>
        <v>nt</v>
      </c>
      <c r="AE53" s="131" t="str">
        <f>'P25'!F52</f>
        <v>nt</v>
      </c>
      <c r="AF53" s="132"/>
    </row>
    <row r="54" ht="37.5" customHeight="1">
      <c r="A54" s="139"/>
      <c r="B54" s="124" t="s">
        <v>250</v>
      </c>
      <c r="C54" s="125" t="s">
        <v>159</v>
      </c>
      <c r="D54" s="137" t="s">
        <v>251</v>
      </c>
      <c r="E54" s="127"/>
      <c r="F54" s="126" t="s">
        <v>252</v>
      </c>
      <c r="G54" s="128" t="str">
        <f>'P01'!F53</f>
        <v>na</v>
      </c>
      <c r="H54" s="128" t="str">
        <f>'P02'!F53</f>
        <v>na</v>
      </c>
      <c r="I54" s="128" t="str">
        <f>'P03'!F53</f>
        <v>na</v>
      </c>
      <c r="J54" s="128" t="str">
        <f>'P04'!F53</f>
        <v>na</v>
      </c>
      <c r="K54" s="128" t="str">
        <f>'P05'!F53</f>
        <v>na</v>
      </c>
      <c r="L54" s="128" t="str">
        <f>'P06'!F53</f>
        <v>na</v>
      </c>
      <c r="M54" s="128" t="str">
        <f>'P07'!F53</f>
        <v>na</v>
      </c>
      <c r="N54" s="128" t="str">
        <f>'P08'!F53</f>
        <v>na</v>
      </c>
      <c r="O54" s="128" t="str">
        <f>'P09'!F53</f>
        <v>na</v>
      </c>
      <c r="P54" s="134" t="str">
        <f>'P10'!F53</f>
        <v>na</v>
      </c>
      <c r="Q54" s="135" t="str">
        <f>'P11'!F53</f>
        <v>na</v>
      </c>
      <c r="R54" s="135" t="str">
        <f>'P12'!F53</f>
        <v>na</v>
      </c>
      <c r="S54" s="135" t="str">
        <f>'P13'!F53</f>
        <v>na</v>
      </c>
      <c r="T54" s="135" t="str">
        <f>'P14'!F53</f>
        <v>nt</v>
      </c>
      <c r="U54" s="135" t="str">
        <f>'P15'!F53</f>
        <v>nt</v>
      </c>
      <c r="V54" s="136" t="str">
        <f>'P16'!F53</f>
        <v>nt</v>
      </c>
      <c r="W54" s="136" t="str">
        <f>'P17'!F53</f>
        <v>nt</v>
      </c>
      <c r="X54" s="136" t="str">
        <f>'P18'!F53</f>
        <v>nt</v>
      </c>
      <c r="Y54" s="136" t="str">
        <f>'P19'!F53</f>
        <v>nt</v>
      </c>
      <c r="Z54" s="130" t="str">
        <f>'P20'!F53</f>
        <v>nt</v>
      </c>
      <c r="AA54" s="131" t="str">
        <f>'P21'!F53</f>
        <v>nt</v>
      </c>
      <c r="AB54" s="131" t="str">
        <f>'P22'!F53</f>
        <v>nt</v>
      </c>
      <c r="AC54" s="131" t="str">
        <f>'P23'!F53</f>
        <v>nt</v>
      </c>
      <c r="AD54" s="131" t="str">
        <f>'P24'!F53</f>
        <v>nt</v>
      </c>
      <c r="AE54" s="131" t="str">
        <f>'P25'!F53</f>
        <v>nt</v>
      </c>
      <c r="AF54" s="132"/>
    </row>
    <row r="55" ht="37.5" customHeight="1">
      <c r="A55" s="123" t="s">
        <v>253</v>
      </c>
      <c r="B55" s="124" t="s">
        <v>254</v>
      </c>
      <c r="C55" s="125" t="s">
        <v>141</v>
      </c>
      <c r="D55" s="137" t="s">
        <v>255</v>
      </c>
      <c r="E55" s="127"/>
      <c r="F55" s="126" t="s">
        <v>256</v>
      </c>
      <c r="G55" s="128" t="str">
        <f>'P01'!F54</f>
        <v>c</v>
      </c>
      <c r="H55" s="128" t="str">
        <f>'P02'!F54</f>
        <v>c</v>
      </c>
      <c r="I55" s="128" t="str">
        <f>'P03'!F54</f>
        <v>c</v>
      </c>
      <c r="J55" s="128" t="str">
        <f>'P04'!F54</f>
        <v>c</v>
      </c>
      <c r="K55" s="128" t="str">
        <f>'P05'!F54</f>
        <v>c</v>
      </c>
      <c r="L55" s="128" t="str">
        <f>'P06'!F54</f>
        <v>c</v>
      </c>
      <c r="M55" s="128" t="str">
        <f>'P07'!F54</f>
        <v>c</v>
      </c>
      <c r="N55" s="128" t="str">
        <f>'P08'!F54</f>
        <v>c</v>
      </c>
      <c r="O55" s="128" t="str">
        <f>'P09'!F54</f>
        <v>c</v>
      </c>
      <c r="P55" s="134" t="str">
        <f>'P10'!F54</f>
        <v>c</v>
      </c>
      <c r="Q55" s="135" t="str">
        <f>'P11'!F54</f>
        <v>c</v>
      </c>
      <c r="R55" s="135" t="str">
        <f>'P12'!F54</f>
        <v>c</v>
      </c>
      <c r="S55" s="135" t="str">
        <f>'P13'!F54</f>
        <v>c</v>
      </c>
      <c r="T55" s="135" t="str">
        <f>'P14'!F54</f>
        <v>nt</v>
      </c>
      <c r="U55" s="135" t="str">
        <f>'P15'!F54</f>
        <v>nt</v>
      </c>
      <c r="V55" s="136" t="str">
        <f>'P16'!F54</f>
        <v>nt</v>
      </c>
      <c r="W55" s="136" t="str">
        <f>'P17'!F54</f>
        <v>nt</v>
      </c>
      <c r="X55" s="136" t="str">
        <f>'P18'!F54</f>
        <v>nt</v>
      </c>
      <c r="Y55" s="136" t="str">
        <f>'P19'!F54</f>
        <v>nt</v>
      </c>
      <c r="Z55" s="130" t="str">
        <f>'P20'!F54</f>
        <v>nt</v>
      </c>
      <c r="AA55" s="131" t="str">
        <f>'P21'!F54</f>
        <v>nt</v>
      </c>
      <c r="AB55" s="131" t="str">
        <f>'P22'!F54</f>
        <v>nt</v>
      </c>
      <c r="AC55" s="131" t="str">
        <f>'P23'!F54</f>
        <v>nt</v>
      </c>
      <c r="AD55" s="131" t="str">
        <f>'P24'!F54</f>
        <v>nt</v>
      </c>
      <c r="AE55" s="131" t="str">
        <f>'P25'!F54</f>
        <v>nt</v>
      </c>
      <c r="AF55" s="132"/>
    </row>
    <row r="56" ht="37.5" customHeight="1">
      <c r="A56" s="133"/>
      <c r="B56" s="124" t="s">
        <v>257</v>
      </c>
      <c r="C56" s="125" t="s">
        <v>141</v>
      </c>
      <c r="D56" s="126" t="s">
        <v>258</v>
      </c>
      <c r="E56" s="127"/>
      <c r="F56" s="126" t="s">
        <v>259</v>
      </c>
      <c r="G56" s="128" t="str">
        <f>'P01'!F55</f>
        <v>na</v>
      </c>
      <c r="H56" s="128" t="str">
        <f>'P02'!F55</f>
        <v>na</v>
      </c>
      <c r="I56" s="128" t="str">
        <f>'P03'!F55</f>
        <v>na</v>
      </c>
      <c r="J56" s="128" t="str">
        <f>'P04'!F55</f>
        <v>na</v>
      </c>
      <c r="K56" s="128" t="str">
        <f>'P05'!F55</f>
        <v>na</v>
      </c>
      <c r="L56" s="128" t="str">
        <f>'P06'!F55</f>
        <v>na</v>
      </c>
      <c r="M56" s="128" t="str">
        <f>'P07'!F55</f>
        <v>na</v>
      </c>
      <c r="N56" s="128" t="str">
        <f>'P08'!F55</f>
        <v>na</v>
      </c>
      <c r="O56" s="128" t="str">
        <f>'P09'!F55</f>
        <v>na</v>
      </c>
      <c r="P56" s="134" t="str">
        <f>'P10'!F55</f>
        <v>na</v>
      </c>
      <c r="Q56" s="135" t="str">
        <f>'P11'!F55</f>
        <v>na</v>
      </c>
      <c r="R56" s="135" t="str">
        <f>'P12'!F55</f>
        <v>na</v>
      </c>
      <c r="S56" s="135" t="str">
        <f>'P13'!F55</f>
        <v>na</v>
      </c>
      <c r="T56" s="135" t="str">
        <f>'P14'!F55</f>
        <v>nt</v>
      </c>
      <c r="U56" s="135" t="str">
        <f>'P15'!F55</f>
        <v>nt</v>
      </c>
      <c r="V56" s="136" t="str">
        <f>'P16'!F55</f>
        <v>nt</v>
      </c>
      <c r="W56" s="136" t="str">
        <f>'P17'!F55</f>
        <v>nt</v>
      </c>
      <c r="X56" s="136" t="str">
        <f>'P18'!F55</f>
        <v>nt</v>
      </c>
      <c r="Y56" s="136" t="str">
        <f>'P19'!F55</f>
        <v>nt</v>
      </c>
      <c r="Z56" s="130" t="str">
        <f>'P20'!F55</f>
        <v>nt</v>
      </c>
      <c r="AA56" s="131" t="str">
        <f>'P21'!F55</f>
        <v>nt</v>
      </c>
      <c r="AB56" s="131" t="str">
        <f>'P22'!F55</f>
        <v>nt</v>
      </c>
      <c r="AC56" s="131" t="str">
        <f>'P23'!F55</f>
        <v>nt</v>
      </c>
      <c r="AD56" s="131" t="str">
        <f>'P24'!F55</f>
        <v>nt</v>
      </c>
      <c r="AE56" s="131" t="str">
        <f>'P25'!F55</f>
        <v>nt</v>
      </c>
      <c r="AF56" s="163"/>
    </row>
    <row r="57" ht="37.5" customHeight="1">
      <c r="A57" s="133"/>
      <c r="B57" s="124" t="s">
        <v>260</v>
      </c>
      <c r="C57" s="125" t="s">
        <v>141</v>
      </c>
      <c r="D57" s="137" t="s">
        <v>261</v>
      </c>
      <c r="E57" s="127" t="s">
        <v>143</v>
      </c>
      <c r="F57" s="126" t="s">
        <v>262</v>
      </c>
      <c r="G57" s="128" t="str">
        <f>'P01'!F56</f>
        <v>c</v>
      </c>
      <c r="H57" s="128" t="str">
        <f>'P02'!F56</f>
        <v>c</v>
      </c>
      <c r="I57" s="128" t="str">
        <f>'P03'!F56</f>
        <v>c</v>
      </c>
      <c r="J57" s="128" t="str">
        <f>'P04'!F56</f>
        <v>c</v>
      </c>
      <c r="K57" s="128" t="str">
        <f>'P05'!F56</f>
        <v>c</v>
      </c>
      <c r="L57" s="128" t="str">
        <f>'P06'!F56</f>
        <v>c</v>
      </c>
      <c r="M57" s="128" t="str">
        <f>'P07'!F56</f>
        <v>c</v>
      </c>
      <c r="N57" s="128" t="str">
        <f>'P08'!F56</f>
        <v>c</v>
      </c>
      <c r="O57" s="128" t="str">
        <f>'P09'!F56</f>
        <v>c</v>
      </c>
      <c r="P57" s="134" t="str">
        <f>'P10'!F56</f>
        <v>c</v>
      </c>
      <c r="Q57" s="135" t="str">
        <f>'P11'!F56</f>
        <v>c</v>
      </c>
      <c r="R57" s="135" t="str">
        <f>'P12'!F56</f>
        <v>c</v>
      </c>
      <c r="S57" s="135" t="str">
        <f>'P13'!F56</f>
        <v>c</v>
      </c>
      <c r="T57" s="135" t="str">
        <f>'P14'!F56</f>
        <v>nt</v>
      </c>
      <c r="U57" s="135" t="str">
        <f>'P15'!F56</f>
        <v>nt</v>
      </c>
      <c r="V57" s="136" t="str">
        <f>'P16'!F56</f>
        <v>nt</v>
      </c>
      <c r="W57" s="136" t="str">
        <f>'P17'!F56</f>
        <v>nt</v>
      </c>
      <c r="X57" s="136" t="str">
        <f>'P18'!F56</f>
        <v>nt</v>
      </c>
      <c r="Y57" s="136" t="str">
        <f>'P19'!F56</f>
        <v>nt</v>
      </c>
      <c r="Z57" s="130" t="str">
        <f>'P20'!F56</f>
        <v>nt</v>
      </c>
      <c r="AA57" s="131" t="str">
        <f>'P21'!F56</f>
        <v>nt</v>
      </c>
      <c r="AB57" s="131" t="str">
        <f>'P22'!F56</f>
        <v>nt</v>
      </c>
      <c r="AC57" s="131" t="str">
        <f>'P23'!F56</f>
        <v>nt</v>
      </c>
      <c r="AD57" s="131" t="str">
        <f>'P24'!F56</f>
        <v>nt</v>
      </c>
      <c r="AE57" s="131" t="str">
        <f>'P25'!F56</f>
        <v>nt</v>
      </c>
      <c r="AF57" s="132"/>
    </row>
    <row r="58" ht="37.5" customHeight="1">
      <c r="A58" s="133"/>
      <c r="B58" s="124" t="s">
        <v>263</v>
      </c>
      <c r="C58" s="150" t="s">
        <v>141</v>
      </c>
      <c r="D58" s="137" t="s">
        <v>261</v>
      </c>
      <c r="E58" s="160" t="s">
        <v>143</v>
      </c>
      <c r="F58" s="126" t="s">
        <v>264</v>
      </c>
      <c r="G58" s="128" t="str">
        <f>'P01'!F57</f>
        <v>c</v>
      </c>
      <c r="H58" s="155" t="str">
        <f>'P02'!F57</f>
        <v>c</v>
      </c>
      <c r="I58" s="155" t="str">
        <f>'P03'!F57</f>
        <v>c</v>
      </c>
      <c r="J58" s="155" t="str">
        <f>'P04'!F57</f>
        <v>c</v>
      </c>
      <c r="K58" s="155" t="str">
        <f>'P05'!F57</f>
        <v>c</v>
      </c>
      <c r="L58" s="155" t="str">
        <f>'P06'!F57</f>
        <v>c</v>
      </c>
      <c r="M58" s="155" t="str">
        <f>'P07'!F57</f>
        <v>c</v>
      </c>
      <c r="N58" s="155" t="str">
        <f>'P08'!F57</f>
        <v>c</v>
      </c>
      <c r="O58" s="155" t="str">
        <f>'P09'!F57</f>
        <v>c</v>
      </c>
      <c r="P58" s="156" t="str">
        <f>'P10'!F57</f>
        <v>c</v>
      </c>
      <c r="Q58" s="135" t="str">
        <f>'P11'!F57</f>
        <v>c</v>
      </c>
      <c r="R58" s="135" t="str">
        <f>'P12'!F57</f>
        <v>c</v>
      </c>
      <c r="S58" s="135" t="str">
        <f>'P13'!F57</f>
        <v>c</v>
      </c>
      <c r="T58" s="135" t="str">
        <f>'P14'!F57</f>
        <v>nt</v>
      </c>
      <c r="U58" s="135" t="str">
        <f>'P15'!F57</f>
        <v>nt</v>
      </c>
      <c r="V58" s="135" t="str">
        <f>'P16'!F57</f>
        <v>nt</v>
      </c>
      <c r="W58" s="135" t="str">
        <f>'P17'!F57</f>
        <v>nt</v>
      </c>
      <c r="X58" s="135" t="str">
        <f>'P18'!F57</f>
        <v>nt</v>
      </c>
      <c r="Y58" s="135" t="str">
        <f>'P19'!F57</f>
        <v>nt</v>
      </c>
      <c r="Z58" s="146" t="str">
        <f>'P20'!F57</f>
        <v>nt</v>
      </c>
      <c r="AA58" s="131" t="str">
        <f>'P21'!F57</f>
        <v>nt</v>
      </c>
      <c r="AB58" s="131" t="str">
        <f>'P22'!F57</f>
        <v>nt</v>
      </c>
      <c r="AC58" s="131" t="str">
        <f>'P23'!F57</f>
        <v>nt</v>
      </c>
      <c r="AD58" s="131" t="str">
        <f>'P24'!F57</f>
        <v>nt</v>
      </c>
      <c r="AE58" s="131" t="str">
        <f>'P25'!F57</f>
        <v>nt</v>
      </c>
      <c r="AF58" s="164"/>
    </row>
    <row r="59" ht="37.5" customHeight="1">
      <c r="A59" s="133"/>
      <c r="B59" s="124" t="s">
        <v>265</v>
      </c>
      <c r="C59" s="147" t="s">
        <v>141</v>
      </c>
      <c r="D59" s="137" t="s">
        <v>266</v>
      </c>
      <c r="E59" s="158" t="s">
        <v>143</v>
      </c>
      <c r="F59" s="126" t="s">
        <v>267</v>
      </c>
      <c r="G59" s="128" t="str">
        <f>'P01'!F58</f>
        <v>c</v>
      </c>
      <c r="H59" s="129" t="str">
        <f>'P02'!F58</f>
        <v>c</v>
      </c>
      <c r="I59" s="129" t="str">
        <f>'P03'!F58</f>
        <v>c</v>
      </c>
      <c r="J59" s="129" t="str">
        <f>'P04'!F58</f>
        <v>c</v>
      </c>
      <c r="K59" s="129" t="str">
        <f>'P05'!F58</f>
        <v>c</v>
      </c>
      <c r="L59" s="129" t="str">
        <f>'P06'!F58</f>
        <v>c</v>
      </c>
      <c r="M59" s="129" t="str">
        <f>'P07'!F58</f>
        <v>c</v>
      </c>
      <c r="N59" s="129" t="str">
        <f>'P08'!F58</f>
        <v>c</v>
      </c>
      <c r="O59" s="129" t="str">
        <f>'P09'!F58</f>
        <v>c</v>
      </c>
      <c r="P59" s="129" t="str">
        <f>'P10'!F58</f>
        <v>c</v>
      </c>
      <c r="Q59" s="129" t="str">
        <f>'P11'!F58</f>
        <v>c</v>
      </c>
      <c r="R59" s="129" t="str">
        <f>'P12'!F58</f>
        <v>c</v>
      </c>
      <c r="S59" s="129" t="str">
        <f>'P13'!F58</f>
        <v>c</v>
      </c>
      <c r="T59" s="129" t="str">
        <f>'P14'!F58</f>
        <v>nt</v>
      </c>
      <c r="U59" s="129" t="str">
        <f>'P15'!F58</f>
        <v>nt</v>
      </c>
      <c r="V59" s="129" t="str">
        <f>'P16'!F58</f>
        <v>nt</v>
      </c>
      <c r="W59" s="129" t="str">
        <f>'P17'!F58</f>
        <v>nt</v>
      </c>
      <c r="X59" s="129" t="str">
        <f>'P18'!F58</f>
        <v>nt</v>
      </c>
      <c r="Y59" s="129" t="str">
        <f>'P19'!F58</f>
        <v>nt</v>
      </c>
      <c r="Z59" s="130" t="str">
        <f>'P20'!F58</f>
        <v>nt</v>
      </c>
      <c r="AA59" s="131" t="str">
        <f>'P21'!F58</f>
        <v>nt</v>
      </c>
      <c r="AB59" s="131" t="str">
        <f>'P22'!F58</f>
        <v>nt</v>
      </c>
      <c r="AC59" s="131" t="str">
        <f>'P23'!F58</f>
        <v>nt</v>
      </c>
      <c r="AD59" s="131" t="str">
        <f>'P24'!F58</f>
        <v>nt</v>
      </c>
      <c r="AE59" s="131" t="str">
        <f>'P25'!F58</f>
        <v>nt</v>
      </c>
      <c r="AF59" s="149"/>
    </row>
    <row r="60" ht="37.5" customHeight="1">
      <c r="A60" s="133"/>
      <c r="B60" s="124" t="s">
        <v>268</v>
      </c>
      <c r="C60" s="125" t="s">
        <v>141</v>
      </c>
      <c r="D60" s="137" t="s">
        <v>266</v>
      </c>
      <c r="E60" s="127"/>
      <c r="F60" s="126" t="s">
        <v>269</v>
      </c>
      <c r="G60" s="128" t="str">
        <f>'P01'!F59</f>
        <v>c</v>
      </c>
      <c r="H60" s="128" t="str">
        <f>'P02'!F59</f>
        <v>c</v>
      </c>
      <c r="I60" s="128" t="str">
        <f>'P03'!F59</f>
        <v>c</v>
      </c>
      <c r="J60" s="128" t="str">
        <f>'P04'!F59</f>
        <v>c</v>
      </c>
      <c r="K60" s="128" t="str">
        <f>'P05'!F59</f>
        <v>c</v>
      </c>
      <c r="L60" s="128" t="str">
        <f>'P06'!F59</f>
        <v>c</v>
      </c>
      <c r="M60" s="128" t="str">
        <f>'P07'!F59</f>
        <v>c</v>
      </c>
      <c r="N60" s="128" t="str">
        <f>'P08'!F59</f>
        <v>c</v>
      </c>
      <c r="O60" s="128" t="str">
        <f>'P09'!F59</f>
        <v>c</v>
      </c>
      <c r="P60" s="134" t="str">
        <f>'P10'!F59</f>
        <v>c</v>
      </c>
      <c r="Q60" s="135" t="str">
        <f>'P11'!F59</f>
        <v>c</v>
      </c>
      <c r="R60" s="135" t="str">
        <f>'P12'!F59</f>
        <v>c</v>
      </c>
      <c r="S60" s="135" t="str">
        <f>'P13'!F59</f>
        <v>c</v>
      </c>
      <c r="T60" s="135" t="str">
        <f>'P14'!F59</f>
        <v>nt</v>
      </c>
      <c r="U60" s="135" t="str">
        <f>'P15'!F59</f>
        <v>nt</v>
      </c>
      <c r="V60" s="136" t="str">
        <f>'P16'!F59</f>
        <v>nt</v>
      </c>
      <c r="W60" s="136" t="str">
        <f>'P17'!F59</f>
        <v>nt</v>
      </c>
      <c r="X60" s="136" t="str">
        <f>'P18'!F59</f>
        <v>nt</v>
      </c>
      <c r="Y60" s="136" t="str">
        <f>'P19'!F59</f>
        <v>nt</v>
      </c>
      <c r="Z60" s="130" t="str">
        <f>'P20'!F59</f>
        <v>nt</v>
      </c>
      <c r="AA60" s="131" t="str">
        <f>'P21'!F59</f>
        <v>nt</v>
      </c>
      <c r="AB60" s="131" t="str">
        <f>'P22'!F59</f>
        <v>nt</v>
      </c>
      <c r="AC60" s="131" t="str">
        <f>'P23'!F59</f>
        <v>nt</v>
      </c>
      <c r="AD60" s="131" t="str">
        <f>'P24'!F59</f>
        <v>nt</v>
      </c>
      <c r="AE60" s="131" t="str">
        <f>'P25'!F59</f>
        <v>nt</v>
      </c>
      <c r="AF60" s="159"/>
    </row>
    <row r="61" ht="37.5" customHeight="1">
      <c r="A61" s="133"/>
      <c r="B61" s="124" t="s">
        <v>270</v>
      </c>
      <c r="C61" s="125" t="s">
        <v>159</v>
      </c>
      <c r="D61" s="137" t="s">
        <v>271</v>
      </c>
      <c r="E61" s="127"/>
      <c r="F61" s="126" t="s">
        <v>272</v>
      </c>
      <c r="G61" s="128" t="str">
        <f>'P01'!F60</f>
        <v>na</v>
      </c>
      <c r="H61" s="128" t="str">
        <f>'P02'!F60</f>
        <v>na</v>
      </c>
      <c r="I61" s="128" t="str">
        <f>'P03'!F60</f>
        <v>na</v>
      </c>
      <c r="J61" s="128" t="str">
        <f>'P04'!F60</f>
        <v>na</v>
      </c>
      <c r="K61" s="128" t="str">
        <f>'P05'!F60</f>
        <v>na</v>
      </c>
      <c r="L61" s="128" t="str">
        <f>'P06'!F60</f>
        <v>na</v>
      </c>
      <c r="M61" s="128" t="str">
        <f>'P07'!F60</f>
        <v>na</v>
      </c>
      <c r="N61" s="128" t="str">
        <f>'P08'!F60</f>
        <v>na</v>
      </c>
      <c r="O61" s="128" t="str">
        <f>'P09'!F60</f>
        <v>na</v>
      </c>
      <c r="P61" s="134" t="str">
        <f>'P10'!F60</f>
        <v>na</v>
      </c>
      <c r="Q61" s="135" t="str">
        <f>'P11'!F60</f>
        <v>na</v>
      </c>
      <c r="R61" s="135" t="str">
        <f>'P12'!F60</f>
        <v>na</v>
      </c>
      <c r="S61" s="135" t="str">
        <f>'P13'!F60</f>
        <v>na</v>
      </c>
      <c r="T61" s="135" t="str">
        <f>'P14'!F60</f>
        <v>nt</v>
      </c>
      <c r="U61" s="135" t="str">
        <f>'P15'!F60</f>
        <v>nt</v>
      </c>
      <c r="V61" s="136" t="str">
        <f>'P16'!F60</f>
        <v>nt</v>
      </c>
      <c r="W61" s="136" t="str">
        <f>'P17'!F60</f>
        <v>nt</v>
      </c>
      <c r="X61" s="136" t="str">
        <f>'P18'!F60</f>
        <v>nt</v>
      </c>
      <c r="Y61" s="136" t="str">
        <f>'P19'!F60</f>
        <v>nt</v>
      </c>
      <c r="Z61" s="130" t="str">
        <f>'P20'!F60</f>
        <v>nt</v>
      </c>
      <c r="AA61" s="131" t="str">
        <f>'P21'!F60</f>
        <v>nt</v>
      </c>
      <c r="AB61" s="131" t="str">
        <f>'P22'!F60</f>
        <v>nt</v>
      </c>
      <c r="AC61" s="131" t="str">
        <f>'P23'!F60</f>
        <v>nt</v>
      </c>
      <c r="AD61" s="131" t="str">
        <f>'P24'!F60</f>
        <v>nt</v>
      </c>
      <c r="AE61" s="131" t="str">
        <f>'P25'!F60</f>
        <v>nt</v>
      </c>
      <c r="AF61" s="159"/>
    </row>
    <row r="62" ht="37.5" customHeight="1">
      <c r="A62" s="133"/>
      <c r="B62" s="124" t="s">
        <v>273</v>
      </c>
      <c r="C62" s="125" t="s">
        <v>159</v>
      </c>
      <c r="D62" s="137" t="s">
        <v>271</v>
      </c>
      <c r="E62" s="127"/>
      <c r="F62" s="126" t="s">
        <v>274</v>
      </c>
      <c r="G62" s="128" t="str">
        <f>'P01'!F61</f>
        <v>na</v>
      </c>
      <c r="H62" s="128" t="str">
        <f>'P02'!F61</f>
        <v>na</v>
      </c>
      <c r="I62" s="128" t="str">
        <f>'P03'!F61</f>
        <v>na</v>
      </c>
      <c r="J62" s="128" t="str">
        <f>'P04'!F61</f>
        <v>na</v>
      </c>
      <c r="K62" s="128" t="str">
        <f>'P05'!F61</f>
        <v>na</v>
      </c>
      <c r="L62" s="128" t="str">
        <f>'P06'!F61</f>
        <v>na</v>
      </c>
      <c r="M62" s="128" t="str">
        <f>'P07'!F61</f>
        <v>na</v>
      </c>
      <c r="N62" s="128" t="str">
        <f>'P08'!F61</f>
        <v>na</v>
      </c>
      <c r="O62" s="128" t="str">
        <f>'P09'!F61</f>
        <v>na</v>
      </c>
      <c r="P62" s="134" t="str">
        <f>'P10'!F61</f>
        <v>na</v>
      </c>
      <c r="Q62" s="135" t="str">
        <f>'P11'!F61</f>
        <v>na</v>
      </c>
      <c r="R62" s="135" t="str">
        <f>'P12'!F61</f>
        <v>na</v>
      </c>
      <c r="S62" s="135" t="str">
        <f>'P13'!F61</f>
        <v>na</v>
      </c>
      <c r="T62" s="135" t="str">
        <f>'P14'!F61</f>
        <v>nt</v>
      </c>
      <c r="U62" s="135" t="str">
        <f>'P15'!F61</f>
        <v>nt</v>
      </c>
      <c r="V62" s="136" t="str">
        <f>'P16'!F61</f>
        <v>nt</v>
      </c>
      <c r="W62" s="136" t="str">
        <f>'P17'!F61</f>
        <v>nt</v>
      </c>
      <c r="X62" s="136" t="str">
        <f>'P18'!F61</f>
        <v>nt</v>
      </c>
      <c r="Y62" s="136" t="str">
        <f>'P19'!F61</f>
        <v>nt</v>
      </c>
      <c r="Z62" s="130" t="str">
        <f>'P20'!F61</f>
        <v>nt</v>
      </c>
      <c r="AA62" s="131" t="str">
        <f>'P21'!F61</f>
        <v>nt</v>
      </c>
      <c r="AB62" s="131" t="str">
        <f>'P22'!F61</f>
        <v>nt</v>
      </c>
      <c r="AC62" s="131" t="str">
        <f>'P23'!F61</f>
        <v>nt</v>
      </c>
      <c r="AD62" s="131" t="str">
        <f>'P24'!F61</f>
        <v>nt</v>
      </c>
      <c r="AE62" s="131" t="str">
        <f>'P25'!F61</f>
        <v>nt</v>
      </c>
      <c r="AF62" s="159"/>
    </row>
    <row r="63" ht="37.5" customHeight="1">
      <c r="A63" s="133"/>
      <c r="B63" s="124" t="s">
        <v>275</v>
      </c>
      <c r="C63" s="150" t="s">
        <v>141</v>
      </c>
      <c r="D63" s="137" t="s">
        <v>214</v>
      </c>
      <c r="E63" s="160"/>
      <c r="F63" s="126" t="s">
        <v>276</v>
      </c>
      <c r="G63" s="128" t="str">
        <f>'P01'!F62</f>
        <v>c</v>
      </c>
      <c r="H63" s="155" t="str">
        <f>'P02'!F62</f>
        <v>c</v>
      </c>
      <c r="I63" s="155" t="str">
        <f>'P03'!F62</f>
        <v>c</v>
      </c>
      <c r="J63" s="155" t="str">
        <f>'P04'!F62</f>
        <v>c</v>
      </c>
      <c r="K63" s="155" t="str">
        <f>'P05'!F62</f>
        <v>c</v>
      </c>
      <c r="L63" s="155" t="str">
        <f>'P06'!F62</f>
        <v>c</v>
      </c>
      <c r="M63" s="155" t="str">
        <f>'P07'!F62</f>
        <v>c</v>
      </c>
      <c r="N63" s="155" t="str">
        <f>'P08'!F62</f>
        <v>c</v>
      </c>
      <c r="O63" s="155" t="str">
        <f>'P09'!F62</f>
        <v>c</v>
      </c>
      <c r="P63" s="156" t="str">
        <f>'P10'!F62</f>
        <v>c</v>
      </c>
      <c r="Q63" s="135" t="str">
        <f>'P11'!F62</f>
        <v>c</v>
      </c>
      <c r="R63" s="135" t="str">
        <f>'P12'!F62</f>
        <v>c</v>
      </c>
      <c r="S63" s="135" t="str">
        <f>'P13'!F62</f>
        <v>c</v>
      </c>
      <c r="T63" s="135" t="str">
        <f>'P14'!F62</f>
        <v>nt</v>
      </c>
      <c r="U63" s="135" t="str">
        <f>'P15'!F62</f>
        <v>nt</v>
      </c>
      <c r="V63" s="135" t="str">
        <f>'P16'!F62</f>
        <v>nt</v>
      </c>
      <c r="W63" s="135" t="str">
        <f>'P17'!F62</f>
        <v>nt</v>
      </c>
      <c r="X63" s="135" t="str">
        <f>'P18'!F62</f>
        <v>nt</v>
      </c>
      <c r="Y63" s="135" t="str">
        <f>'P19'!F62</f>
        <v>nt</v>
      </c>
      <c r="Z63" s="146" t="str">
        <f>'P20'!F62</f>
        <v>nt</v>
      </c>
      <c r="AA63" s="131" t="str">
        <f>'P21'!F62</f>
        <v>nt</v>
      </c>
      <c r="AB63" s="131" t="str">
        <f>'P22'!F62</f>
        <v>nt</v>
      </c>
      <c r="AC63" s="131" t="str">
        <f>'P23'!F62</f>
        <v>nt</v>
      </c>
      <c r="AD63" s="131" t="str">
        <f>'P24'!F62</f>
        <v>nt</v>
      </c>
      <c r="AE63" s="131" t="str">
        <f>'P25'!F62</f>
        <v>nt</v>
      </c>
      <c r="AF63" s="161"/>
    </row>
    <row r="64" ht="37.5" customHeight="1">
      <c r="A64" s="139"/>
      <c r="B64" s="124" t="s">
        <v>277</v>
      </c>
      <c r="C64" s="152" t="s">
        <v>141</v>
      </c>
      <c r="D64" s="137" t="s">
        <v>278</v>
      </c>
      <c r="E64" s="148"/>
      <c r="F64" s="126" t="s">
        <v>279</v>
      </c>
      <c r="G64" s="128" t="str">
        <f>'P01'!F63</f>
        <v>na</v>
      </c>
      <c r="H64" s="129" t="str">
        <f>'P02'!F63</f>
        <v>na</v>
      </c>
      <c r="I64" s="129" t="str">
        <f>'P03'!F63</f>
        <v>na</v>
      </c>
      <c r="J64" s="129" t="str">
        <f>'P04'!F63</f>
        <v>na</v>
      </c>
      <c r="K64" s="129" t="str">
        <f>'P05'!F63</f>
        <v>na</v>
      </c>
      <c r="L64" s="129" t="str">
        <f>'P06'!F63</f>
        <v>na</v>
      </c>
      <c r="M64" s="129" t="str">
        <f>'P07'!F63</f>
        <v>na</v>
      </c>
      <c r="N64" s="129" t="str">
        <f>'P08'!F63</f>
        <v>na</v>
      </c>
      <c r="O64" s="129" t="str">
        <f>'P09'!F63</f>
        <v>na</v>
      </c>
      <c r="P64" s="129" t="str">
        <f>'P10'!F63</f>
        <v>na</v>
      </c>
      <c r="Q64" s="129" t="str">
        <f>'P11'!F63</f>
        <v>na</v>
      </c>
      <c r="R64" s="129" t="str">
        <f>'P12'!F63</f>
        <v>na</v>
      </c>
      <c r="S64" s="129" t="str">
        <f>'P13'!F63</f>
        <v>na</v>
      </c>
      <c r="T64" s="129" t="str">
        <f>'P14'!F63</f>
        <v>nt</v>
      </c>
      <c r="U64" s="129" t="str">
        <f>'P15'!F63</f>
        <v>nt</v>
      </c>
      <c r="V64" s="129" t="str">
        <f>'P16'!F63</f>
        <v>nt</v>
      </c>
      <c r="W64" s="129" t="str">
        <f>'P17'!F63</f>
        <v>nt</v>
      </c>
      <c r="X64" s="129" t="str">
        <f>'P18'!F63</f>
        <v>nt</v>
      </c>
      <c r="Y64" s="129" t="str">
        <f>'P19'!F63</f>
        <v>nt</v>
      </c>
      <c r="Z64" s="130" t="str">
        <f>'P20'!F63</f>
        <v>nt</v>
      </c>
      <c r="AA64" s="131" t="str">
        <f>'P21'!F63</f>
        <v>nt</v>
      </c>
      <c r="AB64" s="131" t="str">
        <f>'P22'!F63</f>
        <v>nt</v>
      </c>
      <c r="AC64" s="131" t="str">
        <f>'P23'!F63</f>
        <v>nt</v>
      </c>
      <c r="AD64" s="131" t="str">
        <f>'P24'!F63</f>
        <v>nt</v>
      </c>
      <c r="AE64" s="131" t="str">
        <f>'P25'!F63</f>
        <v>nt</v>
      </c>
      <c r="AF64" s="165"/>
    </row>
    <row r="65" ht="37.5" customHeight="1">
      <c r="A65" s="123" t="s">
        <v>280</v>
      </c>
      <c r="B65" s="124" t="s">
        <v>281</v>
      </c>
      <c r="C65" s="138" t="s">
        <v>141</v>
      </c>
      <c r="D65" s="126" t="s">
        <v>282</v>
      </c>
      <c r="E65" s="153" t="s">
        <v>143</v>
      </c>
      <c r="F65" s="126" t="s">
        <v>283</v>
      </c>
      <c r="G65" s="128" t="str">
        <f>'P01'!F64</f>
        <v>c</v>
      </c>
      <c r="H65" s="128" t="str">
        <f>'P02'!F64</f>
        <v>c</v>
      </c>
      <c r="I65" s="128" t="str">
        <f>'P03'!F64</f>
        <v>c</v>
      </c>
      <c r="J65" s="128" t="str">
        <f>'P04'!F64</f>
        <v>c</v>
      </c>
      <c r="K65" s="128" t="str">
        <f>'P05'!F64</f>
        <v>c</v>
      </c>
      <c r="L65" s="128" t="str">
        <f>'P06'!F64</f>
        <v>c</v>
      </c>
      <c r="M65" s="128" t="str">
        <f>'P07'!F64</f>
        <v>c</v>
      </c>
      <c r="N65" s="128" t="str">
        <f>'P08'!F64</f>
        <v>c</v>
      </c>
      <c r="O65" s="128" t="str">
        <f>'P09'!F64</f>
        <v>c</v>
      </c>
      <c r="P65" s="134" t="str">
        <f>'P10'!F64</f>
        <v>c</v>
      </c>
      <c r="Q65" s="135" t="str">
        <f>'P11'!F64</f>
        <v>na</v>
      </c>
      <c r="R65" s="135" t="str">
        <f>'P12'!F64</f>
        <v>na</v>
      </c>
      <c r="S65" s="135" t="str">
        <f>'P13'!F64</f>
        <v>na</v>
      </c>
      <c r="T65" s="135" t="str">
        <f>'P14'!F64</f>
        <v>nt</v>
      </c>
      <c r="U65" s="135" t="str">
        <f>'P15'!F64</f>
        <v>nt</v>
      </c>
      <c r="V65" s="136" t="str">
        <f>'P16'!F64</f>
        <v>nt</v>
      </c>
      <c r="W65" s="136" t="str">
        <f>'P17'!F64</f>
        <v>nt</v>
      </c>
      <c r="X65" s="136" t="str">
        <f>'P18'!F64</f>
        <v>nt</v>
      </c>
      <c r="Y65" s="136" t="str">
        <f>'P19'!F64</f>
        <v>nt</v>
      </c>
      <c r="Z65" s="130" t="str">
        <f>'P20'!F64</f>
        <v>nt</v>
      </c>
      <c r="AA65" s="131" t="str">
        <f>'P21'!F64</f>
        <v>nt</v>
      </c>
      <c r="AB65" s="131" t="str">
        <f>'P22'!F64</f>
        <v>nt</v>
      </c>
      <c r="AC65" s="131" t="str">
        <f>'P23'!F64</f>
        <v>nt</v>
      </c>
      <c r="AD65" s="131" t="str">
        <f>'P24'!F64</f>
        <v>nt</v>
      </c>
      <c r="AE65" s="131" t="str">
        <f>'P25'!F64</f>
        <v>nt</v>
      </c>
      <c r="AF65" s="132"/>
    </row>
    <row r="66" ht="37.5" customHeight="1">
      <c r="A66" s="133"/>
      <c r="B66" s="124" t="s">
        <v>284</v>
      </c>
      <c r="C66" s="138" t="s">
        <v>141</v>
      </c>
      <c r="D66" s="137" t="s">
        <v>214</v>
      </c>
      <c r="E66" s="153"/>
      <c r="F66" s="126" t="s">
        <v>285</v>
      </c>
      <c r="G66" s="128" t="str">
        <f>'P01'!F65</f>
        <v>c</v>
      </c>
      <c r="H66" s="128" t="str">
        <f>'P02'!F65</f>
        <v>c</v>
      </c>
      <c r="I66" s="128" t="str">
        <f>'P03'!F65</f>
        <v>c</v>
      </c>
      <c r="J66" s="128" t="str">
        <f>'P04'!F65</f>
        <v>c</v>
      </c>
      <c r="K66" s="128" t="str">
        <f>'P05'!F65</f>
        <v>c</v>
      </c>
      <c r="L66" s="128" t="str">
        <f>'P06'!F65</f>
        <v>c</v>
      </c>
      <c r="M66" s="128" t="str">
        <f>'P07'!F65</f>
        <v>c</v>
      </c>
      <c r="N66" s="128" t="str">
        <f>'P08'!F65</f>
        <v>c</v>
      </c>
      <c r="O66" s="128" t="str">
        <f>'P09'!F65</f>
        <v>c</v>
      </c>
      <c r="P66" s="134" t="str">
        <f>'P10'!F65</f>
        <v>c</v>
      </c>
      <c r="Q66" s="135" t="str">
        <f>'P11'!F65</f>
        <v>c</v>
      </c>
      <c r="R66" s="135" t="str">
        <f>'P12'!F65</f>
        <v>c</v>
      </c>
      <c r="S66" s="135" t="str">
        <f>'P13'!F65</f>
        <v>c</v>
      </c>
      <c r="T66" s="135" t="str">
        <f>'P14'!F65</f>
        <v>nt</v>
      </c>
      <c r="U66" s="135" t="str">
        <f>'P15'!F65</f>
        <v>nt</v>
      </c>
      <c r="V66" s="136" t="str">
        <f>'P16'!F65</f>
        <v>nt</v>
      </c>
      <c r="W66" s="136" t="str">
        <f>'P17'!F65</f>
        <v>nt</v>
      </c>
      <c r="X66" s="136" t="str">
        <f>'P18'!F65</f>
        <v>nt</v>
      </c>
      <c r="Y66" s="136" t="str">
        <f>'P19'!F65</f>
        <v>nt</v>
      </c>
      <c r="Z66" s="130" t="str">
        <f>'P20'!F65</f>
        <v>nt</v>
      </c>
      <c r="AA66" s="131" t="str">
        <f>'P21'!F65</f>
        <v>nt</v>
      </c>
      <c r="AB66" s="131" t="str">
        <f>'P22'!F65</f>
        <v>nt</v>
      </c>
      <c r="AC66" s="131" t="str">
        <f>'P23'!F65</f>
        <v>nt</v>
      </c>
      <c r="AD66" s="131" t="str">
        <f>'P24'!F65</f>
        <v>nt</v>
      </c>
      <c r="AE66" s="131" t="str">
        <f>'P25'!F65</f>
        <v>nt</v>
      </c>
      <c r="AF66" s="132"/>
    </row>
    <row r="67" ht="37.5" customHeight="1">
      <c r="A67" s="133"/>
      <c r="B67" s="124" t="s">
        <v>286</v>
      </c>
      <c r="C67" s="138" t="s">
        <v>141</v>
      </c>
      <c r="D67" s="137" t="s">
        <v>214</v>
      </c>
      <c r="E67" s="153"/>
      <c r="F67" s="126" t="s">
        <v>287</v>
      </c>
      <c r="G67" s="128" t="str">
        <f>'P01'!F66</f>
        <v>c</v>
      </c>
      <c r="H67" s="128" t="str">
        <f>'P02'!F66</f>
        <v>c</v>
      </c>
      <c r="I67" s="128" t="str">
        <f>'P03'!F66</f>
        <v>c</v>
      </c>
      <c r="J67" s="128" t="str">
        <f>'P04'!F66</f>
        <v>c</v>
      </c>
      <c r="K67" s="128" t="str">
        <f>'P05'!F66</f>
        <v>c</v>
      </c>
      <c r="L67" s="128" t="str">
        <f>'P06'!F66</f>
        <v>c</v>
      </c>
      <c r="M67" s="128" t="str">
        <f>'P07'!F66</f>
        <v>c</v>
      </c>
      <c r="N67" s="128" t="str">
        <f>'P08'!F66</f>
        <v>c</v>
      </c>
      <c r="O67" s="128" t="str">
        <f>'P09'!F66</f>
        <v>nc</v>
      </c>
      <c r="P67" s="134" t="str">
        <f>'P10'!F66</f>
        <v>c</v>
      </c>
      <c r="Q67" s="135" t="str">
        <f>'P11'!F66</f>
        <v>c</v>
      </c>
      <c r="R67" s="135" t="str">
        <f>'P12'!F66</f>
        <v>c</v>
      </c>
      <c r="S67" s="135" t="str">
        <f>'P13'!F66</f>
        <v>c</v>
      </c>
      <c r="T67" s="135" t="str">
        <f>'P14'!F66</f>
        <v>nt</v>
      </c>
      <c r="U67" s="135" t="str">
        <f>'P15'!F66</f>
        <v>nt</v>
      </c>
      <c r="V67" s="136" t="str">
        <f>'P16'!F66</f>
        <v>nt</v>
      </c>
      <c r="W67" s="136" t="str">
        <f>'P17'!F66</f>
        <v>nt</v>
      </c>
      <c r="X67" s="136" t="str">
        <f>'P18'!F66</f>
        <v>nt</v>
      </c>
      <c r="Y67" s="136" t="str">
        <f>'P19'!F66</f>
        <v>nt</v>
      </c>
      <c r="Z67" s="142" t="str">
        <f>'P20'!F66</f>
        <v>nt</v>
      </c>
      <c r="AA67" s="131" t="str">
        <f>'P21'!F66</f>
        <v>nt</v>
      </c>
      <c r="AB67" s="131" t="str">
        <f>'P22'!F66</f>
        <v>nt</v>
      </c>
      <c r="AC67" s="131" t="str">
        <f>'P23'!F66</f>
        <v>nt</v>
      </c>
      <c r="AD67" s="131" t="str">
        <f>'P24'!F66</f>
        <v>nt</v>
      </c>
      <c r="AE67" s="131" t="str">
        <f>'P25'!F66</f>
        <v>nt</v>
      </c>
      <c r="AF67" s="132"/>
    </row>
    <row r="68" ht="37.5" customHeight="1">
      <c r="A68" s="166"/>
      <c r="B68" s="124" t="s">
        <v>288</v>
      </c>
      <c r="C68" s="138" t="s">
        <v>141</v>
      </c>
      <c r="D68" s="137" t="s">
        <v>214</v>
      </c>
      <c r="E68" s="153"/>
      <c r="F68" s="126" t="s">
        <v>289</v>
      </c>
      <c r="G68" s="128" t="str">
        <f>'P01'!F67</f>
        <v>na</v>
      </c>
      <c r="H68" s="128" t="str">
        <f>'P02'!F67</f>
        <v>na</v>
      </c>
      <c r="I68" s="128" t="str">
        <f>'P03'!F67</f>
        <v>na</v>
      </c>
      <c r="J68" s="128" t="str">
        <f>'P04'!F67</f>
        <v>na</v>
      </c>
      <c r="K68" s="128" t="str">
        <f>'P05'!F67</f>
        <v>na</v>
      </c>
      <c r="L68" s="128" t="str">
        <f>'P06'!F67</f>
        <v>na</v>
      </c>
      <c r="M68" s="128" t="str">
        <f>'P07'!F67</f>
        <v>na</v>
      </c>
      <c r="N68" s="128" t="str">
        <f>'P08'!F67</f>
        <v>na</v>
      </c>
      <c r="O68" s="128" t="str">
        <f>'P09'!F67</f>
        <v>na</v>
      </c>
      <c r="P68" s="134" t="str">
        <f>'P10'!F67</f>
        <v>na</v>
      </c>
      <c r="Q68" s="135" t="str">
        <f>'P11'!F67</f>
        <v>na</v>
      </c>
      <c r="R68" s="135" t="str">
        <f>'P12'!F67</f>
        <v>na</v>
      </c>
      <c r="S68" s="135" t="str">
        <f>'P13'!F67</f>
        <v>na</v>
      </c>
      <c r="T68" s="135" t="str">
        <f>'P14'!F67</f>
        <v>nt</v>
      </c>
      <c r="U68" s="135" t="str">
        <f>'P15'!F67</f>
        <v>nt</v>
      </c>
      <c r="V68" s="135" t="str">
        <f>'P16'!F67</f>
        <v>nt</v>
      </c>
      <c r="W68" s="135" t="str">
        <f>'P17'!F67</f>
        <v>nt</v>
      </c>
      <c r="X68" s="135" t="str">
        <f>'P18'!F67</f>
        <v>nt</v>
      </c>
      <c r="Y68" s="135" t="str">
        <f>'P19'!F67</f>
        <v>nt</v>
      </c>
      <c r="Z68" s="146" t="str">
        <f>'P20'!F67</f>
        <v>nt</v>
      </c>
      <c r="AA68" s="131" t="str">
        <f>'P21'!F67</f>
        <v>nt</v>
      </c>
      <c r="AB68" s="131" t="str">
        <f>'P22'!F67</f>
        <v>nt</v>
      </c>
      <c r="AC68" s="131" t="str">
        <f>'P23'!F67</f>
        <v>nt</v>
      </c>
      <c r="AD68" s="131" t="str">
        <f>'P24'!F67</f>
        <v>nt</v>
      </c>
      <c r="AE68" s="131" t="str">
        <f>'P25'!F67</f>
        <v>nt</v>
      </c>
      <c r="AF68" s="132"/>
    </row>
    <row r="69" ht="37.5" customHeight="1">
      <c r="A69" s="123" t="s">
        <v>290</v>
      </c>
      <c r="B69" s="124" t="s">
        <v>291</v>
      </c>
      <c r="C69" s="147" t="s">
        <v>141</v>
      </c>
      <c r="D69" s="126" t="s">
        <v>292</v>
      </c>
      <c r="E69" s="158"/>
      <c r="F69" s="126" t="s">
        <v>293</v>
      </c>
      <c r="G69" s="128" t="str">
        <f>'P01'!F68</f>
        <v>c</v>
      </c>
      <c r="H69" s="129" t="str">
        <f>'P02'!F68</f>
        <v>c</v>
      </c>
      <c r="I69" s="129" t="str">
        <f>'P03'!F68</f>
        <v>c</v>
      </c>
      <c r="J69" s="129" t="str">
        <f>'P04'!F68</f>
        <v>c</v>
      </c>
      <c r="K69" s="129" t="str">
        <f>'P05'!F68</f>
        <v>c</v>
      </c>
      <c r="L69" s="129" t="str">
        <f>'P06'!F68</f>
        <v>c</v>
      </c>
      <c r="M69" s="129" t="str">
        <f>'P07'!F68</f>
        <v>c</v>
      </c>
      <c r="N69" s="129" t="str">
        <f>'P08'!F68</f>
        <v>c</v>
      </c>
      <c r="O69" s="129" t="str">
        <f>'P09'!F68</f>
        <v>c</v>
      </c>
      <c r="P69" s="129" t="str">
        <f>'P10'!F68</f>
        <v>c</v>
      </c>
      <c r="Q69" s="129" t="str">
        <f>'P11'!F68</f>
        <v>c</v>
      </c>
      <c r="R69" s="129" t="str">
        <f>'P12'!F68</f>
        <v>c</v>
      </c>
      <c r="S69" s="129" t="str">
        <f>'P13'!F68</f>
        <v>c</v>
      </c>
      <c r="T69" s="129" t="str">
        <f>'P14'!F68</f>
        <v>nt</v>
      </c>
      <c r="U69" s="129" t="str">
        <f>'P15'!F68</f>
        <v>nt</v>
      </c>
      <c r="V69" s="129" t="str">
        <f>'P16'!F68</f>
        <v>nt</v>
      </c>
      <c r="W69" s="129" t="str">
        <f>'P17'!F68</f>
        <v>nt</v>
      </c>
      <c r="X69" s="129" t="str">
        <f>'P18'!F68</f>
        <v>nt</v>
      </c>
      <c r="Y69" s="129" t="str">
        <f>'P19'!F68</f>
        <v>nt</v>
      </c>
      <c r="Z69" s="130" t="str">
        <f>'P20'!F68</f>
        <v>nt</v>
      </c>
      <c r="AA69" s="131" t="str">
        <f>'P21'!F68</f>
        <v>nt</v>
      </c>
      <c r="AB69" s="131" t="str">
        <f>'P22'!F68</f>
        <v>nt</v>
      </c>
      <c r="AC69" s="131" t="str">
        <f>'P23'!F68</f>
        <v>nt</v>
      </c>
      <c r="AD69" s="131" t="str">
        <f>'P24'!F68</f>
        <v>nt</v>
      </c>
      <c r="AE69" s="131" t="str">
        <f>'P25'!F68</f>
        <v>nt</v>
      </c>
      <c r="AF69" s="149"/>
    </row>
    <row r="70" ht="37.5" customHeight="1">
      <c r="A70" s="133"/>
      <c r="B70" s="124" t="s">
        <v>294</v>
      </c>
      <c r="C70" s="125" t="s">
        <v>141</v>
      </c>
      <c r="D70" s="126" t="s">
        <v>295</v>
      </c>
      <c r="E70" s="127"/>
      <c r="F70" s="126" t="s">
        <v>296</v>
      </c>
      <c r="G70" s="128" t="str">
        <f>'P01'!F69</f>
        <v>c</v>
      </c>
      <c r="H70" s="128" t="str">
        <f>'P02'!F69</f>
        <v>c</v>
      </c>
      <c r="I70" s="128" t="str">
        <f>'P03'!F69</f>
        <v>c</v>
      </c>
      <c r="J70" s="128" t="str">
        <f>'P04'!F69</f>
        <v>c</v>
      </c>
      <c r="K70" s="128" t="str">
        <f>'P05'!F69</f>
        <v>c</v>
      </c>
      <c r="L70" s="128" t="str">
        <f>'P06'!F69</f>
        <v>c</v>
      </c>
      <c r="M70" s="128" t="str">
        <f>'P07'!F69</f>
        <v>c</v>
      </c>
      <c r="N70" s="128" t="str">
        <f>'P08'!F69</f>
        <v>c</v>
      </c>
      <c r="O70" s="128" t="str">
        <f>'P09'!F69</f>
        <v>c</v>
      </c>
      <c r="P70" s="134" t="str">
        <f>'P10'!F69</f>
        <v>c</v>
      </c>
      <c r="Q70" s="135" t="str">
        <f>'P11'!F69</f>
        <v>c</v>
      </c>
      <c r="R70" s="135" t="str">
        <f>'P12'!F69</f>
        <v>c</v>
      </c>
      <c r="S70" s="135" t="str">
        <f>'P13'!F69</f>
        <v>c</v>
      </c>
      <c r="T70" s="135" t="str">
        <f>'P14'!F69</f>
        <v>nt</v>
      </c>
      <c r="U70" s="135" t="str">
        <f>'P15'!F69</f>
        <v>nt</v>
      </c>
      <c r="V70" s="136" t="str">
        <f>'P16'!F69</f>
        <v>nt</v>
      </c>
      <c r="W70" s="136" t="str">
        <f>'P17'!F69</f>
        <v>nt</v>
      </c>
      <c r="X70" s="136" t="str">
        <f>'P18'!F69</f>
        <v>nt</v>
      </c>
      <c r="Y70" s="136" t="str">
        <f>'P19'!F69</f>
        <v>nt</v>
      </c>
      <c r="Z70" s="130" t="str">
        <f>'P20'!F69</f>
        <v>nt</v>
      </c>
      <c r="AA70" s="131" t="str">
        <f>'P21'!F69</f>
        <v>nt</v>
      </c>
      <c r="AB70" s="131" t="str">
        <f>'P22'!F69</f>
        <v>nt</v>
      </c>
      <c r="AC70" s="131" t="str">
        <f>'P23'!F69</f>
        <v>nt</v>
      </c>
      <c r="AD70" s="131" t="str">
        <f>'P24'!F69</f>
        <v>nt</v>
      </c>
      <c r="AE70" s="131" t="str">
        <f>'P25'!F69</f>
        <v>nt</v>
      </c>
      <c r="AF70" s="159"/>
    </row>
    <row r="71" ht="37.5" customHeight="1">
      <c r="A71" s="133"/>
      <c r="B71" s="124" t="s">
        <v>297</v>
      </c>
      <c r="C71" s="125" t="s">
        <v>141</v>
      </c>
      <c r="D71" s="126" t="s">
        <v>298</v>
      </c>
      <c r="E71" s="127" t="s">
        <v>143</v>
      </c>
      <c r="F71" s="126" t="s">
        <v>299</v>
      </c>
      <c r="G71" s="128" t="str">
        <f>'P01'!F70</f>
        <v>c</v>
      </c>
      <c r="H71" s="128" t="str">
        <f>'P02'!F70</f>
        <v>c</v>
      </c>
      <c r="I71" s="128" t="str">
        <f>'P03'!F70</f>
        <v>c</v>
      </c>
      <c r="J71" s="128" t="str">
        <f>'P04'!F70</f>
        <v>c</v>
      </c>
      <c r="K71" s="128" t="str">
        <f>'P05'!F70</f>
        <v>c</v>
      </c>
      <c r="L71" s="128" t="str">
        <f>'P06'!F70</f>
        <v>c</v>
      </c>
      <c r="M71" s="128" t="str">
        <f>'P07'!F70</f>
        <v>c</v>
      </c>
      <c r="N71" s="128" t="str">
        <f>'P08'!F70</f>
        <v>c</v>
      </c>
      <c r="O71" s="128" t="str">
        <f>'P09'!F70</f>
        <v>c</v>
      </c>
      <c r="P71" s="134" t="str">
        <f>'P10'!F70</f>
        <v>c</v>
      </c>
      <c r="Q71" s="135" t="str">
        <f>'P11'!F70</f>
        <v>c</v>
      </c>
      <c r="R71" s="135" t="str">
        <f>'P12'!F70</f>
        <v>c</v>
      </c>
      <c r="S71" s="135" t="str">
        <f>'P13'!F70</f>
        <v>c</v>
      </c>
      <c r="T71" s="135" t="str">
        <f>'P14'!F70</f>
        <v>nt</v>
      </c>
      <c r="U71" s="135" t="str">
        <f>'P15'!F70</f>
        <v>nt</v>
      </c>
      <c r="V71" s="136" t="str">
        <f>'P16'!F70</f>
        <v>nt</v>
      </c>
      <c r="W71" s="136" t="str">
        <f>'P17'!F70</f>
        <v>nt</v>
      </c>
      <c r="X71" s="136" t="str">
        <f>'P18'!F70</f>
        <v>nt</v>
      </c>
      <c r="Y71" s="136" t="str">
        <f>'P19'!F70</f>
        <v>nt</v>
      </c>
      <c r="Z71" s="130" t="str">
        <f>'P20'!F70</f>
        <v>nt</v>
      </c>
      <c r="AA71" s="131" t="str">
        <f>'P21'!F70</f>
        <v>nt</v>
      </c>
      <c r="AB71" s="131" t="str">
        <f>'P22'!F70</f>
        <v>nt</v>
      </c>
      <c r="AC71" s="131" t="str">
        <f>'P23'!F70</f>
        <v>nt</v>
      </c>
      <c r="AD71" s="131" t="str">
        <f>'P24'!F70</f>
        <v>nt</v>
      </c>
      <c r="AE71" s="131" t="str">
        <f>'P25'!F70</f>
        <v>nt</v>
      </c>
      <c r="AF71" s="159"/>
    </row>
    <row r="72" ht="37.5" customHeight="1">
      <c r="A72" s="133"/>
      <c r="B72" s="124" t="s">
        <v>300</v>
      </c>
      <c r="C72" s="125" t="s">
        <v>159</v>
      </c>
      <c r="D72" s="137" t="s">
        <v>301</v>
      </c>
      <c r="E72" s="127"/>
      <c r="F72" s="126" t="s">
        <v>302</v>
      </c>
      <c r="G72" s="128" t="str">
        <f>'P01'!F71</f>
        <v>c</v>
      </c>
      <c r="H72" s="128" t="str">
        <f>'P02'!F71</f>
        <v>c</v>
      </c>
      <c r="I72" s="128" t="str">
        <f>'P03'!F71</f>
        <v>c</v>
      </c>
      <c r="J72" s="128" t="str">
        <f>'P04'!F71</f>
        <v>c</v>
      </c>
      <c r="K72" s="128" t="str">
        <f>'P05'!F71</f>
        <v>c</v>
      </c>
      <c r="L72" s="128" t="str">
        <f>'P06'!F71</f>
        <v>c</v>
      </c>
      <c r="M72" s="128" t="str">
        <f>'P07'!F71</f>
        <v>c</v>
      </c>
      <c r="N72" s="128" t="str">
        <f>'P08'!F71</f>
        <v>c</v>
      </c>
      <c r="O72" s="128" t="str">
        <f>'P09'!F71</f>
        <v>c</v>
      </c>
      <c r="P72" s="134" t="str">
        <f>'P10'!F71</f>
        <v>c</v>
      </c>
      <c r="Q72" s="135" t="str">
        <f>'P11'!F71</f>
        <v>c</v>
      </c>
      <c r="R72" s="135" t="str">
        <f>'P12'!F71</f>
        <v>c</v>
      </c>
      <c r="S72" s="135" t="str">
        <f>'P13'!F71</f>
        <v>c</v>
      </c>
      <c r="T72" s="135" t="str">
        <f>'P14'!F71</f>
        <v>nt</v>
      </c>
      <c r="U72" s="135" t="str">
        <f>'P15'!F71</f>
        <v>nt</v>
      </c>
      <c r="V72" s="136" t="str">
        <f>'P16'!F71</f>
        <v>nt</v>
      </c>
      <c r="W72" s="136" t="str">
        <f>'P17'!F71</f>
        <v>nt</v>
      </c>
      <c r="X72" s="136" t="str">
        <f>'P18'!F71</f>
        <v>nt</v>
      </c>
      <c r="Y72" s="136" t="str">
        <f>'P19'!F71</f>
        <v>nt</v>
      </c>
      <c r="Z72" s="130" t="str">
        <f>'P20'!F71</f>
        <v>nt</v>
      </c>
      <c r="AA72" s="131" t="str">
        <f>'P21'!F71</f>
        <v>nt</v>
      </c>
      <c r="AB72" s="131" t="str">
        <f>'P22'!F71</f>
        <v>nt</v>
      </c>
      <c r="AC72" s="131" t="str">
        <f>'P23'!F71</f>
        <v>nt</v>
      </c>
      <c r="AD72" s="131" t="str">
        <f>'P24'!F71</f>
        <v>nt</v>
      </c>
      <c r="AE72" s="131" t="str">
        <f>'P25'!F71</f>
        <v>nt</v>
      </c>
      <c r="AF72" s="159"/>
    </row>
    <row r="73" ht="37.5" customHeight="1">
      <c r="A73" s="133"/>
      <c r="B73" s="124" t="s">
        <v>303</v>
      </c>
      <c r="C73" s="125" t="s">
        <v>159</v>
      </c>
      <c r="D73" s="137" t="s">
        <v>175</v>
      </c>
      <c r="E73" s="127"/>
      <c r="F73" s="126" t="s">
        <v>304</v>
      </c>
      <c r="G73" s="128" t="str">
        <f>'P01'!F72</f>
        <v>c</v>
      </c>
      <c r="H73" s="128" t="str">
        <f>'P02'!F72</f>
        <v>c</v>
      </c>
      <c r="I73" s="128" t="str">
        <f>'P03'!F72</f>
        <v>c</v>
      </c>
      <c r="J73" s="128" t="str">
        <f>'P04'!F72</f>
        <v>c</v>
      </c>
      <c r="K73" s="128" t="str">
        <f>'P05'!F72</f>
        <v>c</v>
      </c>
      <c r="L73" s="128" t="str">
        <f>'P06'!F72</f>
        <v>c</v>
      </c>
      <c r="M73" s="128" t="str">
        <f>'P07'!F72</f>
        <v>nc</v>
      </c>
      <c r="N73" s="128" t="str">
        <f>'P08'!F72</f>
        <v>c</v>
      </c>
      <c r="O73" s="128" t="str">
        <f>'P09'!F72</f>
        <v>c</v>
      </c>
      <c r="P73" s="134" t="str">
        <f>'P10'!F72</f>
        <v>c</v>
      </c>
      <c r="Q73" s="135" t="str">
        <f>'P11'!F72</f>
        <v>c</v>
      </c>
      <c r="R73" s="135" t="str">
        <f>'P12'!F72</f>
        <v>c</v>
      </c>
      <c r="S73" s="135" t="str">
        <f>'P13'!F72</f>
        <v>c</v>
      </c>
      <c r="T73" s="135" t="str">
        <f>'P14'!F72</f>
        <v>nt</v>
      </c>
      <c r="U73" s="135" t="str">
        <f>'P15'!F72</f>
        <v>nt</v>
      </c>
      <c r="V73" s="136" t="str">
        <f>'P16'!F72</f>
        <v>nt</v>
      </c>
      <c r="W73" s="136" t="str">
        <f>'P17'!F72</f>
        <v>nt</v>
      </c>
      <c r="X73" s="136" t="str">
        <f>'P18'!F72</f>
        <v>nt</v>
      </c>
      <c r="Y73" s="136" t="str">
        <f>'P19'!F72</f>
        <v>nt</v>
      </c>
      <c r="Z73" s="130" t="str">
        <f>'P20'!F72</f>
        <v>nt</v>
      </c>
      <c r="AA73" s="131" t="str">
        <f>'P21'!F72</f>
        <v>nt</v>
      </c>
      <c r="AB73" s="131" t="str">
        <f>'P22'!F72</f>
        <v>nt</v>
      </c>
      <c r="AC73" s="131" t="str">
        <f>'P23'!F72</f>
        <v>nt</v>
      </c>
      <c r="AD73" s="131" t="str">
        <f>'P24'!F72</f>
        <v>nt</v>
      </c>
      <c r="AE73" s="131" t="str">
        <f>'P25'!F72</f>
        <v>nt</v>
      </c>
      <c r="AF73" s="159"/>
    </row>
    <row r="74" ht="37.5" customHeight="1">
      <c r="A74" s="133"/>
      <c r="B74" s="124" t="s">
        <v>305</v>
      </c>
      <c r="C74" s="125" t="s">
        <v>141</v>
      </c>
      <c r="D74" s="137" t="s">
        <v>306</v>
      </c>
      <c r="E74" s="127" t="s">
        <v>143</v>
      </c>
      <c r="F74" s="126" t="s">
        <v>307</v>
      </c>
      <c r="G74" s="128" t="str">
        <f>'P01'!F73</f>
        <v>c</v>
      </c>
      <c r="H74" s="128" t="str">
        <f>'P02'!F73</f>
        <v>na</v>
      </c>
      <c r="I74" s="128" t="str">
        <f>'P03'!F73</f>
        <v>na</v>
      </c>
      <c r="J74" s="128" t="str">
        <f>'P04'!F73</f>
        <v>na</v>
      </c>
      <c r="K74" s="128" t="str">
        <f>'P05'!F73</f>
        <v>na</v>
      </c>
      <c r="L74" s="128" t="str">
        <f>'P06'!F73</f>
        <v>c</v>
      </c>
      <c r="M74" s="128" t="str">
        <f>'P07'!F73</f>
        <v>na</v>
      </c>
      <c r="N74" s="128" t="str">
        <f>'P08'!F73</f>
        <v>na</v>
      </c>
      <c r="O74" s="128" t="str">
        <f>'P09'!F73</f>
        <v>na</v>
      </c>
      <c r="P74" s="134" t="str">
        <f>'P10'!F73</f>
        <v>na</v>
      </c>
      <c r="Q74" s="135" t="str">
        <f>'P11'!F73</f>
        <v>na</v>
      </c>
      <c r="R74" s="135" t="str">
        <f>'P12'!F73</f>
        <v>na</v>
      </c>
      <c r="S74" s="135" t="str">
        <f>'P13'!F73</f>
        <v>na</v>
      </c>
      <c r="T74" s="135" t="str">
        <f>'P14'!F73</f>
        <v>nt</v>
      </c>
      <c r="U74" s="135" t="str">
        <f>'P15'!F73</f>
        <v>nt</v>
      </c>
      <c r="V74" s="136" t="str">
        <f>'P16'!F73</f>
        <v>nt</v>
      </c>
      <c r="W74" s="136" t="str">
        <f>'P17'!F73</f>
        <v>nt</v>
      </c>
      <c r="X74" s="136" t="str">
        <f>'P18'!F73</f>
        <v>nt</v>
      </c>
      <c r="Y74" s="136" t="str">
        <f>'P19'!F73</f>
        <v>nt</v>
      </c>
      <c r="Z74" s="130" t="str">
        <f>'P20'!F73</f>
        <v>nt</v>
      </c>
      <c r="AA74" s="131" t="str">
        <f>'P21'!F73</f>
        <v>nt</v>
      </c>
      <c r="AB74" s="131" t="str">
        <f>'P22'!F73</f>
        <v>nt</v>
      </c>
      <c r="AC74" s="131" t="str">
        <f>'P23'!F73</f>
        <v>nt</v>
      </c>
      <c r="AD74" s="131" t="str">
        <f>'P24'!F73</f>
        <v>nt</v>
      </c>
      <c r="AE74" s="131" t="str">
        <f>'P25'!F73</f>
        <v>nt</v>
      </c>
      <c r="AF74" s="159"/>
    </row>
    <row r="75" ht="37.5" customHeight="1">
      <c r="A75" s="133"/>
      <c r="B75" s="124" t="s">
        <v>308</v>
      </c>
      <c r="C75" s="125" t="s">
        <v>141</v>
      </c>
      <c r="D75" s="126" t="s">
        <v>309</v>
      </c>
      <c r="E75" s="127" t="s">
        <v>143</v>
      </c>
      <c r="F75" s="126" t="s">
        <v>310</v>
      </c>
      <c r="G75" s="128" t="str">
        <f>'P01'!F74</f>
        <v>c</v>
      </c>
      <c r="H75" s="128" t="str">
        <f>'P02'!F74</f>
        <v>c</v>
      </c>
      <c r="I75" s="128" t="str">
        <f>'P03'!F74</f>
        <v>c</v>
      </c>
      <c r="J75" s="128" t="str">
        <f>'P04'!F74</f>
        <v>c</v>
      </c>
      <c r="K75" s="128" t="str">
        <f>'P05'!F74</f>
        <v>c</v>
      </c>
      <c r="L75" s="128" t="str">
        <f>'P06'!F74</f>
        <v>c</v>
      </c>
      <c r="M75" s="128" t="str">
        <f>'P07'!F74</f>
        <v>c</v>
      </c>
      <c r="N75" s="128" t="str">
        <f>'P08'!F74</f>
        <v>c</v>
      </c>
      <c r="O75" s="128" t="str">
        <f>'P09'!F74</f>
        <v>c</v>
      </c>
      <c r="P75" s="134" t="str">
        <f>'P10'!F74</f>
        <v>c</v>
      </c>
      <c r="Q75" s="135" t="str">
        <f>'P11'!F74</f>
        <v>c</v>
      </c>
      <c r="R75" s="135" t="str">
        <f>'P12'!F74</f>
        <v>c</v>
      </c>
      <c r="S75" s="135" t="str">
        <f>'P13'!F74</f>
        <v>c</v>
      </c>
      <c r="T75" s="135" t="str">
        <f>'P14'!F74</f>
        <v>nt</v>
      </c>
      <c r="U75" s="135" t="str">
        <f>'P15'!F74</f>
        <v>nt</v>
      </c>
      <c r="V75" s="136" t="str">
        <f>'P16'!F74</f>
        <v>nt</v>
      </c>
      <c r="W75" s="136" t="str">
        <f>'P17'!F74</f>
        <v>nt</v>
      </c>
      <c r="X75" s="136" t="str">
        <f>'P18'!F74</f>
        <v>nt</v>
      </c>
      <c r="Y75" s="136" t="str">
        <f>'P19'!F74</f>
        <v>nt</v>
      </c>
      <c r="Z75" s="130" t="str">
        <f>'P20'!F74</f>
        <v>nt</v>
      </c>
      <c r="AA75" s="131" t="str">
        <f>'P21'!F74</f>
        <v>nt</v>
      </c>
      <c r="AB75" s="131" t="str">
        <f>'P22'!F74</f>
        <v>nt</v>
      </c>
      <c r="AC75" s="131" t="str">
        <f>'P23'!F74</f>
        <v>nt</v>
      </c>
      <c r="AD75" s="131" t="str">
        <f>'P24'!F74</f>
        <v>nt</v>
      </c>
      <c r="AE75" s="131" t="str">
        <f>'P25'!F74</f>
        <v>nt</v>
      </c>
      <c r="AF75" s="159"/>
    </row>
    <row r="76" ht="37.5" customHeight="1">
      <c r="A76" s="133"/>
      <c r="B76" s="124" t="s">
        <v>311</v>
      </c>
      <c r="C76" s="125" t="s">
        <v>141</v>
      </c>
      <c r="D76" s="126" t="s">
        <v>312</v>
      </c>
      <c r="E76" s="127"/>
      <c r="F76" s="126" t="s">
        <v>313</v>
      </c>
      <c r="G76" s="128" t="str">
        <f>'P01'!F75</f>
        <v>na</v>
      </c>
      <c r="H76" s="128" t="str">
        <f>'P02'!F75</f>
        <v>na</v>
      </c>
      <c r="I76" s="128" t="str">
        <f>'P03'!F75</f>
        <v>na</v>
      </c>
      <c r="J76" s="128" t="str">
        <f>'P04'!F75</f>
        <v>na</v>
      </c>
      <c r="K76" s="128" t="str">
        <f>'P05'!F75</f>
        <v>na</v>
      </c>
      <c r="L76" s="128" t="str">
        <f>'P06'!F75</f>
        <v>na</v>
      </c>
      <c r="M76" s="128" t="str">
        <f>'P07'!F75</f>
        <v>na</v>
      </c>
      <c r="N76" s="128" t="str">
        <f>'P08'!F75</f>
        <v>na</v>
      </c>
      <c r="O76" s="128" t="str">
        <f>'P09'!F75</f>
        <v>na</v>
      </c>
      <c r="P76" s="134" t="str">
        <f>'P10'!F75</f>
        <v>na</v>
      </c>
      <c r="Q76" s="135" t="str">
        <f>'P11'!F75</f>
        <v>na</v>
      </c>
      <c r="R76" s="135" t="str">
        <f>'P12'!F75</f>
        <v>na</v>
      </c>
      <c r="S76" s="135" t="str">
        <f>'P13'!F75</f>
        <v>na</v>
      </c>
      <c r="T76" s="135" t="str">
        <f>'P14'!F75</f>
        <v>nt</v>
      </c>
      <c r="U76" s="135" t="str">
        <f>'P15'!F75</f>
        <v>nt</v>
      </c>
      <c r="V76" s="136" t="str">
        <f>'P16'!F75</f>
        <v>nt</v>
      </c>
      <c r="W76" s="136" t="str">
        <f>'P17'!F75</f>
        <v>nt</v>
      </c>
      <c r="X76" s="136" t="str">
        <f>'P18'!F75</f>
        <v>nt</v>
      </c>
      <c r="Y76" s="136" t="str">
        <f>'P19'!F75</f>
        <v>nt</v>
      </c>
      <c r="Z76" s="130" t="str">
        <f>'P20'!F75</f>
        <v>nt</v>
      </c>
      <c r="AA76" s="131" t="str">
        <f>'P21'!F75</f>
        <v>nt</v>
      </c>
      <c r="AB76" s="131" t="str">
        <f>'P22'!F75</f>
        <v>nt</v>
      </c>
      <c r="AC76" s="131" t="str">
        <f>'P23'!F75</f>
        <v>nt</v>
      </c>
      <c r="AD76" s="131" t="str">
        <f>'P24'!F75</f>
        <v>nt</v>
      </c>
      <c r="AE76" s="131" t="str">
        <f>'P25'!F75</f>
        <v>nt</v>
      </c>
      <c r="AF76" s="159"/>
    </row>
    <row r="77" ht="37.5" customHeight="1">
      <c r="A77" s="133"/>
      <c r="B77" s="124" t="s">
        <v>314</v>
      </c>
      <c r="C77" s="125" t="s">
        <v>141</v>
      </c>
      <c r="D77" s="126" t="s">
        <v>315</v>
      </c>
      <c r="E77" s="127"/>
      <c r="F77" s="126" t="s">
        <v>316</v>
      </c>
      <c r="G77" s="128" t="str">
        <f>'P01'!F76</f>
        <v>na</v>
      </c>
      <c r="H77" s="128" t="str">
        <f>'P02'!F76</f>
        <v>na</v>
      </c>
      <c r="I77" s="128" t="str">
        <f>'P03'!F76</f>
        <v>na</v>
      </c>
      <c r="J77" s="128" t="str">
        <f>'P04'!F76</f>
        <v>na</v>
      </c>
      <c r="K77" s="128" t="str">
        <f>'P05'!F76</f>
        <v>na</v>
      </c>
      <c r="L77" s="128" t="str">
        <f>'P06'!F76</f>
        <v>na</v>
      </c>
      <c r="M77" s="128" t="str">
        <f>'P07'!F76</f>
        <v>na</v>
      </c>
      <c r="N77" s="128" t="str">
        <f>'P08'!F76</f>
        <v>na</v>
      </c>
      <c r="O77" s="128" t="str">
        <f>'P09'!F76</f>
        <v>na</v>
      </c>
      <c r="P77" s="134" t="str">
        <f>'P10'!F76</f>
        <v>na</v>
      </c>
      <c r="Q77" s="135" t="str">
        <f>'P11'!F76</f>
        <v>na</v>
      </c>
      <c r="R77" s="135" t="str">
        <f>'P12'!F76</f>
        <v>na</v>
      </c>
      <c r="S77" s="135" t="str">
        <f>'P13'!F76</f>
        <v>na</v>
      </c>
      <c r="T77" s="135" t="str">
        <f>'P14'!F76</f>
        <v>nt</v>
      </c>
      <c r="U77" s="135" t="str">
        <f>'P15'!F76</f>
        <v>nt</v>
      </c>
      <c r="V77" s="136" t="str">
        <f>'P16'!F76</f>
        <v>nt</v>
      </c>
      <c r="W77" s="136" t="str">
        <f>'P17'!F76</f>
        <v>nt</v>
      </c>
      <c r="X77" s="136" t="str">
        <f>'P18'!F76</f>
        <v>nt</v>
      </c>
      <c r="Y77" s="136" t="str">
        <f>'P19'!F76</f>
        <v>nt</v>
      </c>
      <c r="Z77" s="130" t="str">
        <f>'P20'!F76</f>
        <v>nt</v>
      </c>
      <c r="AA77" s="131" t="str">
        <f>'P21'!F76</f>
        <v>nt</v>
      </c>
      <c r="AB77" s="131" t="str">
        <f>'P22'!F76</f>
        <v>nt</v>
      </c>
      <c r="AC77" s="131" t="str">
        <f>'P23'!F76</f>
        <v>nt</v>
      </c>
      <c r="AD77" s="131" t="str">
        <f>'P24'!F76</f>
        <v>nt</v>
      </c>
      <c r="AE77" s="131" t="str">
        <f>'P25'!F76</f>
        <v>nt</v>
      </c>
      <c r="AF77" s="159"/>
    </row>
    <row r="78" ht="37.5" customHeight="1">
      <c r="A78" s="133"/>
      <c r="B78" s="124" t="s">
        <v>317</v>
      </c>
      <c r="C78" s="150" t="s">
        <v>141</v>
      </c>
      <c r="D78" s="126" t="s">
        <v>315</v>
      </c>
      <c r="E78" s="160"/>
      <c r="F78" s="126" t="s">
        <v>318</v>
      </c>
      <c r="G78" s="128" t="str">
        <f>'P01'!F77</f>
        <v>na</v>
      </c>
      <c r="H78" s="155" t="str">
        <f>'P02'!F77</f>
        <v>na</v>
      </c>
      <c r="I78" s="155" t="str">
        <f>'P03'!F77</f>
        <v>na</v>
      </c>
      <c r="J78" s="155" t="str">
        <f>'P04'!F77</f>
        <v>na</v>
      </c>
      <c r="K78" s="155" t="str">
        <f>'P05'!F77</f>
        <v>na</v>
      </c>
      <c r="L78" s="155" t="str">
        <f>'P06'!F77</f>
        <v>na</v>
      </c>
      <c r="M78" s="155" t="str">
        <f>'P07'!F77</f>
        <v>na</v>
      </c>
      <c r="N78" s="155" t="str">
        <f>'P08'!F77</f>
        <v>na</v>
      </c>
      <c r="O78" s="155" t="str">
        <f>'P09'!F77</f>
        <v>na</v>
      </c>
      <c r="P78" s="156" t="str">
        <f>'P10'!F77</f>
        <v>na</v>
      </c>
      <c r="Q78" s="135" t="str">
        <f>'P11'!F77</f>
        <v>na</v>
      </c>
      <c r="R78" s="135" t="str">
        <f>'P12'!F77</f>
        <v>na</v>
      </c>
      <c r="S78" s="135" t="str">
        <f>'P13'!F77</f>
        <v>na</v>
      </c>
      <c r="T78" s="135" t="str">
        <f>'P14'!F77</f>
        <v>nt</v>
      </c>
      <c r="U78" s="135" t="str">
        <f>'P15'!F77</f>
        <v>nt</v>
      </c>
      <c r="V78" s="135" t="str">
        <f>'P16'!F77</f>
        <v>nt</v>
      </c>
      <c r="W78" s="135" t="str">
        <f>'P17'!F77</f>
        <v>nt</v>
      </c>
      <c r="X78" s="135" t="str">
        <f>'P18'!F77</f>
        <v>nt</v>
      </c>
      <c r="Y78" s="135" t="str">
        <f>'P19'!F77</f>
        <v>nt</v>
      </c>
      <c r="Z78" s="146" t="str">
        <f>'P20'!F77</f>
        <v>nt</v>
      </c>
      <c r="AA78" s="131" t="str">
        <f>'P21'!F77</f>
        <v>nt</v>
      </c>
      <c r="AB78" s="131" t="str">
        <f>'P22'!F77</f>
        <v>nt</v>
      </c>
      <c r="AC78" s="131" t="str">
        <f>'P23'!F77</f>
        <v>nt</v>
      </c>
      <c r="AD78" s="131" t="str">
        <f>'P24'!F77</f>
        <v>nt</v>
      </c>
      <c r="AE78" s="131" t="str">
        <f>'P25'!F77</f>
        <v>nt</v>
      </c>
      <c r="AF78" s="161"/>
    </row>
    <row r="79" ht="37.5" customHeight="1">
      <c r="A79" s="133"/>
      <c r="B79" s="124" t="s">
        <v>319</v>
      </c>
      <c r="C79" s="152" t="s">
        <v>159</v>
      </c>
      <c r="D79" s="137" t="s">
        <v>320</v>
      </c>
      <c r="E79" s="148"/>
      <c r="F79" s="126" t="s">
        <v>321</v>
      </c>
      <c r="G79" s="128" t="str">
        <f>'P01'!F78</f>
        <v>c</v>
      </c>
      <c r="H79" s="129" t="str">
        <f>'P02'!F78</f>
        <v>c</v>
      </c>
      <c r="I79" s="129" t="str">
        <f>'P03'!F78</f>
        <v>c</v>
      </c>
      <c r="J79" s="129" t="str">
        <f>'P04'!F78</f>
        <v>c</v>
      </c>
      <c r="K79" s="129" t="str">
        <f>'P05'!F78</f>
        <v>c</v>
      </c>
      <c r="L79" s="129" t="str">
        <f>'P06'!F78</f>
        <v>c</v>
      </c>
      <c r="M79" s="129" t="str">
        <f>'P07'!F78</f>
        <v>c</v>
      </c>
      <c r="N79" s="129" t="str">
        <f>'P08'!F78</f>
        <v>c</v>
      </c>
      <c r="O79" s="129" t="str">
        <f>'P09'!F78</f>
        <v>c</v>
      </c>
      <c r="P79" s="129" t="str">
        <f>'P10'!F78</f>
        <v>c</v>
      </c>
      <c r="Q79" s="129" t="str">
        <f>'P11'!F78</f>
        <v>c</v>
      </c>
      <c r="R79" s="129" t="str">
        <f>'P12'!F78</f>
        <v>c</v>
      </c>
      <c r="S79" s="129" t="str">
        <f>'P13'!F78</f>
        <v>c</v>
      </c>
      <c r="T79" s="129" t="str">
        <f>'P14'!F78</f>
        <v>nt</v>
      </c>
      <c r="U79" s="129" t="str">
        <f>'P15'!F78</f>
        <v>nt</v>
      </c>
      <c r="V79" s="129" t="str">
        <f>'P16'!F78</f>
        <v>nt</v>
      </c>
      <c r="W79" s="129" t="str">
        <f>'P17'!F78</f>
        <v>nt</v>
      </c>
      <c r="X79" s="129" t="str">
        <f>'P18'!F78</f>
        <v>nt</v>
      </c>
      <c r="Y79" s="129" t="str">
        <f>'P19'!F78</f>
        <v>nt</v>
      </c>
      <c r="Z79" s="130" t="str">
        <f>'P20'!F78</f>
        <v>nt</v>
      </c>
      <c r="AA79" s="131" t="str">
        <f>'P21'!F78</f>
        <v>nt</v>
      </c>
      <c r="AB79" s="131" t="str">
        <f>'P22'!F78</f>
        <v>nt</v>
      </c>
      <c r="AC79" s="131" t="str">
        <f>'P23'!F78</f>
        <v>nt</v>
      </c>
      <c r="AD79" s="131" t="str">
        <f>'P24'!F78</f>
        <v>nt</v>
      </c>
      <c r="AE79" s="131" t="str">
        <f>'P25'!F78</f>
        <v>nt</v>
      </c>
      <c r="AF79" s="162"/>
    </row>
    <row r="80" ht="37.5" customHeight="1">
      <c r="A80" s="133"/>
      <c r="B80" s="124" t="s">
        <v>322</v>
      </c>
      <c r="C80" s="138" t="s">
        <v>159</v>
      </c>
      <c r="D80" s="137" t="s">
        <v>323</v>
      </c>
      <c r="E80" s="153"/>
      <c r="F80" s="126" t="s">
        <v>324</v>
      </c>
      <c r="G80" s="128" t="str">
        <f>'P01'!F79</f>
        <v>c</v>
      </c>
      <c r="H80" s="128" t="str">
        <f>'P02'!F79</f>
        <v>c</v>
      </c>
      <c r="I80" s="128" t="str">
        <f>'P03'!F79</f>
        <v>c</v>
      </c>
      <c r="J80" s="128" t="str">
        <f>'P04'!F79</f>
        <v>c</v>
      </c>
      <c r="K80" s="128" t="str">
        <f>'P05'!F79</f>
        <v>c</v>
      </c>
      <c r="L80" s="128" t="str">
        <f>'P06'!F79</f>
        <v>c</v>
      </c>
      <c r="M80" s="128" t="str">
        <f>'P07'!F79</f>
        <v>c</v>
      </c>
      <c r="N80" s="128" t="str">
        <f>'P08'!F79</f>
        <v>c</v>
      </c>
      <c r="O80" s="128" t="str">
        <f>'P09'!F79</f>
        <v>c</v>
      </c>
      <c r="P80" s="128" t="str">
        <f>'P10'!F79</f>
        <v>c</v>
      </c>
      <c r="Q80" s="128" t="str">
        <f>'P11'!F79</f>
        <v>c</v>
      </c>
      <c r="R80" s="128" t="str">
        <f>'P12'!F79</f>
        <v>c</v>
      </c>
      <c r="S80" s="128" t="str">
        <f>'P13'!F79</f>
        <v>c</v>
      </c>
      <c r="T80" s="128" t="str">
        <f>'P14'!F79</f>
        <v>nt</v>
      </c>
      <c r="U80" s="128" t="str">
        <f>'P15'!F79</f>
        <v>nt</v>
      </c>
      <c r="V80" s="135" t="str">
        <f>'P16'!F79</f>
        <v>nt</v>
      </c>
      <c r="W80" s="135" t="str">
        <f>'P17'!F79</f>
        <v>nt</v>
      </c>
      <c r="X80" s="135" t="str">
        <f>'P18'!F79</f>
        <v>nt</v>
      </c>
      <c r="Y80" s="135" t="str">
        <f>'P19'!F79</f>
        <v>nt</v>
      </c>
      <c r="Z80" s="130" t="str">
        <f>'P20'!F79</f>
        <v>nt</v>
      </c>
      <c r="AA80" s="131" t="str">
        <f>'P21'!F79</f>
        <v>nt</v>
      </c>
      <c r="AB80" s="131" t="str">
        <f>'P22'!F79</f>
        <v>nt</v>
      </c>
      <c r="AC80" s="131" t="str">
        <f>'P23'!F79</f>
        <v>nt</v>
      </c>
      <c r="AD80" s="131" t="str">
        <f>'P24'!F79</f>
        <v>nt</v>
      </c>
      <c r="AE80" s="131" t="str">
        <f>'P25'!F79</f>
        <v>nt</v>
      </c>
      <c r="AF80" s="132"/>
    </row>
    <row r="81" ht="37.5" customHeight="1">
      <c r="A81" s="133"/>
      <c r="B81" s="124" t="s">
        <v>325</v>
      </c>
      <c r="C81" s="167" t="s">
        <v>159</v>
      </c>
      <c r="D81" s="137" t="s">
        <v>326</v>
      </c>
      <c r="E81" s="167"/>
      <c r="F81" s="126" t="s">
        <v>327</v>
      </c>
      <c r="G81" s="128" t="str">
        <f>'P01'!F80</f>
        <v>na</v>
      </c>
      <c r="H81" s="128" t="str">
        <f>'P02'!F80</f>
        <v>na</v>
      </c>
      <c r="I81" s="128" t="str">
        <f>'P03'!F80</f>
        <v>na</v>
      </c>
      <c r="J81" s="128" t="str">
        <f>'P04'!F80</f>
        <v>na</v>
      </c>
      <c r="K81" s="128" t="str">
        <f>'P05'!F80</f>
        <v>na</v>
      </c>
      <c r="L81" s="128" t="str">
        <f>'P06'!F80</f>
        <v>na</v>
      </c>
      <c r="M81" s="128" t="str">
        <f>'P07'!F80</f>
        <v>na</v>
      </c>
      <c r="N81" s="128" t="str">
        <f>'P08'!F80</f>
        <v>na</v>
      </c>
      <c r="O81" s="128" t="str">
        <f>'P09'!F80</f>
        <v>na</v>
      </c>
      <c r="P81" s="134" t="str">
        <f>'P10'!F80</f>
        <v>na</v>
      </c>
      <c r="Q81" s="135" t="str">
        <f>'P11'!F80</f>
        <v>na</v>
      </c>
      <c r="R81" s="135" t="str">
        <f>'P12'!F80</f>
        <v>na</v>
      </c>
      <c r="S81" s="135" t="str">
        <f>'P13'!F80</f>
        <v>na</v>
      </c>
      <c r="T81" s="135" t="str">
        <f>'P14'!F80</f>
        <v>nt</v>
      </c>
      <c r="U81" s="135" t="str">
        <f>'P15'!F80</f>
        <v>nt</v>
      </c>
      <c r="V81" s="136" t="str">
        <f>'P16'!F80</f>
        <v>nt</v>
      </c>
      <c r="W81" s="136" t="str">
        <f>'P17'!F80</f>
        <v>nt</v>
      </c>
      <c r="X81" s="136" t="str">
        <f>'P18'!F80</f>
        <v>nt</v>
      </c>
      <c r="Y81" s="136" t="str">
        <f>'P19'!F80</f>
        <v>nt</v>
      </c>
      <c r="Z81" s="130" t="str">
        <f>'P20'!F80</f>
        <v>nt</v>
      </c>
      <c r="AA81" s="131" t="str">
        <f>'P21'!F80</f>
        <v>nt</v>
      </c>
      <c r="AB81" s="131" t="str">
        <f>'P22'!F80</f>
        <v>nt</v>
      </c>
      <c r="AC81" s="131" t="str">
        <f>'P23'!F80</f>
        <v>nt</v>
      </c>
      <c r="AD81" s="131" t="str">
        <f>'P24'!F80</f>
        <v>nt</v>
      </c>
      <c r="AE81" s="131" t="str">
        <f>'P25'!F80</f>
        <v>nt</v>
      </c>
      <c r="AF81" s="168"/>
    </row>
    <row r="82" ht="37.5" customHeight="1">
      <c r="A82" s="139"/>
      <c r="B82" s="124" t="s">
        <v>328</v>
      </c>
      <c r="C82" s="167" t="s">
        <v>141</v>
      </c>
      <c r="D82" s="137" t="s">
        <v>329</v>
      </c>
      <c r="E82" s="167"/>
      <c r="F82" s="126" t="s">
        <v>330</v>
      </c>
      <c r="G82" s="128" t="str">
        <f>'P01'!F81</f>
        <v>na</v>
      </c>
      <c r="H82" s="128" t="str">
        <f>'P02'!F81</f>
        <v>na</v>
      </c>
      <c r="I82" s="128" t="str">
        <f>'P03'!F81</f>
        <v>na</v>
      </c>
      <c r="J82" s="128" t="str">
        <f>'P04'!F81</f>
        <v>na</v>
      </c>
      <c r="K82" s="128" t="str">
        <f>'P05'!F81</f>
        <v>na</v>
      </c>
      <c r="L82" s="128" t="str">
        <f>'P06'!F81</f>
        <v>na</v>
      </c>
      <c r="M82" s="128" t="str">
        <f>'P07'!F81</f>
        <v>na</v>
      </c>
      <c r="N82" s="128" t="str">
        <f>'P08'!F81</f>
        <v>na</v>
      </c>
      <c r="O82" s="128" t="str">
        <f>'P09'!F81</f>
        <v>na</v>
      </c>
      <c r="P82" s="134" t="str">
        <f>'P10'!F81</f>
        <v>na</v>
      </c>
      <c r="Q82" s="135" t="str">
        <f>'P11'!F81</f>
        <v>na</v>
      </c>
      <c r="R82" s="135" t="str">
        <f>'P12'!F81</f>
        <v>na</v>
      </c>
      <c r="S82" s="135" t="str">
        <f>'P13'!F81</f>
        <v>na</v>
      </c>
      <c r="T82" s="135" t="str">
        <f>'P14'!F81</f>
        <v>nt</v>
      </c>
      <c r="U82" s="135" t="str">
        <f>'P15'!F81</f>
        <v>nt</v>
      </c>
      <c r="V82" s="136" t="str">
        <f>'P16'!F81</f>
        <v>nt</v>
      </c>
      <c r="W82" s="136" t="str">
        <f>'P17'!F81</f>
        <v>nt</v>
      </c>
      <c r="X82" s="136" t="str">
        <f>'P18'!F81</f>
        <v>nt</v>
      </c>
      <c r="Y82" s="136" t="str">
        <f>'P19'!F81</f>
        <v>nt</v>
      </c>
      <c r="Z82" s="130" t="str">
        <f>'P20'!F81</f>
        <v>nt</v>
      </c>
      <c r="AA82" s="131" t="str">
        <f>'P21'!F81</f>
        <v>nt</v>
      </c>
      <c r="AB82" s="131" t="str">
        <f>'P22'!F81</f>
        <v>nt</v>
      </c>
      <c r="AC82" s="131" t="str">
        <f>'P23'!F81</f>
        <v>nt</v>
      </c>
      <c r="AD82" s="131" t="str">
        <f>'P24'!F81</f>
        <v>nt</v>
      </c>
      <c r="AE82" s="131" t="str">
        <f>'P25'!F81</f>
        <v>nt</v>
      </c>
      <c r="AF82" s="168"/>
    </row>
    <row r="83" ht="37.5" customHeight="1">
      <c r="A83" s="123" t="s">
        <v>331</v>
      </c>
      <c r="B83" s="124" t="s">
        <v>332</v>
      </c>
      <c r="C83" s="167" t="s">
        <v>141</v>
      </c>
      <c r="D83" s="126" t="s">
        <v>333</v>
      </c>
      <c r="E83" s="167" t="s">
        <v>143</v>
      </c>
      <c r="F83" s="126" t="s">
        <v>334</v>
      </c>
      <c r="G83" s="128" t="str">
        <f>'P01'!F82</f>
        <v>na</v>
      </c>
      <c r="H83" s="128" t="str">
        <f>'P02'!F82</f>
        <v>na</v>
      </c>
      <c r="I83" s="128" t="str">
        <f>'P03'!F82</f>
        <v>c</v>
      </c>
      <c r="J83" s="128" t="str">
        <f>'P04'!F82</f>
        <v>na</v>
      </c>
      <c r="K83" s="128" t="str">
        <f>'P05'!F82</f>
        <v>na</v>
      </c>
      <c r="L83" s="128" t="str">
        <f>'P06'!F82</f>
        <v>na</v>
      </c>
      <c r="M83" s="128" t="str">
        <f>'P07'!F82</f>
        <v>c</v>
      </c>
      <c r="N83" s="128" t="str">
        <f>'P08'!F82</f>
        <v>c</v>
      </c>
      <c r="O83" s="128" t="str">
        <f>'P09'!F82</f>
        <v>na</v>
      </c>
      <c r="P83" s="134" t="str">
        <f>'P10'!F82</f>
        <v>na</v>
      </c>
      <c r="Q83" s="135" t="str">
        <f>'P11'!F82</f>
        <v>c</v>
      </c>
      <c r="R83" s="135" t="str">
        <f>'P12'!F82</f>
        <v>na</v>
      </c>
      <c r="S83" s="135" t="str">
        <f>'P13'!F82</f>
        <v>na</v>
      </c>
      <c r="T83" s="135" t="str">
        <f>'P14'!F82</f>
        <v>nt</v>
      </c>
      <c r="U83" s="135" t="str">
        <f>'P15'!F82</f>
        <v>nt</v>
      </c>
      <c r="V83" s="136" t="str">
        <f>'P16'!F82</f>
        <v>nt</v>
      </c>
      <c r="W83" s="136" t="str">
        <f>'P17'!F82</f>
        <v>nt</v>
      </c>
      <c r="X83" s="136" t="str">
        <f>'P18'!F82</f>
        <v>nt</v>
      </c>
      <c r="Y83" s="136" t="str">
        <f>'P19'!F82</f>
        <v>nt</v>
      </c>
      <c r="Z83" s="130" t="str">
        <f>'P20'!F82</f>
        <v>nt</v>
      </c>
      <c r="AA83" s="131" t="str">
        <f>'P21'!F82</f>
        <v>nt</v>
      </c>
      <c r="AB83" s="131" t="str">
        <f>'P22'!F82</f>
        <v>nt</v>
      </c>
      <c r="AC83" s="131" t="str">
        <f>'P23'!F82</f>
        <v>nt</v>
      </c>
      <c r="AD83" s="131" t="str">
        <f>'P24'!F82</f>
        <v>nt</v>
      </c>
      <c r="AE83" s="131" t="str">
        <f>'P25'!F82</f>
        <v>nt</v>
      </c>
      <c r="AF83" s="168"/>
    </row>
    <row r="84" ht="37.5" customHeight="1">
      <c r="A84" s="133"/>
      <c r="B84" s="124" t="s">
        <v>335</v>
      </c>
      <c r="C84" s="143" t="s">
        <v>141</v>
      </c>
      <c r="D84" s="126" t="s">
        <v>336</v>
      </c>
      <c r="E84" s="154" t="s">
        <v>143</v>
      </c>
      <c r="F84" s="126" t="s">
        <v>337</v>
      </c>
      <c r="G84" s="128" t="str">
        <f>'P01'!F83</f>
        <v>na</v>
      </c>
      <c r="H84" s="155" t="str">
        <f>'P02'!F83</f>
        <v>na</v>
      </c>
      <c r="I84" s="155" t="str">
        <f>'P03'!F83</f>
        <v>c</v>
      </c>
      <c r="J84" s="155" t="str">
        <f>'P04'!F83</f>
        <v>na</v>
      </c>
      <c r="K84" s="155" t="str">
        <f>'P05'!F83</f>
        <v>na</v>
      </c>
      <c r="L84" s="155" t="str">
        <f>'P06'!F83</f>
        <v>na</v>
      </c>
      <c r="M84" s="155" t="str">
        <f>'P07'!F83</f>
        <v>c</v>
      </c>
      <c r="N84" s="155" t="str">
        <f>'P08'!F83</f>
        <v>c</v>
      </c>
      <c r="O84" s="155" t="str">
        <f>'P09'!F83</f>
        <v>na</v>
      </c>
      <c r="P84" s="156" t="str">
        <f>'P10'!F83</f>
        <v>na</v>
      </c>
      <c r="Q84" s="135" t="str">
        <f>'P11'!F83</f>
        <v>c</v>
      </c>
      <c r="R84" s="135" t="str">
        <f>'P12'!F83</f>
        <v>na</v>
      </c>
      <c r="S84" s="135" t="str">
        <f>'P13'!F83</f>
        <v>na</v>
      </c>
      <c r="T84" s="135" t="str">
        <f>'P14'!F83</f>
        <v>nt</v>
      </c>
      <c r="U84" s="135" t="str">
        <f>'P15'!F83</f>
        <v>nt</v>
      </c>
      <c r="V84" s="135" t="str">
        <f>'P16'!F83</f>
        <v>nt</v>
      </c>
      <c r="W84" s="135" t="str">
        <f>'P17'!F83</f>
        <v>nt</v>
      </c>
      <c r="X84" s="135" t="str">
        <f>'P18'!F83</f>
        <v>nt</v>
      </c>
      <c r="Y84" s="135" t="str">
        <f>'P19'!F83</f>
        <v>nt</v>
      </c>
      <c r="Z84" s="146" t="str">
        <f>'P20'!F83</f>
        <v>nt</v>
      </c>
      <c r="AA84" s="131" t="str">
        <f>'P21'!F83</f>
        <v>nt</v>
      </c>
      <c r="AB84" s="131" t="str">
        <f>'P22'!F83</f>
        <v>nt</v>
      </c>
      <c r="AC84" s="131" t="str">
        <f>'P23'!F83</f>
        <v>nt</v>
      </c>
      <c r="AD84" s="131" t="str">
        <f>'P24'!F83</f>
        <v>nt</v>
      </c>
      <c r="AE84" s="131" t="str">
        <f>'P25'!F83</f>
        <v>nt</v>
      </c>
      <c r="AF84" s="164"/>
    </row>
    <row r="85" ht="37.5" customHeight="1">
      <c r="A85" s="133"/>
      <c r="B85" s="124" t="s">
        <v>338</v>
      </c>
      <c r="C85" s="147" t="s">
        <v>159</v>
      </c>
      <c r="D85" s="137" t="s">
        <v>339</v>
      </c>
      <c r="E85" s="158"/>
      <c r="F85" s="126" t="s">
        <v>340</v>
      </c>
      <c r="G85" s="128" t="str">
        <f>'P01'!F84</f>
        <v>na</v>
      </c>
      <c r="H85" s="129" t="str">
        <f>'P02'!F84</f>
        <v>na</v>
      </c>
      <c r="I85" s="129" t="str">
        <f>'P03'!F84</f>
        <v>na</v>
      </c>
      <c r="J85" s="129" t="str">
        <f>'P04'!F84</f>
        <v>na</v>
      </c>
      <c r="K85" s="129" t="str">
        <f>'P05'!F84</f>
        <v>na</v>
      </c>
      <c r="L85" s="129" t="str">
        <f>'P06'!F84</f>
        <v>na</v>
      </c>
      <c r="M85" s="129" t="str">
        <f>'P07'!F84</f>
        <v>na</v>
      </c>
      <c r="N85" s="129" t="str">
        <f>'P08'!F84</f>
        <v>na</v>
      </c>
      <c r="O85" s="129" t="str">
        <f>'P09'!F84</f>
        <v>na</v>
      </c>
      <c r="P85" s="129" t="str">
        <f>'P10'!F84</f>
        <v>na</v>
      </c>
      <c r="Q85" s="129" t="str">
        <f>'P11'!F84</f>
        <v>na</v>
      </c>
      <c r="R85" s="129" t="str">
        <f>'P12'!F84</f>
        <v>na</v>
      </c>
      <c r="S85" s="129" t="str">
        <f>'P13'!F84</f>
        <v>na</v>
      </c>
      <c r="T85" s="129" t="str">
        <f>'P14'!F84</f>
        <v>nt</v>
      </c>
      <c r="U85" s="129" t="str">
        <f>'P15'!F84</f>
        <v>nt</v>
      </c>
      <c r="V85" s="129" t="str">
        <f>'P16'!F84</f>
        <v>nt</v>
      </c>
      <c r="W85" s="129" t="str">
        <f>'P17'!F84</f>
        <v>nt</v>
      </c>
      <c r="X85" s="129" t="str">
        <f>'P18'!F84</f>
        <v>nt</v>
      </c>
      <c r="Y85" s="129" t="str">
        <f>'P19'!F84</f>
        <v>nt</v>
      </c>
      <c r="Z85" s="130" t="str">
        <f>'P20'!F84</f>
        <v>nt</v>
      </c>
      <c r="AA85" s="131" t="str">
        <f>'P21'!F84</f>
        <v>nt</v>
      </c>
      <c r="AB85" s="131" t="str">
        <f>'P22'!F84</f>
        <v>nt</v>
      </c>
      <c r="AC85" s="131" t="str">
        <f>'P23'!F84</f>
        <v>nt</v>
      </c>
      <c r="AD85" s="131" t="str">
        <f>'P24'!F84</f>
        <v>nt</v>
      </c>
      <c r="AE85" s="131" t="str">
        <f>'P25'!F84</f>
        <v>nt</v>
      </c>
      <c r="AF85" s="159"/>
    </row>
    <row r="86" ht="37.5" customHeight="1">
      <c r="A86" s="133"/>
      <c r="B86" s="124" t="s">
        <v>341</v>
      </c>
      <c r="C86" s="125" t="s">
        <v>141</v>
      </c>
      <c r="D86" s="169" t="s">
        <v>342</v>
      </c>
      <c r="E86" s="127"/>
      <c r="F86" s="126" t="s">
        <v>343</v>
      </c>
      <c r="G86" s="128" t="str">
        <f>'P01'!F85</f>
        <v>na</v>
      </c>
      <c r="H86" s="128" t="str">
        <f>'P02'!F85</f>
        <v>na</v>
      </c>
      <c r="I86" s="128" t="str">
        <f>'P03'!F85</f>
        <v>c</v>
      </c>
      <c r="J86" s="128" t="str">
        <f>'P04'!F85</f>
        <v>na</v>
      </c>
      <c r="K86" s="128" t="str">
        <f>'P05'!F85</f>
        <v>na</v>
      </c>
      <c r="L86" s="128" t="str">
        <f>'P06'!F85</f>
        <v>na</v>
      </c>
      <c r="M86" s="128" t="str">
        <f>'P07'!F85</f>
        <v>c</v>
      </c>
      <c r="N86" s="128" t="str">
        <f>'P08'!F85</f>
        <v>c</v>
      </c>
      <c r="O86" s="128" t="str">
        <f>'P09'!F85</f>
        <v>na</v>
      </c>
      <c r="P86" s="134" t="str">
        <f>'P10'!F85</f>
        <v>na</v>
      </c>
      <c r="Q86" s="135" t="str">
        <f>'P11'!F85</f>
        <v>c</v>
      </c>
      <c r="R86" s="135" t="str">
        <f>'P12'!F85</f>
        <v>na</v>
      </c>
      <c r="S86" s="135" t="str">
        <f>'P13'!F85</f>
        <v>na</v>
      </c>
      <c r="T86" s="135" t="str">
        <f>'P14'!F85</f>
        <v>nt</v>
      </c>
      <c r="U86" s="135" t="str">
        <f>'P15'!F85</f>
        <v>nt</v>
      </c>
      <c r="V86" s="136" t="str">
        <f>'P16'!F85</f>
        <v>nt</v>
      </c>
      <c r="W86" s="136" t="str">
        <f>'P17'!F85</f>
        <v>nt</v>
      </c>
      <c r="X86" s="136" t="str">
        <f>'P18'!F85</f>
        <v>nt</v>
      </c>
      <c r="Y86" s="136" t="str">
        <f>'P19'!F85</f>
        <v>nt</v>
      </c>
      <c r="Z86" s="130" t="str">
        <f>'P20'!F85</f>
        <v>nt</v>
      </c>
      <c r="AA86" s="131" t="str">
        <f>'P21'!F85</f>
        <v>nt</v>
      </c>
      <c r="AB86" s="131" t="str">
        <f>'P22'!F85</f>
        <v>nt</v>
      </c>
      <c r="AC86" s="131" t="str">
        <f>'P23'!F85</f>
        <v>nt</v>
      </c>
      <c r="AD86" s="131" t="str">
        <f>'P24'!F85</f>
        <v>nt</v>
      </c>
      <c r="AE86" s="131" t="str">
        <f>'P25'!F85</f>
        <v>nt</v>
      </c>
      <c r="AF86" s="159"/>
    </row>
    <row r="87" ht="37.5" customHeight="1">
      <c r="A87" s="133"/>
      <c r="B87" s="124" t="s">
        <v>344</v>
      </c>
      <c r="C87" s="125" t="s">
        <v>141</v>
      </c>
      <c r="D87" s="126" t="s">
        <v>345</v>
      </c>
      <c r="E87" s="127" t="s">
        <v>143</v>
      </c>
      <c r="F87" s="126" t="s">
        <v>346</v>
      </c>
      <c r="G87" s="128" t="str">
        <f>'P01'!F86</f>
        <v>na</v>
      </c>
      <c r="H87" s="128" t="str">
        <f>'P02'!F86</f>
        <v>na</v>
      </c>
      <c r="I87" s="128" t="str">
        <f>'P03'!F86</f>
        <v>na</v>
      </c>
      <c r="J87" s="128" t="str">
        <f>'P04'!F86</f>
        <v>na</v>
      </c>
      <c r="K87" s="128" t="str">
        <f>'P05'!F86</f>
        <v>na</v>
      </c>
      <c r="L87" s="128" t="str">
        <f>'P06'!F86</f>
        <v>na</v>
      </c>
      <c r="M87" s="128" t="str">
        <f>'P07'!F86</f>
        <v>c</v>
      </c>
      <c r="N87" s="128" t="str">
        <f>'P08'!F86</f>
        <v>na</v>
      </c>
      <c r="O87" s="128" t="str">
        <f>'P09'!F86</f>
        <v>na</v>
      </c>
      <c r="P87" s="134" t="str">
        <f>'P10'!F86</f>
        <v>na</v>
      </c>
      <c r="Q87" s="135" t="str">
        <f>'P11'!F86</f>
        <v>c</v>
      </c>
      <c r="R87" s="135" t="str">
        <f>'P12'!F86</f>
        <v>na</v>
      </c>
      <c r="S87" s="135" t="str">
        <f>'P13'!F86</f>
        <v>na</v>
      </c>
      <c r="T87" s="135" t="str">
        <f>'P14'!F86</f>
        <v>nt</v>
      </c>
      <c r="U87" s="135" t="str">
        <f>'P15'!F86</f>
        <v>nt</v>
      </c>
      <c r="V87" s="136" t="str">
        <f>'P16'!F86</f>
        <v>nt</v>
      </c>
      <c r="W87" s="136" t="str">
        <f>'P17'!F86</f>
        <v>nt</v>
      </c>
      <c r="X87" s="136" t="str">
        <f>'P18'!F86</f>
        <v>nt</v>
      </c>
      <c r="Y87" s="136" t="str">
        <f>'P19'!F86</f>
        <v>nt</v>
      </c>
      <c r="Z87" s="130" t="str">
        <f>'P20'!F86</f>
        <v>nt</v>
      </c>
      <c r="AA87" s="131" t="str">
        <f>'P21'!F86</f>
        <v>nt</v>
      </c>
      <c r="AB87" s="131" t="str">
        <f>'P22'!F86</f>
        <v>nt</v>
      </c>
      <c r="AC87" s="131" t="str">
        <f>'P23'!F86</f>
        <v>nt</v>
      </c>
      <c r="AD87" s="131" t="str">
        <f>'P24'!F86</f>
        <v>nt</v>
      </c>
      <c r="AE87" s="131" t="str">
        <f>'P25'!F86</f>
        <v>nt</v>
      </c>
      <c r="AF87" s="159"/>
    </row>
    <row r="88" ht="37.5" customHeight="1">
      <c r="A88" s="133"/>
      <c r="B88" s="124" t="s">
        <v>347</v>
      </c>
      <c r="C88" s="125" t="s">
        <v>141</v>
      </c>
      <c r="D88" s="126" t="s">
        <v>345</v>
      </c>
      <c r="E88" s="153" t="s">
        <v>143</v>
      </c>
      <c r="F88" s="126" t="s">
        <v>348</v>
      </c>
      <c r="G88" s="128" t="str">
        <f>'P01'!F87</f>
        <v>na</v>
      </c>
      <c r="H88" s="128" t="str">
        <f>'P02'!F87</f>
        <v>na</v>
      </c>
      <c r="I88" s="128" t="str">
        <f>'P03'!F87</f>
        <v>na</v>
      </c>
      <c r="J88" s="128" t="str">
        <f>'P04'!F87</f>
        <v>na</v>
      </c>
      <c r="K88" s="128" t="str">
        <f>'P05'!F87</f>
        <v>na</v>
      </c>
      <c r="L88" s="128" t="str">
        <f>'P06'!F87</f>
        <v>na</v>
      </c>
      <c r="M88" s="128" t="str">
        <f>'P07'!F87</f>
        <v>c</v>
      </c>
      <c r="N88" s="128" t="str">
        <f>'P08'!F87</f>
        <v>na</v>
      </c>
      <c r="O88" s="128" t="str">
        <f>'P09'!F87</f>
        <v>na</v>
      </c>
      <c r="P88" s="134" t="str">
        <f>'P10'!F87</f>
        <v>na</v>
      </c>
      <c r="Q88" s="135" t="str">
        <f>'P11'!F87</f>
        <v>na</v>
      </c>
      <c r="R88" s="135" t="str">
        <f>'P12'!F87</f>
        <v>na</v>
      </c>
      <c r="S88" s="135" t="str">
        <f>'P13'!F87</f>
        <v>na</v>
      </c>
      <c r="T88" s="135" t="str">
        <f>'P14'!F87</f>
        <v>nt</v>
      </c>
      <c r="U88" s="135" t="str">
        <f>'P15'!F87</f>
        <v>nt</v>
      </c>
      <c r="V88" s="136" t="str">
        <f>'P16'!F87</f>
        <v>nt</v>
      </c>
      <c r="W88" s="136" t="str">
        <f>'P17'!F87</f>
        <v>nt</v>
      </c>
      <c r="X88" s="136" t="str">
        <f>'P18'!F87</f>
        <v>nt</v>
      </c>
      <c r="Y88" s="136" t="str">
        <f>'P19'!F87</f>
        <v>nt</v>
      </c>
      <c r="Z88" s="130" t="str">
        <f>'P20'!F87</f>
        <v>nt</v>
      </c>
      <c r="AA88" s="131" t="str">
        <f>'P21'!F87</f>
        <v>nt</v>
      </c>
      <c r="AB88" s="131" t="str">
        <f>'P22'!F87</f>
        <v>nt</v>
      </c>
      <c r="AC88" s="131" t="str">
        <f>'P23'!F87</f>
        <v>nt</v>
      </c>
      <c r="AD88" s="131" t="str">
        <f>'P24'!F87</f>
        <v>nt</v>
      </c>
      <c r="AE88" s="131" t="str">
        <f>'P25'!F87</f>
        <v>nt</v>
      </c>
      <c r="AF88" s="159"/>
    </row>
    <row r="89" ht="37.5" customHeight="1">
      <c r="A89" s="133"/>
      <c r="B89" s="124" t="s">
        <v>349</v>
      </c>
      <c r="C89" s="125" t="s">
        <v>141</v>
      </c>
      <c r="D89" s="126" t="s">
        <v>345</v>
      </c>
      <c r="E89" s="153"/>
      <c r="F89" s="126" t="s">
        <v>350</v>
      </c>
      <c r="G89" s="128" t="str">
        <f>'P01'!F88</f>
        <v>na</v>
      </c>
      <c r="H89" s="128" t="str">
        <f>'P02'!F88</f>
        <v>na</v>
      </c>
      <c r="I89" s="128" t="str">
        <f>'P03'!F88</f>
        <v>na</v>
      </c>
      <c r="J89" s="128" t="str">
        <f>'P04'!F88</f>
        <v>na</v>
      </c>
      <c r="K89" s="128" t="str">
        <f>'P05'!F88</f>
        <v>na</v>
      </c>
      <c r="L89" s="128" t="str">
        <f>'P06'!F88</f>
        <v>na</v>
      </c>
      <c r="M89" s="128" t="str">
        <f>'P07'!F88</f>
        <v>c</v>
      </c>
      <c r="N89" s="128" t="str">
        <f>'P08'!F88</f>
        <v>na</v>
      </c>
      <c r="O89" s="128" t="str">
        <f>'P09'!F88</f>
        <v>na</v>
      </c>
      <c r="P89" s="134" t="str">
        <f>'P10'!F88</f>
        <v>na</v>
      </c>
      <c r="Q89" s="135" t="str">
        <f>'P11'!F88</f>
        <v>na</v>
      </c>
      <c r="R89" s="135" t="str">
        <f>'P12'!F88</f>
        <v>na</v>
      </c>
      <c r="S89" s="135" t="str">
        <f>'P13'!F88</f>
        <v>na</v>
      </c>
      <c r="T89" s="135" t="str">
        <f>'P14'!F88</f>
        <v>nt</v>
      </c>
      <c r="U89" s="135" t="str">
        <f>'P15'!F88</f>
        <v>nt</v>
      </c>
      <c r="V89" s="136" t="str">
        <f>'P16'!F88</f>
        <v>nt</v>
      </c>
      <c r="W89" s="136" t="str">
        <f>'P17'!F88</f>
        <v>nt</v>
      </c>
      <c r="X89" s="136" t="str">
        <f>'P18'!F88</f>
        <v>nt</v>
      </c>
      <c r="Y89" s="136" t="str">
        <f>'P19'!F88</f>
        <v>nt</v>
      </c>
      <c r="Z89" s="130" t="str">
        <f>'P20'!F88</f>
        <v>nt</v>
      </c>
      <c r="AA89" s="131" t="str">
        <f>'P21'!F88</f>
        <v>nt</v>
      </c>
      <c r="AB89" s="131" t="str">
        <f>'P22'!F88</f>
        <v>nt</v>
      </c>
      <c r="AC89" s="131" t="str">
        <f>'P23'!F88</f>
        <v>nt</v>
      </c>
      <c r="AD89" s="131" t="str">
        <f>'P24'!F88</f>
        <v>nt</v>
      </c>
      <c r="AE89" s="131" t="str">
        <f>'P25'!F88</f>
        <v>nt</v>
      </c>
      <c r="AF89" s="159"/>
    </row>
    <row r="90" ht="37.5" customHeight="1">
      <c r="A90" s="133"/>
      <c r="B90" s="124" t="s">
        <v>351</v>
      </c>
      <c r="C90" s="125" t="s">
        <v>141</v>
      </c>
      <c r="D90" s="137" t="s">
        <v>214</v>
      </c>
      <c r="E90" s="127"/>
      <c r="F90" s="126" t="s">
        <v>352</v>
      </c>
      <c r="G90" s="128" t="str">
        <f>'P01'!F89</f>
        <v>na</v>
      </c>
      <c r="H90" s="128" t="str">
        <f>'P02'!F89</f>
        <v>na</v>
      </c>
      <c r="I90" s="128" t="str">
        <f>'P03'!F89</f>
        <v>na</v>
      </c>
      <c r="J90" s="128" t="str">
        <f>'P04'!F89</f>
        <v>na</v>
      </c>
      <c r="K90" s="128" t="str">
        <f>'P05'!F89</f>
        <v>na</v>
      </c>
      <c r="L90" s="128" t="str">
        <f>'P06'!F89</f>
        <v>na</v>
      </c>
      <c r="M90" s="128" t="str">
        <f>'P07'!F89</f>
        <v>na</v>
      </c>
      <c r="N90" s="128" t="str">
        <f>'P08'!F89</f>
        <v>na</v>
      </c>
      <c r="O90" s="128" t="str">
        <f>'P09'!F89</f>
        <v>na</v>
      </c>
      <c r="P90" s="134" t="str">
        <f>'P10'!F89</f>
        <v>na</v>
      </c>
      <c r="Q90" s="135" t="str">
        <f>'P11'!F89</f>
        <v>na</v>
      </c>
      <c r="R90" s="135" t="str">
        <f>'P12'!F89</f>
        <v>na</v>
      </c>
      <c r="S90" s="135" t="str">
        <f>'P13'!F89</f>
        <v>na</v>
      </c>
      <c r="T90" s="135" t="str">
        <f>'P14'!F89</f>
        <v>nt</v>
      </c>
      <c r="U90" s="135" t="str">
        <f>'P15'!F89</f>
        <v>nt</v>
      </c>
      <c r="V90" s="136" t="str">
        <f>'P16'!F89</f>
        <v>nt</v>
      </c>
      <c r="W90" s="136" t="str">
        <f>'P17'!F89</f>
        <v>nt</v>
      </c>
      <c r="X90" s="136" t="str">
        <f>'P18'!F89</f>
        <v>nt</v>
      </c>
      <c r="Y90" s="136" t="str">
        <f>'P19'!F89</f>
        <v>nt</v>
      </c>
      <c r="Z90" s="130" t="str">
        <f>'P20'!F89</f>
        <v>nt</v>
      </c>
      <c r="AA90" s="131" t="str">
        <f>'P21'!F89</f>
        <v>nt</v>
      </c>
      <c r="AB90" s="131" t="str">
        <f>'P22'!F89</f>
        <v>nt</v>
      </c>
      <c r="AC90" s="131" t="str">
        <f>'P23'!F89</f>
        <v>nt</v>
      </c>
      <c r="AD90" s="131" t="str">
        <f>'P24'!F89</f>
        <v>nt</v>
      </c>
      <c r="AE90" s="131" t="str">
        <f>'P25'!F89</f>
        <v>nt</v>
      </c>
      <c r="AF90" s="159"/>
    </row>
    <row r="91" ht="37.5" customHeight="1">
      <c r="A91" s="133"/>
      <c r="B91" s="124" t="s">
        <v>353</v>
      </c>
      <c r="C91" s="125" t="s">
        <v>141</v>
      </c>
      <c r="D91" s="126" t="s">
        <v>240</v>
      </c>
      <c r="E91" s="127" t="s">
        <v>143</v>
      </c>
      <c r="F91" s="126" t="s">
        <v>354</v>
      </c>
      <c r="G91" s="128" t="str">
        <f>'P01'!F90</f>
        <v>na</v>
      </c>
      <c r="H91" s="128" t="str">
        <f>'P02'!F90</f>
        <v>na</v>
      </c>
      <c r="I91" s="128" t="str">
        <f>'P03'!F90</f>
        <v>c</v>
      </c>
      <c r="J91" s="128" t="str">
        <f>'P04'!F90</f>
        <v>na</v>
      </c>
      <c r="K91" s="128" t="str">
        <f>'P05'!F90</f>
        <v>na</v>
      </c>
      <c r="L91" s="128" t="str">
        <f>'P06'!F90</f>
        <v>na</v>
      </c>
      <c r="M91" s="128" t="str">
        <f>'P07'!F90</f>
        <v>c</v>
      </c>
      <c r="N91" s="128" t="str">
        <f>'P08'!F90</f>
        <v>c</v>
      </c>
      <c r="O91" s="128" t="str">
        <f>'P09'!F90</f>
        <v>na</v>
      </c>
      <c r="P91" s="134" t="str">
        <f>'P10'!F90</f>
        <v>na</v>
      </c>
      <c r="Q91" s="135" t="str">
        <f>'P11'!F90</f>
        <v>c</v>
      </c>
      <c r="R91" s="135" t="str">
        <f>'P12'!F90</f>
        <v>na</v>
      </c>
      <c r="S91" s="135" t="str">
        <f>'P13'!F90</f>
        <v>na</v>
      </c>
      <c r="T91" s="135" t="str">
        <f>'P14'!F90</f>
        <v>nt</v>
      </c>
      <c r="U91" s="135" t="str">
        <f>'P15'!F90</f>
        <v>nt</v>
      </c>
      <c r="V91" s="136" t="str">
        <f>'P16'!F90</f>
        <v>nt</v>
      </c>
      <c r="W91" s="136" t="str">
        <f>'P17'!F90</f>
        <v>nt</v>
      </c>
      <c r="X91" s="136" t="str">
        <f>'P18'!F90</f>
        <v>nt</v>
      </c>
      <c r="Y91" s="136" t="str">
        <f>'P19'!F90</f>
        <v>nt</v>
      </c>
      <c r="Z91" s="130" t="str">
        <f>'P20'!F90</f>
        <v>nt</v>
      </c>
      <c r="AA91" s="131" t="str">
        <f>'P21'!F90</f>
        <v>nt</v>
      </c>
      <c r="AB91" s="131" t="str">
        <f>'P22'!F90</f>
        <v>nt</v>
      </c>
      <c r="AC91" s="131" t="str">
        <f>'P23'!F90</f>
        <v>nt</v>
      </c>
      <c r="AD91" s="131" t="str">
        <f>'P24'!F90</f>
        <v>nt</v>
      </c>
      <c r="AE91" s="131" t="str">
        <f>'P25'!F90</f>
        <v>nt</v>
      </c>
      <c r="AF91" s="159"/>
    </row>
    <row r="92" ht="37.5" customHeight="1">
      <c r="A92" s="133"/>
      <c r="B92" s="124" t="s">
        <v>355</v>
      </c>
      <c r="C92" s="125" t="s">
        <v>141</v>
      </c>
      <c r="D92" s="126" t="s">
        <v>356</v>
      </c>
      <c r="E92" s="127" t="s">
        <v>143</v>
      </c>
      <c r="F92" s="126" t="s">
        <v>357</v>
      </c>
      <c r="G92" s="128" t="str">
        <f>'P01'!F91</f>
        <v>na</v>
      </c>
      <c r="H92" s="128" t="str">
        <f>'P02'!F91</f>
        <v>na</v>
      </c>
      <c r="I92" s="128" t="str">
        <f>'P03'!F91</f>
        <v>c</v>
      </c>
      <c r="J92" s="128" t="str">
        <f>'P04'!F91</f>
        <v>na</v>
      </c>
      <c r="K92" s="128" t="str">
        <f>'P05'!F91</f>
        <v>na</v>
      </c>
      <c r="L92" s="128" t="str">
        <f>'P06'!F91</f>
        <v>na</v>
      </c>
      <c r="M92" s="128" t="str">
        <f>'P07'!F91</f>
        <v>na</v>
      </c>
      <c r="N92" s="128" t="str">
        <f>'P08'!F91</f>
        <v>c</v>
      </c>
      <c r="O92" s="128" t="str">
        <f>'P09'!F91</f>
        <v>na</v>
      </c>
      <c r="P92" s="134" t="str">
        <f>'P10'!F91</f>
        <v>na</v>
      </c>
      <c r="Q92" s="135" t="str">
        <f>'P11'!F91</f>
        <v>c</v>
      </c>
      <c r="R92" s="135" t="str">
        <f>'P12'!F91</f>
        <v>na</v>
      </c>
      <c r="S92" s="135" t="str">
        <f>'P13'!F91</f>
        <v>na</v>
      </c>
      <c r="T92" s="135" t="str">
        <f>'P14'!F91</f>
        <v>nt</v>
      </c>
      <c r="U92" s="135" t="str">
        <f>'P15'!F91</f>
        <v>nt</v>
      </c>
      <c r="V92" s="136" t="str">
        <f>'P16'!F91</f>
        <v>nt</v>
      </c>
      <c r="W92" s="136" t="str">
        <f>'P17'!F91</f>
        <v>nt</v>
      </c>
      <c r="X92" s="136" t="str">
        <f>'P18'!F91</f>
        <v>nt</v>
      </c>
      <c r="Y92" s="136" t="str">
        <f>'P19'!F91</f>
        <v>nt</v>
      </c>
      <c r="Z92" s="130" t="str">
        <f>'P20'!F91</f>
        <v>nt</v>
      </c>
      <c r="AA92" s="131" t="str">
        <f>'P21'!F91</f>
        <v>nt</v>
      </c>
      <c r="AB92" s="131" t="str">
        <f>'P22'!F91</f>
        <v>nt</v>
      </c>
      <c r="AC92" s="131" t="str">
        <f>'P23'!F91</f>
        <v>nt</v>
      </c>
      <c r="AD92" s="131" t="str">
        <f>'P24'!F91</f>
        <v>nt</v>
      </c>
      <c r="AE92" s="131" t="str">
        <f>'P25'!F91</f>
        <v>nt</v>
      </c>
      <c r="AF92" s="159"/>
    </row>
    <row r="93" ht="37.5" customHeight="1">
      <c r="A93" s="133"/>
      <c r="B93" s="124" t="s">
        <v>358</v>
      </c>
      <c r="C93" s="125" t="s">
        <v>159</v>
      </c>
      <c r="D93" s="137" t="s">
        <v>359</v>
      </c>
      <c r="E93" s="127"/>
      <c r="F93" s="126" t="s">
        <v>360</v>
      </c>
      <c r="G93" s="128" t="str">
        <f>'P01'!F92</f>
        <v>na</v>
      </c>
      <c r="H93" s="128" t="str">
        <f>'P02'!F92</f>
        <v>na</v>
      </c>
      <c r="I93" s="128" t="str">
        <f>'P03'!F92</f>
        <v>c</v>
      </c>
      <c r="J93" s="128" t="str">
        <f>'P04'!F92</f>
        <v>na</v>
      </c>
      <c r="K93" s="128" t="str">
        <f>'P05'!F92</f>
        <v>na</v>
      </c>
      <c r="L93" s="128" t="str">
        <f>'P06'!F92</f>
        <v>na</v>
      </c>
      <c r="M93" s="128" t="str">
        <f>'P07'!F92</f>
        <v>na</v>
      </c>
      <c r="N93" s="128" t="str">
        <f>'P08'!F92</f>
        <v>c</v>
      </c>
      <c r="O93" s="128" t="str">
        <f>'P09'!F92</f>
        <v>na</v>
      </c>
      <c r="P93" s="134" t="str">
        <f>'P10'!F92</f>
        <v>na</v>
      </c>
      <c r="Q93" s="135" t="str">
        <f>'P11'!F92</f>
        <v>c</v>
      </c>
      <c r="R93" s="135" t="str">
        <f>'P12'!F92</f>
        <v>na</v>
      </c>
      <c r="S93" s="135" t="str">
        <f>'P13'!F92</f>
        <v>na</v>
      </c>
      <c r="T93" s="135" t="str">
        <f>'P14'!F92</f>
        <v>nt</v>
      </c>
      <c r="U93" s="135" t="str">
        <f>'P15'!F92</f>
        <v>nt</v>
      </c>
      <c r="V93" s="136" t="str">
        <f>'P16'!F92</f>
        <v>nt</v>
      </c>
      <c r="W93" s="136" t="str">
        <f>'P17'!F92</f>
        <v>nt</v>
      </c>
      <c r="X93" s="136" t="str">
        <f>'P18'!F92</f>
        <v>nt</v>
      </c>
      <c r="Y93" s="136" t="str">
        <f>'P19'!F92</f>
        <v>nt</v>
      </c>
      <c r="Z93" s="130" t="str">
        <f>'P20'!F92</f>
        <v>nt</v>
      </c>
      <c r="AA93" s="131" t="str">
        <f>'P21'!F92</f>
        <v>nt</v>
      </c>
      <c r="AB93" s="131" t="str">
        <f>'P22'!F92</f>
        <v>nt</v>
      </c>
      <c r="AC93" s="131" t="str">
        <f>'P23'!F92</f>
        <v>nt</v>
      </c>
      <c r="AD93" s="131" t="str">
        <f>'P24'!F92</f>
        <v>nt</v>
      </c>
      <c r="AE93" s="131" t="str">
        <f>'P25'!F92</f>
        <v>nt</v>
      </c>
      <c r="AF93" s="159"/>
    </row>
    <row r="94" ht="37.5" customHeight="1">
      <c r="A94" s="133"/>
      <c r="B94" s="124" t="s">
        <v>361</v>
      </c>
      <c r="C94" s="125" t="s">
        <v>159</v>
      </c>
      <c r="D94" s="137" t="s">
        <v>362</v>
      </c>
      <c r="E94" s="127"/>
      <c r="F94" s="126" t="s">
        <v>363</v>
      </c>
      <c r="G94" s="128" t="str">
        <f>'P01'!F93</f>
        <v>na</v>
      </c>
      <c r="H94" s="128" t="str">
        <f>'P02'!F93</f>
        <v>na</v>
      </c>
      <c r="I94" s="128" t="str">
        <f>'P03'!F93</f>
        <v>na</v>
      </c>
      <c r="J94" s="128" t="str">
        <f>'P04'!F93</f>
        <v>na</v>
      </c>
      <c r="K94" s="128" t="str">
        <f>'P05'!F93</f>
        <v>na</v>
      </c>
      <c r="L94" s="128" t="str">
        <f>'P06'!F93</f>
        <v>na</v>
      </c>
      <c r="M94" s="128" t="str">
        <f>'P07'!F93</f>
        <v>na</v>
      </c>
      <c r="N94" s="128" t="str">
        <f>'P08'!F93</f>
        <v>na</v>
      </c>
      <c r="O94" s="128" t="str">
        <f>'P09'!F93</f>
        <v>na</v>
      </c>
      <c r="P94" s="134" t="str">
        <f>'P10'!F93</f>
        <v>na</v>
      </c>
      <c r="Q94" s="135" t="str">
        <f>'P11'!F93</f>
        <v>na</v>
      </c>
      <c r="R94" s="135" t="str">
        <f>'P12'!F93</f>
        <v>na</v>
      </c>
      <c r="S94" s="135" t="str">
        <f>'P13'!F93</f>
        <v>na</v>
      </c>
      <c r="T94" s="135" t="str">
        <f>'P14'!F93</f>
        <v>nt</v>
      </c>
      <c r="U94" s="135" t="str">
        <f>'P15'!F93</f>
        <v>nt</v>
      </c>
      <c r="V94" s="136" t="str">
        <f>'P16'!F93</f>
        <v>nt</v>
      </c>
      <c r="W94" s="136" t="str">
        <f>'P17'!F93</f>
        <v>nt</v>
      </c>
      <c r="X94" s="136" t="str">
        <f>'P18'!F93</f>
        <v>nt</v>
      </c>
      <c r="Y94" s="136" t="str">
        <f>'P19'!F93</f>
        <v>nt</v>
      </c>
      <c r="Z94" s="130" t="str">
        <f>'P20'!F93</f>
        <v>nt</v>
      </c>
      <c r="AA94" s="131" t="str">
        <f>'P21'!F93</f>
        <v>nt</v>
      </c>
      <c r="AB94" s="131" t="str">
        <f>'P22'!F93</f>
        <v>nt</v>
      </c>
      <c r="AC94" s="131" t="str">
        <f>'P23'!F93</f>
        <v>nt</v>
      </c>
      <c r="AD94" s="131" t="str">
        <f>'P24'!F93</f>
        <v>nt</v>
      </c>
      <c r="AE94" s="131" t="str">
        <f>'P25'!F93</f>
        <v>nt</v>
      </c>
      <c r="AF94" s="159"/>
    </row>
    <row r="95" ht="37.5" customHeight="1">
      <c r="A95" s="139"/>
      <c r="B95" s="124" t="s">
        <v>364</v>
      </c>
      <c r="C95" s="125" t="s">
        <v>159</v>
      </c>
      <c r="D95" s="137" t="s">
        <v>365</v>
      </c>
      <c r="E95" s="127"/>
      <c r="F95" s="126" t="s">
        <v>366</v>
      </c>
      <c r="G95" s="128" t="str">
        <f>'P01'!F94</f>
        <v>na</v>
      </c>
      <c r="H95" s="128" t="str">
        <f>'P02'!F94</f>
        <v>na</v>
      </c>
      <c r="I95" s="128" t="str">
        <f>'P03'!F94</f>
        <v>c</v>
      </c>
      <c r="J95" s="128" t="str">
        <f>'P04'!F94</f>
        <v>na</v>
      </c>
      <c r="K95" s="128" t="str">
        <f>'P05'!F94</f>
        <v>na</v>
      </c>
      <c r="L95" s="128" t="str">
        <f>'P06'!F94</f>
        <v>na</v>
      </c>
      <c r="M95" s="128" t="str">
        <f>'P07'!F94</f>
        <v>na</v>
      </c>
      <c r="N95" s="128" t="str">
        <f>'P08'!F94</f>
        <v>c</v>
      </c>
      <c r="O95" s="128" t="str">
        <f>'P09'!F94</f>
        <v>na</v>
      </c>
      <c r="P95" s="134" t="str">
        <f>'P10'!F94</f>
        <v>na</v>
      </c>
      <c r="Q95" s="135" t="str">
        <f>'P11'!F94</f>
        <v>c</v>
      </c>
      <c r="R95" s="135" t="str">
        <f>'P12'!F94</f>
        <v>na</v>
      </c>
      <c r="S95" s="135" t="str">
        <f>'P13'!F94</f>
        <v>na</v>
      </c>
      <c r="T95" s="135" t="str">
        <f>'P14'!F94</f>
        <v>nt</v>
      </c>
      <c r="U95" s="135" t="str">
        <f>'P15'!F94</f>
        <v>nt</v>
      </c>
      <c r="V95" s="136" t="str">
        <f>'P16'!F94</f>
        <v>nt</v>
      </c>
      <c r="W95" s="136" t="str">
        <f>'P17'!F94</f>
        <v>nt</v>
      </c>
      <c r="X95" s="136" t="str">
        <f>'P18'!F94</f>
        <v>nt</v>
      </c>
      <c r="Y95" s="136" t="str">
        <f>'P19'!F94</f>
        <v>nt</v>
      </c>
      <c r="Z95" s="130" t="str">
        <f>'P20'!F94</f>
        <v>nt</v>
      </c>
      <c r="AA95" s="131" t="str">
        <f>'P21'!F94</f>
        <v>nt</v>
      </c>
      <c r="AB95" s="131" t="str">
        <f>'P22'!F94</f>
        <v>nt</v>
      </c>
      <c r="AC95" s="131" t="str">
        <f>'P23'!F94</f>
        <v>nt</v>
      </c>
      <c r="AD95" s="131" t="str">
        <f>'P24'!F94</f>
        <v>nt</v>
      </c>
      <c r="AE95" s="131" t="str">
        <f>'P25'!F94</f>
        <v>nt</v>
      </c>
      <c r="AF95" s="159"/>
    </row>
    <row r="96" ht="37.5" customHeight="1">
      <c r="A96" s="123" t="s">
        <v>367</v>
      </c>
      <c r="B96" s="124" t="s">
        <v>368</v>
      </c>
      <c r="C96" s="125" t="s">
        <v>159</v>
      </c>
      <c r="D96" s="137" t="s">
        <v>369</v>
      </c>
      <c r="E96" s="127"/>
      <c r="F96" s="126" t="s">
        <v>370</v>
      </c>
      <c r="G96" s="128" t="str">
        <f>'P01'!F95</f>
        <v>c</v>
      </c>
      <c r="H96" s="128" t="str">
        <f>'P02'!F95</f>
        <v>c</v>
      </c>
      <c r="I96" s="128" t="str">
        <f>'P03'!F95</f>
        <v>c</v>
      </c>
      <c r="J96" s="128" t="str">
        <f>'P04'!F95</f>
        <v>c</v>
      </c>
      <c r="K96" s="128" t="str">
        <f>'P05'!F95</f>
        <v>c</v>
      </c>
      <c r="L96" s="128" t="str">
        <f>'P06'!F95</f>
        <v>c</v>
      </c>
      <c r="M96" s="128" t="str">
        <f>'P07'!F95</f>
        <v>c</v>
      </c>
      <c r="N96" s="128" t="str">
        <f>'P08'!F95</f>
        <v>c</v>
      </c>
      <c r="O96" s="128" t="str">
        <f>'P09'!F95</f>
        <v>c</v>
      </c>
      <c r="P96" s="134" t="str">
        <f>'P10'!F95</f>
        <v>c</v>
      </c>
      <c r="Q96" s="135" t="str">
        <f>'P11'!F95</f>
        <v>c</v>
      </c>
      <c r="R96" s="135" t="str">
        <f>'P12'!F95</f>
        <v>c</v>
      </c>
      <c r="S96" s="135" t="str">
        <f>'P13'!F95</f>
        <v>c</v>
      </c>
      <c r="T96" s="135" t="str">
        <f>'P14'!F95</f>
        <v>nt</v>
      </c>
      <c r="U96" s="135" t="str">
        <f>'P15'!F95</f>
        <v>nt</v>
      </c>
      <c r="V96" s="136" t="str">
        <f>'P16'!F95</f>
        <v>nt</v>
      </c>
      <c r="W96" s="136" t="str">
        <f>'P17'!F95</f>
        <v>nt</v>
      </c>
      <c r="X96" s="136" t="str">
        <f>'P18'!F95</f>
        <v>nt</v>
      </c>
      <c r="Y96" s="136" t="str">
        <f>'P19'!F95</f>
        <v>nt</v>
      </c>
      <c r="Z96" s="130" t="str">
        <f>'P20'!F95</f>
        <v>nt</v>
      </c>
      <c r="AA96" s="131" t="str">
        <f>'P21'!F95</f>
        <v>nt</v>
      </c>
      <c r="AB96" s="131" t="str">
        <f>'P22'!F95</f>
        <v>nt</v>
      </c>
      <c r="AC96" s="131" t="str">
        <f>'P23'!F95</f>
        <v>nt</v>
      </c>
      <c r="AD96" s="131" t="str">
        <f>'P24'!F95</f>
        <v>nt</v>
      </c>
      <c r="AE96" s="131" t="str">
        <f>'P25'!F95</f>
        <v>nt</v>
      </c>
      <c r="AF96" s="159"/>
    </row>
    <row r="97" ht="37.5" customHeight="1">
      <c r="A97" s="133"/>
      <c r="B97" s="124" t="s">
        <v>371</v>
      </c>
      <c r="C97" s="125" t="s">
        <v>159</v>
      </c>
      <c r="D97" s="137" t="s">
        <v>372</v>
      </c>
      <c r="E97" s="127"/>
      <c r="F97" s="126" t="s">
        <v>373</v>
      </c>
      <c r="G97" s="128" t="str">
        <f>'P01'!F96</f>
        <v>c</v>
      </c>
      <c r="H97" s="128" t="str">
        <f>'P02'!F96</f>
        <v>c</v>
      </c>
      <c r="I97" s="128" t="str">
        <f>'P03'!F96</f>
        <v>c</v>
      </c>
      <c r="J97" s="128" t="str">
        <f>'P04'!F96</f>
        <v>c</v>
      </c>
      <c r="K97" s="128" t="str">
        <f>'P05'!F96</f>
        <v>c</v>
      </c>
      <c r="L97" s="128" t="str">
        <f>'P06'!F96</f>
        <v>c</v>
      </c>
      <c r="M97" s="128" t="str">
        <f>'P07'!F96</f>
        <v>c</v>
      </c>
      <c r="N97" s="128" t="str">
        <f>'P08'!F96</f>
        <v>c</v>
      </c>
      <c r="O97" s="128" t="str">
        <f>'P09'!F96</f>
        <v>c</v>
      </c>
      <c r="P97" s="134" t="str">
        <f>'P10'!F96</f>
        <v>c</v>
      </c>
      <c r="Q97" s="135" t="str">
        <f>'P11'!F96</f>
        <v>c</v>
      </c>
      <c r="R97" s="135" t="str">
        <f>'P12'!F96</f>
        <v>c</v>
      </c>
      <c r="S97" s="135" t="str">
        <f>'P13'!F96</f>
        <v>c</v>
      </c>
      <c r="T97" s="135" t="str">
        <f>'P14'!F96</f>
        <v>nt</v>
      </c>
      <c r="U97" s="135" t="str">
        <f>'P15'!F96</f>
        <v>nt</v>
      </c>
      <c r="V97" s="136" t="str">
        <f>'P16'!F96</f>
        <v>nt</v>
      </c>
      <c r="W97" s="136" t="str">
        <f>'P17'!F96</f>
        <v>nt</v>
      </c>
      <c r="X97" s="136" t="str">
        <f>'P18'!F96</f>
        <v>nt</v>
      </c>
      <c r="Y97" s="136" t="str">
        <f>'P19'!F96</f>
        <v>nt</v>
      </c>
      <c r="Z97" s="130" t="str">
        <f>'P20'!F96</f>
        <v>nt</v>
      </c>
      <c r="AA97" s="131" t="str">
        <f>'P21'!F96</f>
        <v>nt</v>
      </c>
      <c r="AB97" s="131" t="str">
        <f>'P22'!F96</f>
        <v>nt</v>
      </c>
      <c r="AC97" s="131" t="str">
        <f>'P23'!F96</f>
        <v>nt</v>
      </c>
      <c r="AD97" s="131" t="str">
        <f>'P24'!F96</f>
        <v>nt</v>
      </c>
      <c r="AE97" s="131" t="str">
        <f>'P25'!F96</f>
        <v>nt</v>
      </c>
      <c r="AF97" s="159"/>
    </row>
    <row r="98" ht="37.5" customHeight="1">
      <c r="A98" s="133"/>
      <c r="B98" s="124" t="s">
        <v>374</v>
      </c>
      <c r="C98" s="125" t="s">
        <v>159</v>
      </c>
      <c r="D98" s="137" t="s">
        <v>369</v>
      </c>
      <c r="E98" s="127"/>
      <c r="F98" s="126" t="s">
        <v>375</v>
      </c>
      <c r="G98" s="128" t="str">
        <f>'P01'!F97</f>
        <v>c</v>
      </c>
      <c r="H98" s="128" t="str">
        <f>'P02'!F97</f>
        <v>c</v>
      </c>
      <c r="I98" s="128" t="str">
        <f>'P03'!F97</f>
        <v>c</v>
      </c>
      <c r="J98" s="128" t="str">
        <f>'P04'!F97</f>
        <v>c</v>
      </c>
      <c r="K98" s="128" t="str">
        <f>'P05'!F97</f>
        <v>c</v>
      </c>
      <c r="L98" s="128" t="str">
        <f>'P06'!F97</f>
        <v>c</v>
      </c>
      <c r="M98" s="128" t="str">
        <f>'P07'!F97</f>
        <v>c</v>
      </c>
      <c r="N98" s="128" t="str">
        <f>'P08'!F97</f>
        <v>c</v>
      </c>
      <c r="O98" s="128" t="str">
        <f>'P09'!F97</f>
        <v>c</v>
      </c>
      <c r="P98" s="134" t="str">
        <f>'P10'!F97</f>
        <v>c</v>
      </c>
      <c r="Q98" s="135" t="str">
        <f>'P11'!F97</f>
        <v>c</v>
      </c>
      <c r="R98" s="135" t="str">
        <f>'P12'!F97</f>
        <v>c</v>
      </c>
      <c r="S98" s="135" t="str">
        <f>'P13'!F97</f>
        <v>c</v>
      </c>
      <c r="T98" s="135" t="str">
        <f>'P14'!F97</f>
        <v>nt</v>
      </c>
      <c r="U98" s="135" t="str">
        <f>'P15'!F97</f>
        <v>nt</v>
      </c>
      <c r="V98" s="136" t="str">
        <f>'P16'!F97</f>
        <v>nt</v>
      </c>
      <c r="W98" s="136" t="str">
        <f>'P17'!F97</f>
        <v>nt</v>
      </c>
      <c r="X98" s="136" t="str">
        <f>'P18'!F97</f>
        <v>nt</v>
      </c>
      <c r="Y98" s="136" t="str">
        <f>'P19'!F97</f>
        <v>nt</v>
      </c>
      <c r="Z98" s="130" t="str">
        <f>'P20'!F97</f>
        <v>nt</v>
      </c>
      <c r="AA98" s="131" t="str">
        <f>'P21'!F97</f>
        <v>nt</v>
      </c>
      <c r="AB98" s="131" t="str">
        <f>'P22'!F97</f>
        <v>nt</v>
      </c>
      <c r="AC98" s="131" t="str">
        <f>'P23'!F97</f>
        <v>nt</v>
      </c>
      <c r="AD98" s="131" t="str">
        <f>'P24'!F97</f>
        <v>nt</v>
      </c>
      <c r="AE98" s="131" t="str">
        <f>'P25'!F97</f>
        <v>nt</v>
      </c>
      <c r="AF98" s="170"/>
    </row>
    <row r="99" ht="37.5" customHeight="1">
      <c r="A99" s="133"/>
      <c r="B99" s="124" t="s">
        <v>376</v>
      </c>
      <c r="C99" s="150" t="s">
        <v>159</v>
      </c>
      <c r="D99" s="126" t="s">
        <v>377</v>
      </c>
      <c r="E99" s="160"/>
      <c r="F99" s="126" t="s">
        <v>378</v>
      </c>
      <c r="G99" s="128" t="str">
        <f>'P01'!F98</f>
        <v>c</v>
      </c>
      <c r="H99" s="155" t="str">
        <f>'P02'!F98</f>
        <v>c</v>
      </c>
      <c r="I99" s="155" t="str">
        <f>'P03'!F98</f>
        <v>c</v>
      </c>
      <c r="J99" s="155" t="str">
        <f>'P04'!F98</f>
        <v>c</v>
      </c>
      <c r="K99" s="155" t="str">
        <f>'P05'!F98</f>
        <v>c</v>
      </c>
      <c r="L99" s="155" t="str">
        <f>'P06'!F98</f>
        <v>c</v>
      </c>
      <c r="M99" s="155" t="str">
        <f>'P07'!F98</f>
        <v>c</v>
      </c>
      <c r="N99" s="155" t="str">
        <f>'P08'!F98</f>
        <v>c</v>
      </c>
      <c r="O99" s="155" t="str">
        <f>'P09'!F98</f>
        <v>c</v>
      </c>
      <c r="P99" s="156" t="str">
        <f>'P10'!F98</f>
        <v>c</v>
      </c>
      <c r="Q99" s="135" t="str">
        <f>'P11'!F98</f>
        <v>c</v>
      </c>
      <c r="R99" s="135" t="str">
        <f>'P12'!F98</f>
        <v>c</v>
      </c>
      <c r="S99" s="135" t="str">
        <f>'P13'!F98</f>
        <v>c</v>
      </c>
      <c r="T99" s="135" t="str">
        <f>'P14'!F98</f>
        <v>nt</v>
      </c>
      <c r="U99" s="135" t="str">
        <f>'P15'!F98</f>
        <v>nt</v>
      </c>
      <c r="V99" s="135" t="str">
        <f>'P16'!F98</f>
        <v>nt</v>
      </c>
      <c r="W99" s="135" t="str">
        <f>'P17'!F98</f>
        <v>nt</v>
      </c>
      <c r="X99" s="135" t="str">
        <f>'P18'!F98</f>
        <v>nt</v>
      </c>
      <c r="Y99" s="135" t="str">
        <f>'P19'!F98</f>
        <v>nt</v>
      </c>
      <c r="Z99" s="146" t="str">
        <f>'P20'!F98</f>
        <v>nt</v>
      </c>
      <c r="AA99" s="131" t="str">
        <f>'P21'!F98</f>
        <v>nt</v>
      </c>
      <c r="AB99" s="131" t="str">
        <f>'P22'!F98</f>
        <v>nt</v>
      </c>
      <c r="AC99" s="131" t="str">
        <f>'P23'!F98</f>
        <v>nt</v>
      </c>
      <c r="AD99" s="131" t="str">
        <f>'P24'!F98</f>
        <v>nt</v>
      </c>
      <c r="AE99" s="131" t="str">
        <f>'P25'!F98</f>
        <v>nt</v>
      </c>
      <c r="AF99" s="170"/>
    </row>
    <row r="100" ht="37.5" customHeight="1">
      <c r="A100" s="133"/>
      <c r="B100" s="124" t="s">
        <v>379</v>
      </c>
      <c r="C100" s="152" t="s">
        <v>159</v>
      </c>
      <c r="D100" s="137" t="s">
        <v>372</v>
      </c>
      <c r="E100" s="148"/>
      <c r="F100" s="126" t="s">
        <v>380</v>
      </c>
      <c r="G100" s="128" t="str">
        <f>'P01'!F99</f>
        <v>na</v>
      </c>
      <c r="H100" s="129" t="str">
        <f>'P02'!F99</f>
        <v>na</v>
      </c>
      <c r="I100" s="129" t="str">
        <f>'P03'!F99</f>
        <v>na</v>
      </c>
      <c r="J100" s="129" t="str">
        <f>'P04'!F99</f>
        <v>na</v>
      </c>
      <c r="K100" s="129" t="str">
        <f>'P05'!F99</f>
        <v>na</v>
      </c>
      <c r="L100" s="129" t="str">
        <f>'P06'!F99</f>
        <v>na</v>
      </c>
      <c r="M100" s="129" t="str">
        <f>'P07'!F99</f>
        <v>na</v>
      </c>
      <c r="N100" s="129" t="str">
        <f>'P08'!F99</f>
        <v>na</v>
      </c>
      <c r="O100" s="129" t="str">
        <f>'P09'!F99</f>
        <v>na</v>
      </c>
      <c r="P100" s="129" t="str">
        <f>'P10'!F99</f>
        <v>na</v>
      </c>
      <c r="Q100" s="129" t="str">
        <f>'P11'!F99</f>
        <v>na</v>
      </c>
      <c r="R100" s="129" t="str">
        <f>'P12'!F99</f>
        <v>na</v>
      </c>
      <c r="S100" s="129" t="str">
        <f>'P13'!F99</f>
        <v>na</v>
      </c>
      <c r="T100" s="129" t="str">
        <f>'P14'!F99</f>
        <v>nt</v>
      </c>
      <c r="U100" s="129" t="str">
        <f>'P15'!F99</f>
        <v>nt</v>
      </c>
      <c r="V100" s="129" t="str">
        <f>'P16'!F99</f>
        <v>nt</v>
      </c>
      <c r="W100" s="129" t="str">
        <f>'P17'!F99</f>
        <v>nt</v>
      </c>
      <c r="X100" s="129" t="str">
        <f>'P18'!F99</f>
        <v>nt</v>
      </c>
      <c r="Y100" s="129" t="str">
        <f>'P19'!F99</f>
        <v>nt</v>
      </c>
      <c r="Z100" s="130" t="str">
        <f>'P20'!F99</f>
        <v>nt</v>
      </c>
      <c r="AA100" s="131" t="str">
        <f>'P21'!F99</f>
        <v>nt</v>
      </c>
      <c r="AB100" s="131" t="str">
        <f>'P22'!F99</f>
        <v>nt</v>
      </c>
      <c r="AC100" s="131" t="str">
        <f>'P23'!F99</f>
        <v>nt</v>
      </c>
      <c r="AD100" s="131" t="str">
        <f>'P24'!F99</f>
        <v>nt</v>
      </c>
      <c r="AE100" s="131" t="str">
        <f>'P25'!F99</f>
        <v>nt</v>
      </c>
      <c r="AF100" s="171"/>
    </row>
    <row r="101" ht="37.5" customHeight="1">
      <c r="A101" s="133"/>
      <c r="B101" s="124" t="s">
        <v>381</v>
      </c>
      <c r="C101" s="138" t="s">
        <v>141</v>
      </c>
      <c r="D101" s="126" t="s">
        <v>382</v>
      </c>
      <c r="E101" s="153"/>
      <c r="F101" s="126" t="s">
        <v>383</v>
      </c>
      <c r="G101" s="128" t="str">
        <f>'P01'!F100</f>
        <v>c</v>
      </c>
      <c r="H101" s="128" t="str">
        <f>'P02'!F100</f>
        <v>c</v>
      </c>
      <c r="I101" s="128" t="str">
        <f>'P03'!F100</f>
        <v>c</v>
      </c>
      <c r="J101" s="128" t="str">
        <f>'P04'!F100</f>
        <v>c</v>
      </c>
      <c r="K101" s="128" t="str">
        <f>'P05'!F100</f>
        <v>c</v>
      </c>
      <c r="L101" s="128" t="str">
        <f>'P06'!F100</f>
        <v>c</v>
      </c>
      <c r="M101" s="128" t="str">
        <f>'P07'!F100</f>
        <v>c</v>
      </c>
      <c r="N101" s="128" t="str">
        <f>'P08'!F100</f>
        <v>c</v>
      </c>
      <c r="O101" s="128" t="str">
        <f>'P09'!F100</f>
        <v>c</v>
      </c>
      <c r="P101" s="134" t="str">
        <f>'P10'!F100</f>
        <v>c</v>
      </c>
      <c r="Q101" s="135" t="str">
        <f>'P11'!F100</f>
        <v>c</v>
      </c>
      <c r="R101" s="135" t="str">
        <f>'P12'!F100</f>
        <v>c</v>
      </c>
      <c r="S101" s="135" t="str">
        <f>'P13'!F100</f>
        <v>c</v>
      </c>
      <c r="T101" s="135" t="str">
        <f>'P14'!F100</f>
        <v>nt</v>
      </c>
      <c r="U101" s="135" t="str">
        <f>'P15'!F100</f>
        <v>nt</v>
      </c>
      <c r="V101" s="136" t="str">
        <f>'P16'!F100</f>
        <v>nt</v>
      </c>
      <c r="W101" s="136" t="str">
        <f>'P17'!F100</f>
        <v>nt</v>
      </c>
      <c r="X101" s="136" t="str">
        <f>'P18'!F100</f>
        <v>nt</v>
      </c>
      <c r="Y101" s="136" t="str">
        <f>'P19'!F100</f>
        <v>nt</v>
      </c>
      <c r="Z101" s="130" t="str">
        <f>'P20'!F100</f>
        <v>nt</v>
      </c>
      <c r="AA101" s="131" t="str">
        <f>'P21'!F100</f>
        <v>nt</v>
      </c>
      <c r="AB101" s="131" t="str">
        <f>'P22'!F100</f>
        <v>nt</v>
      </c>
      <c r="AC101" s="131" t="str">
        <f>'P23'!F100</f>
        <v>nt</v>
      </c>
      <c r="AD101" s="131" t="str">
        <f>'P24'!F100</f>
        <v>nt</v>
      </c>
      <c r="AE101" s="131" t="str">
        <f>'P25'!F100</f>
        <v>nt</v>
      </c>
      <c r="AF101" s="172"/>
    </row>
    <row r="102" ht="37.5" customHeight="1">
      <c r="A102" s="133"/>
      <c r="B102" s="124" t="s">
        <v>384</v>
      </c>
      <c r="C102" s="138" t="s">
        <v>141</v>
      </c>
      <c r="D102" s="126" t="s">
        <v>385</v>
      </c>
      <c r="E102" s="153"/>
      <c r="F102" s="126" t="s">
        <v>386</v>
      </c>
      <c r="G102" s="128" t="str">
        <f>'P01'!F101</f>
        <v>c</v>
      </c>
      <c r="H102" s="128" t="str">
        <f>'P02'!F101</f>
        <v>c</v>
      </c>
      <c r="I102" s="128" t="str">
        <f>'P03'!F101</f>
        <v>c</v>
      </c>
      <c r="J102" s="128" t="str">
        <f>'P04'!F101</f>
        <v>c</v>
      </c>
      <c r="K102" s="128" t="str">
        <f>'P05'!F101</f>
        <v>c</v>
      </c>
      <c r="L102" s="128" t="str">
        <f>'P06'!F101</f>
        <v>c</v>
      </c>
      <c r="M102" s="128" t="str">
        <f>'P07'!F101</f>
        <v>c</v>
      </c>
      <c r="N102" s="128" t="str">
        <f>'P08'!F101</f>
        <v>c</v>
      </c>
      <c r="O102" s="128" t="str">
        <f>'P09'!F101</f>
        <v>c</v>
      </c>
      <c r="P102" s="134" t="str">
        <f>'P10'!F101</f>
        <v>c</v>
      </c>
      <c r="Q102" s="135" t="str">
        <f>'P11'!F101</f>
        <v>c</v>
      </c>
      <c r="R102" s="135" t="str">
        <f>'P12'!F101</f>
        <v>c</v>
      </c>
      <c r="S102" s="135" t="str">
        <f>'P13'!F101</f>
        <v>c</v>
      </c>
      <c r="T102" s="135" t="str">
        <f>'P14'!F101</f>
        <v>nt</v>
      </c>
      <c r="U102" s="135" t="str">
        <f>'P15'!F101</f>
        <v>nt</v>
      </c>
      <c r="V102" s="136" t="str">
        <f>'P16'!F101</f>
        <v>nt</v>
      </c>
      <c r="W102" s="136" t="str">
        <f>'P17'!F101</f>
        <v>nt</v>
      </c>
      <c r="X102" s="136" t="str">
        <f>'P18'!F101</f>
        <v>nt</v>
      </c>
      <c r="Y102" s="136" t="str">
        <f>'P19'!F101</f>
        <v>nt</v>
      </c>
      <c r="Z102" s="130" t="str">
        <f>'P20'!F101</f>
        <v>nt</v>
      </c>
      <c r="AA102" s="131" t="str">
        <f>'P21'!F101</f>
        <v>nt</v>
      </c>
      <c r="AB102" s="131" t="str">
        <f>'P22'!F101</f>
        <v>nt</v>
      </c>
      <c r="AC102" s="131" t="str">
        <f>'P23'!F101</f>
        <v>nt</v>
      </c>
      <c r="AD102" s="131" t="str">
        <f>'P24'!F101</f>
        <v>nt</v>
      </c>
      <c r="AE102" s="131" t="str">
        <f>'P25'!F101</f>
        <v>nt</v>
      </c>
      <c r="AF102" s="172"/>
    </row>
    <row r="103" ht="37.5" customHeight="1">
      <c r="A103" s="133"/>
      <c r="B103" s="124" t="s">
        <v>387</v>
      </c>
      <c r="C103" s="138" t="s">
        <v>141</v>
      </c>
      <c r="D103" s="137" t="s">
        <v>388</v>
      </c>
      <c r="E103" s="153" t="s">
        <v>143</v>
      </c>
      <c r="F103" s="126" t="s">
        <v>389</v>
      </c>
      <c r="G103" s="128" t="str">
        <f>'P01'!F102</f>
        <v>c</v>
      </c>
      <c r="H103" s="128" t="str">
        <f>'P02'!F102</f>
        <v>c</v>
      </c>
      <c r="I103" s="128" t="str">
        <f>'P03'!F102</f>
        <v>c</v>
      </c>
      <c r="J103" s="128" t="str">
        <f>'P04'!F102</f>
        <v>c</v>
      </c>
      <c r="K103" s="128" t="str">
        <f>'P05'!F102</f>
        <v>c</v>
      </c>
      <c r="L103" s="128" t="str">
        <f>'P06'!F102</f>
        <v>c</v>
      </c>
      <c r="M103" s="128" t="str">
        <f>'P07'!F102</f>
        <v>c</v>
      </c>
      <c r="N103" s="128" t="str">
        <f>'P08'!F102</f>
        <v>c</v>
      </c>
      <c r="O103" s="128" t="str">
        <f>'P09'!F102</f>
        <v>c</v>
      </c>
      <c r="P103" s="134" t="str">
        <f>'P10'!F102</f>
        <v>c</v>
      </c>
      <c r="Q103" s="135" t="str">
        <f>'P11'!F102</f>
        <v>c</v>
      </c>
      <c r="R103" s="135" t="str">
        <f>'P12'!F102</f>
        <v>c</v>
      </c>
      <c r="S103" s="135" t="str">
        <f>'P13'!F102</f>
        <v>c</v>
      </c>
      <c r="T103" s="135" t="str">
        <f>'P14'!F102</f>
        <v>nt</v>
      </c>
      <c r="U103" s="135" t="str">
        <f>'P15'!F102</f>
        <v>nt</v>
      </c>
      <c r="V103" s="136" t="str">
        <f>'P16'!F102</f>
        <v>nt</v>
      </c>
      <c r="W103" s="136" t="str">
        <f>'P17'!F102</f>
        <v>nt</v>
      </c>
      <c r="X103" s="136" t="str">
        <f>'P18'!F102</f>
        <v>nt</v>
      </c>
      <c r="Y103" s="136" t="str">
        <f>'P19'!F102</f>
        <v>nt</v>
      </c>
      <c r="Z103" s="130" t="str">
        <f>'P20'!F102</f>
        <v>nt</v>
      </c>
      <c r="AA103" s="131" t="str">
        <f>'P21'!F102</f>
        <v>nt</v>
      </c>
      <c r="AB103" s="131" t="str">
        <f>'P22'!F102</f>
        <v>nt</v>
      </c>
      <c r="AC103" s="131" t="str">
        <f>'P23'!F102</f>
        <v>nt</v>
      </c>
      <c r="AD103" s="131" t="str">
        <f>'P24'!F102</f>
        <v>nt</v>
      </c>
      <c r="AE103" s="131" t="str">
        <f>'P25'!F102</f>
        <v>nt</v>
      </c>
      <c r="AF103" s="172"/>
    </row>
    <row r="104" ht="37.5" customHeight="1">
      <c r="A104" s="133"/>
      <c r="B104" s="124" t="s">
        <v>390</v>
      </c>
      <c r="C104" s="138" t="s">
        <v>141</v>
      </c>
      <c r="D104" s="126" t="s">
        <v>206</v>
      </c>
      <c r="E104" s="153" t="s">
        <v>143</v>
      </c>
      <c r="F104" s="126" t="s">
        <v>391</v>
      </c>
      <c r="G104" s="128" t="str">
        <f>'P01'!F103</f>
        <v>c</v>
      </c>
      <c r="H104" s="128" t="str">
        <f>'P02'!F103</f>
        <v>c</v>
      </c>
      <c r="I104" s="128" t="str">
        <f>'P03'!F103</f>
        <v>c</v>
      </c>
      <c r="J104" s="128" t="str">
        <f>'P04'!F103</f>
        <v>c</v>
      </c>
      <c r="K104" s="128" t="str">
        <f>'P05'!F103</f>
        <v>c</v>
      </c>
      <c r="L104" s="128" t="str">
        <f>'P06'!F103</f>
        <v>c</v>
      </c>
      <c r="M104" s="128" t="str">
        <f>'P07'!F103</f>
        <v>c</v>
      </c>
      <c r="N104" s="128" t="str">
        <f>'P08'!F103</f>
        <v>c</v>
      </c>
      <c r="O104" s="128" t="str">
        <f>'P09'!F103</f>
        <v>c</v>
      </c>
      <c r="P104" s="134" t="str">
        <f>'P10'!F103</f>
        <v>c</v>
      </c>
      <c r="Q104" s="135" t="str">
        <f>'P11'!F103</f>
        <v>c</v>
      </c>
      <c r="R104" s="135" t="str">
        <f>'P12'!F103</f>
        <v>c</v>
      </c>
      <c r="S104" s="135" t="str">
        <f>'P13'!F103</f>
        <v>c</v>
      </c>
      <c r="T104" s="135" t="str">
        <f>'P14'!F103</f>
        <v>nt</v>
      </c>
      <c r="U104" s="135" t="str">
        <f>'P15'!F103</f>
        <v>nt</v>
      </c>
      <c r="V104" s="136" t="str">
        <f>'P16'!F103</f>
        <v>nt</v>
      </c>
      <c r="W104" s="136" t="str">
        <f>'P17'!F103</f>
        <v>nt</v>
      </c>
      <c r="X104" s="136" t="str">
        <f>'P18'!F103</f>
        <v>nt</v>
      </c>
      <c r="Y104" s="136" t="str">
        <f>'P19'!F103</f>
        <v>nt</v>
      </c>
      <c r="Z104" s="130" t="str">
        <f>'P20'!F103</f>
        <v>nt</v>
      </c>
      <c r="AA104" s="131" t="str">
        <f>'P21'!F103</f>
        <v>nt</v>
      </c>
      <c r="AB104" s="131" t="str">
        <f>'P22'!F103</f>
        <v>nt</v>
      </c>
      <c r="AC104" s="131" t="str">
        <f>'P23'!F103</f>
        <v>nt</v>
      </c>
      <c r="AD104" s="131" t="str">
        <f>'P24'!F103</f>
        <v>nt</v>
      </c>
      <c r="AE104" s="131" t="str">
        <f>'P25'!F103</f>
        <v>nt</v>
      </c>
      <c r="AF104" s="172"/>
    </row>
    <row r="105" ht="37.5" customHeight="1">
      <c r="A105" s="133"/>
      <c r="B105" s="124" t="s">
        <v>392</v>
      </c>
      <c r="C105" s="138" t="s">
        <v>141</v>
      </c>
      <c r="D105" s="137" t="s">
        <v>393</v>
      </c>
      <c r="E105" s="153"/>
      <c r="F105" s="126" t="s">
        <v>394</v>
      </c>
      <c r="G105" s="128" t="str">
        <f>'P01'!F104</f>
        <v>na</v>
      </c>
      <c r="H105" s="128" t="str">
        <f>'P02'!F104</f>
        <v>na</v>
      </c>
      <c r="I105" s="128" t="str">
        <f>'P03'!F104</f>
        <v>na</v>
      </c>
      <c r="J105" s="128" t="str">
        <f>'P04'!F104</f>
        <v>na</v>
      </c>
      <c r="K105" s="128" t="str">
        <f>'P05'!F104</f>
        <v>na</v>
      </c>
      <c r="L105" s="128" t="str">
        <f>'P06'!F104</f>
        <v>na</v>
      </c>
      <c r="M105" s="128" t="str">
        <f>'P07'!F104</f>
        <v>na</v>
      </c>
      <c r="N105" s="128" t="str">
        <f>'P08'!F104</f>
        <v>na</v>
      </c>
      <c r="O105" s="128" t="str">
        <f>'P09'!F104</f>
        <v>na</v>
      </c>
      <c r="P105" s="134" t="str">
        <f>'P10'!F104</f>
        <v>na</v>
      </c>
      <c r="Q105" s="135" t="str">
        <f>'P11'!F104</f>
        <v>na</v>
      </c>
      <c r="R105" s="135" t="str">
        <f>'P12'!F104</f>
        <v>na</v>
      </c>
      <c r="S105" s="135" t="str">
        <f>'P13'!F104</f>
        <v>na</v>
      </c>
      <c r="T105" s="135" t="str">
        <f>'P14'!F104</f>
        <v>nt</v>
      </c>
      <c r="U105" s="135" t="str">
        <f>'P15'!F104</f>
        <v>nt</v>
      </c>
      <c r="V105" s="136" t="str">
        <f>'P16'!F104</f>
        <v>nt</v>
      </c>
      <c r="W105" s="136" t="str">
        <f>'P17'!F104</f>
        <v>nt</v>
      </c>
      <c r="X105" s="136" t="str">
        <f>'P18'!F104</f>
        <v>nt</v>
      </c>
      <c r="Y105" s="136" t="str">
        <f>'P19'!F104</f>
        <v>nt</v>
      </c>
      <c r="Z105" s="130" t="str">
        <f>'P20'!F104</f>
        <v>nt</v>
      </c>
      <c r="AA105" s="131" t="str">
        <f>'P21'!F104</f>
        <v>nt</v>
      </c>
      <c r="AB105" s="131" t="str">
        <f>'P22'!F104</f>
        <v>nt</v>
      </c>
      <c r="AC105" s="131" t="str">
        <f>'P23'!F104</f>
        <v>nt</v>
      </c>
      <c r="AD105" s="131" t="str">
        <f>'P24'!F104</f>
        <v>nt</v>
      </c>
      <c r="AE105" s="131" t="str">
        <f>'P25'!F104</f>
        <v>nt</v>
      </c>
      <c r="AF105" s="172"/>
    </row>
    <row r="106" ht="37.5" customHeight="1">
      <c r="A106" s="139"/>
      <c r="B106" s="124" t="s">
        <v>395</v>
      </c>
      <c r="C106" s="138" t="s">
        <v>141</v>
      </c>
      <c r="D106" s="137" t="s">
        <v>329</v>
      </c>
      <c r="E106" s="153"/>
      <c r="F106" s="126" t="s">
        <v>396</v>
      </c>
      <c r="G106" s="128" t="str">
        <f>'P01'!F105</f>
        <v>na</v>
      </c>
      <c r="H106" s="128" t="str">
        <f>'P02'!F105</f>
        <v>na</v>
      </c>
      <c r="I106" s="128" t="str">
        <f>'P03'!F105</f>
        <v>na</v>
      </c>
      <c r="J106" s="128" t="str">
        <f>'P04'!F105</f>
        <v>na</v>
      </c>
      <c r="K106" s="128" t="str">
        <f>'P05'!F105</f>
        <v>na</v>
      </c>
      <c r="L106" s="128" t="str">
        <f>'P06'!F105</f>
        <v>na</v>
      </c>
      <c r="M106" s="128" t="str">
        <f>'P07'!F105</f>
        <v>na</v>
      </c>
      <c r="N106" s="128" t="str">
        <f>'P08'!F105</f>
        <v>na</v>
      </c>
      <c r="O106" s="128" t="str">
        <f>'P09'!F105</f>
        <v>na</v>
      </c>
      <c r="P106" s="134" t="str">
        <f>'P10'!F105</f>
        <v>na</v>
      </c>
      <c r="Q106" s="135" t="str">
        <f>'P11'!F105</f>
        <v>na</v>
      </c>
      <c r="R106" s="135" t="str">
        <f>'P12'!F105</f>
        <v>na</v>
      </c>
      <c r="S106" s="135" t="str">
        <f>'P13'!F105</f>
        <v>na</v>
      </c>
      <c r="T106" s="135" t="str">
        <f>'P14'!F105</f>
        <v>nt</v>
      </c>
      <c r="U106" s="135" t="str">
        <f>'P15'!F105</f>
        <v>nt</v>
      </c>
      <c r="V106" s="136" t="str">
        <f>'P16'!F105</f>
        <v>nt</v>
      </c>
      <c r="W106" s="136" t="str">
        <f>'P17'!F105</f>
        <v>nt</v>
      </c>
      <c r="X106" s="136" t="str">
        <f>'P18'!F105</f>
        <v>nt</v>
      </c>
      <c r="Y106" s="136" t="str">
        <f>'P19'!F105</f>
        <v>nt</v>
      </c>
      <c r="Z106" s="130" t="str">
        <f>'P20'!F105</f>
        <v>nt</v>
      </c>
      <c r="AA106" s="131" t="str">
        <f>'P21'!F105</f>
        <v>nt</v>
      </c>
      <c r="AB106" s="131" t="str">
        <f>'P22'!F105</f>
        <v>nt</v>
      </c>
      <c r="AC106" s="131" t="str">
        <f>'P23'!F105</f>
        <v>nt</v>
      </c>
      <c r="AD106" s="131" t="str">
        <f>'P24'!F105</f>
        <v>nt</v>
      </c>
      <c r="AE106" s="131" t="str">
        <f>'P25'!F105</f>
        <v>nt</v>
      </c>
      <c r="AF106" s="172"/>
    </row>
    <row r="107" ht="37.5" customHeight="1">
      <c r="A107" s="123" t="s">
        <v>397</v>
      </c>
      <c r="B107" s="124" t="s">
        <v>398</v>
      </c>
      <c r="C107" s="138" t="s">
        <v>141</v>
      </c>
      <c r="D107" s="126" t="s">
        <v>399</v>
      </c>
      <c r="E107" s="153"/>
      <c r="F107" s="126" t="s">
        <v>400</v>
      </c>
      <c r="G107" s="128" t="str">
        <f>'P01'!F106</f>
        <v>na</v>
      </c>
      <c r="H107" s="128" t="str">
        <f>'P02'!F106</f>
        <v>na</v>
      </c>
      <c r="I107" s="128" t="str">
        <f>'P03'!F106</f>
        <v>na</v>
      </c>
      <c r="J107" s="128" t="str">
        <f>'P04'!F106</f>
        <v>na</v>
      </c>
      <c r="K107" s="128" t="str">
        <f>'P05'!F106</f>
        <v>na</v>
      </c>
      <c r="L107" s="128" t="str">
        <f>'P06'!F106</f>
        <v>na</v>
      </c>
      <c r="M107" s="128" t="str">
        <f>'P07'!F106</f>
        <v>na</v>
      </c>
      <c r="N107" s="128" t="str">
        <f>'P08'!F106</f>
        <v>na</v>
      </c>
      <c r="O107" s="128" t="str">
        <f>'P09'!F106</f>
        <v>na</v>
      </c>
      <c r="P107" s="134" t="str">
        <f>'P10'!F106</f>
        <v>na</v>
      </c>
      <c r="Q107" s="135" t="str">
        <f>'P11'!F106</f>
        <v>na</v>
      </c>
      <c r="R107" s="135" t="str">
        <f>'P12'!F106</f>
        <v>na</v>
      </c>
      <c r="S107" s="135" t="str">
        <f>'P13'!F106</f>
        <v>na</v>
      </c>
      <c r="T107" s="135" t="str">
        <f>'P14'!F106</f>
        <v>nt</v>
      </c>
      <c r="U107" s="135" t="str">
        <f>'P15'!F106</f>
        <v>nt</v>
      </c>
      <c r="V107" s="136" t="str">
        <f>'P16'!F106</f>
        <v>nt</v>
      </c>
      <c r="W107" s="136" t="str">
        <f>'P17'!F106</f>
        <v>nt</v>
      </c>
      <c r="X107" s="136" t="str">
        <f>'P18'!F106</f>
        <v>nt</v>
      </c>
      <c r="Y107" s="136" t="str">
        <f>'P19'!F106</f>
        <v>nt</v>
      </c>
      <c r="Z107" s="130" t="str">
        <f>'P20'!F106</f>
        <v>nt</v>
      </c>
      <c r="AA107" s="131" t="str">
        <f>'P21'!F106</f>
        <v>nt</v>
      </c>
      <c r="AB107" s="131" t="str">
        <f>'P22'!F106</f>
        <v>nt</v>
      </c>
      <c r="AC107" s="131" t="str">
        <f>'P23'!F106</f>
        <v>nt</v>
      </c>
      <c r="AD107" s="131" t="str">
        <f>'P24'!F106</f>
        <v>nt</v>
      </c>
      <c r="AE107" s="131" t="str">
        <f>'P25'!F106</f>
        <v>nt</v>
      </c>
      <c r="AF107" s="172"/>
    </row>
    <row r="108" ht="37.5" customHeight="1">
      <c r="A108" s="133"/>
      <c r="B108" s="124" t="s">
        <v>401</v>
      </c>
      <c r="C108" s="138" t="s">
        <v>141</v>
      </c>
      <c r="D108" s="137" t="s">
        <v>402</v>
      </c>
      <c r="E108" s="153"/>
      <c r="F108" s="126" t="s">
        <v>403</v>
      </c>
      <c r="G108" s="128" t="str">
        <f>'P01'!F107</f>
        <v>c</v>
      </c>
      <c r="H108" s="128" t="str">
        <f>'P02'!F107</f>
        <v>c</v>
      </c>
      <c r="I108" s="128" t="str">
        <f>'P03'!F107</f>
        <v>c</v>
      </c>
      <c r="J108" s="128" t="str">
        <f>'P04'!F107</f>
        <v>c</v>
      </c>
      <c r="K108" s="128" t="str">
        <f>'P05'!F107</f>
        <v>c</v>
      </c>
      <c r="L108" s="128" t="str">
        <f>'P06'!F107</f>
        <v>c</v>
      </c>
      <c r="M108" s="128" t="str">
        <f>'P07'!F107</f>
        <v>c</v>
      </c>
      <c r="N108" s="128" t="str">
        <f>'P08'!F107</f>
        <v>c</v>
      </c>
      <c r="O108" s="128" t="str">
        <f>'P09'!F107</f>
        <v>c</v>
      </c>
      <c r="P108" s="134" t="str">
        <f>'P10'!F107</f>
        <v>c</v>
      </c>
      <c r="Q108" s="135" t="str">
        <f>'P11'!F107</f>
        <v>c</v>
      </c>
      <c r="R108" s="135" t="str">
        <f>'P12'!F107</f>
        <v>c</v>
      </c>
      <c r="S108" s="135" t="str">
        <f>'P13'!F107</f>
        <v>c</v>
      </c>
      <c r="T108" s="135" t="str">
        <f>'P14'!F107</f>
        <v>nt</v>
      </c>
      <c r="U108" s="135" t="str">
        <f>'P15'!F107</f>
        <v>nt</v>
      </c>
      <c r="V108" s="136" t="str">
        <f>'P16'!F107</f>
        <v>nt</v>
      </c>
      <c r="W108" s="136" t="str">
        <f>'P17'!F107</f>
        <v>nt</v>
      </c>
      <c r="X108" s="136" t="str">
        <f>'P18'!F107</f>
        <v>nt</v>
      </c>
      <c r="Y108" s="136" t="str">
        <f>'P19'!F107</f>
        <v>nt</v>
      </c>
      <c r="Z108" s="130" t="str">
        <f>'P20'!F107</f>
        <v>nt</v>
      </c>
      <c r="AA108" s="131" t="str">
        <f>'P21'!F107</f>
        <v>nt</v>
      </c>
      <c r="AB108" s="131" t="str">
        <f>'P22'!F107</f>
        <v>nt</v>
      </c>
      <c r="AC108" s="131" t="str">
        <f>'P23'!F107</f>
        <v>nt</v>
      </c>
      <c r="AD108" s="131" t="str">
        <f>'P24'!F107</f>
        <v>nt</v>
      </c>
      <c r="AE108" s="131" t="str">
        <f>'P25'!F107</f>
        <v>nt</v>
      </c>
      <c r="AF108" s="173"/>
    </row>
    <row r="109" ht="37.5" customHeight="1">
      <c r="A109" s="133"/>
      <c r="B109" s="124" t="s">
        <v>404</v>
      </c>
      <c r="C109" s="138" t="s">
        <v>141</v>
      </c>
      <c r="D109" s="126" t="s">
        <v>405</v>
      </c>
      <c r="E109" s="153"/>
      <c r="F109" s="126" t="s">
        <v>406</v>
      </c>
      <c r="G109" s="128" t="str">
        <f>'P01'!F108</f>
        <v>na</v>
      </c>
      <c r="H109" s="128" t="str">
        <f>'P02'!F108</f>
        <v>na</v>
      </c>
      <c r="I109" s="128" t="str">
        <f>'P03'!F108</f>
        <v>na</v>
      </c>
      <c r="J109" s="128" t="str">
        <f>'P04'!F108</f>
        <v>na</v>
      </c>
      <c r="K109" s="128" t="str">
        <f>'P05'!F108</f>
        <v>na</v>
      </c>
      <c r="L109" s="128" t="str">
        <f>'P06'!F108</f>
        <v>na</v>
      </c>
      <c r="M109" s="128" t="str">
        <f>'P07'!F108</f>
        <v>na</v>
      </c>
      <c r="N109" s="128" t="str">
        <f>'P08'!F108</f>
        <v>na</v>
      </c>
      <c r="O109" s="128" t="str">
        <f>'P09'!F108</f>
        <v>nc</v>
      </c>
      <c r="P109" s="134" t="str">
        <f>'P10'!F108</f>
        <v>na</v>
      </c>
      <c r="Q109" s="135" t="str">
        <f>'P11'!F108</f>
        <v>na</v>
      </c>
      <c r="R109" s="135" t="str">
        <f>'P12'!F108</f>
        <v>na</v>
      </c>
      <c r="S109" s="135" t="str">
        <f>'P13'!F108</f>
        <v>na</v>
      </c>
      <c r="T109" s="135" t="str">
        <f>'P14'!F108</f>
        <v>nt</v>
      </c>
      <c r="U109" s="135" t="str">
        <f>'P15'!F108</f>
        <v>nt</v>
      </c>
      <c r="V109" s="136" t="str">
        <f>'P16'!F108</f>
        <v>nt</v>
      </c>
      <c r="W109" s="136" t="str">
        <f>'P17'!F108</f>
        <v>nt</v>
      </c>
      <c r="X109" s="136" t="str">
        <f>'P18'!F108</f>
        <v>nt</v>
      </c>
      <c r="Y109" s="136" t="str">
        <f>'P19'!F108</f>
        <v>nt</v>
      </c>
      <c r="Z109" s="130" t="str">
        <f>'P20'!F108</f>
        <v>nt</v>
      </c>
      <c r="AA109" s="131" t="str">
        <f>'P21'!F108</f>
        <v>nt</v>
      </c>
      <c r="AB109" s="131" t="str">
        <f>'P22'!F108</f>
        <v>nt</v>
      </c>
      <c r="AC109" s="131" t="str">
        <f>'P23'!F108</f>
        <v>nt</v>
      </c>
      <c r="AD109" s="131" t="str">
        <f>'P24'!F108</f>
        <v>nt</v>
      </c>
      <c r="AE109" s="131" t="str">
        <f>'P25'!F108</f>
        <v>nt</v>
      </c>
      <c r="AF109" s="174"/>
    </row>
    <row r="110" ht="37.5" customHeight="1">
      <c r="A110" s="133"/>
      <c r="B110" s="124" t="s">
        <v>407</v>
      </c>
      <c r="C110" s="138" t="s">
        <v>141</v>
      </c>
      <c r="D110" s="126" t="s">
        <v>405</v>
      </c>
      <c r="E110" s="153"/>
      <c r="F110" s="126" t="s">
        <v>408</v>
      </c>
      <c r="G110" s="128" t="str">
        <f>'P01'!F109</f>
        <v>na</v>
      </c>
      <c r="H110" s="128" t="str">
        <f>'P02'!F109</f>
        <v>na</v>
      </c>
      <c r="I110" s="128" t="str">
        <f>'P03'!F109</f>
        <v>na</v>
      </c>
      <c r="J110" s="128" t="str">
        <f>'P04'!F109</f>
        <v>na</v>
      </c>
      <c r="K110" s="128" t="str">
        <f>'P05'!F109</f>
        <v>na</v>
      </c>
      <c r="L110" s="128" t="str">
        <f>'P06'!F109</f>
        <v>na</v>
      </c>
      <c r="M110" s="128" t="str">
        <f>'P07'!F109</f>
        <v>na</v>
      </c>
      <c r="N110" s="128" t="str">
        <f>'P08'!F109</f>
        <v>na</v>
      </c>
      <c r="O110" s="128" t="str">
        <f>'P09'!F109</f>
        <v>na</v>
      </c>
      <c r="P110" s="134" t="str">
        <f>'P10'!F109</f>
        <v>na</v>
      </c>
      <c r="Q110" s="135" t="str">
        <f>'P11'!F109</f>
        <v>na</v>
      </c>
      <c r="R110" s="135" t="str">
        <f>'P12'!F109</f>
        <v>na</v>
      </c>
      <c r="S110" s="135" t="str">
        <f>'P13'!F109</f>
        <v>na</v>
      </c>
      <c r="T110" s="135" t="str">
        <f>'P14'!F109</f>
        <v>nt</v>
      </c>
      <c r="U110" s="135" t="str">
        <f>'P15'!F109</f>
        <v>nt</v>
      </c>
      <c r="V110" s="136" t="str">
        <f>'P16'!F109</f>
        <v>nt</v>
      </c>
      <c r="W110" s="136" t="str">
        <f>'P17'!F109</f>
        <v>nt</v>
      </c>
      <c r="X110" s="136" t="str">
        <f>'P18'!F109</f>
        <v>nt</v>
      </c>
      <c r="Y110" s="136" t="str">
        <f>'P19'!F109</f>
        <v>nt</v>
      </c>
      <c r="Z110" s="130" t="str">
        <f>'P20'!F109</f>
        <v>nt</v>
      </c>
      <c r="AA110" s="131" t="str">
        <f>'P21'!F109</f>
        <v>nt</v>
      </c>
      <c r="AB110" s="131" t="str">
        <f>'P22'!F109</f>
        <v>nt</v>
      </c>
      <c r="AC110" s="131" t="str">
        <f>'P23'!F109</f>
        <v>nt</v>
      </c>
      <c r="AD110" s="131" t="str">
        <f>'P24'!F109</f>
        <v>nt</v>
      </c>
      <c r="AE110" s="131" t="str">
        <f>'P25'!F109</f>
        <v>nt</v>
      </c>
      <c r="AF110" s="174"/>
    </row>
    <row r="111" ht="37.5" customHeight="1">
      <c r="A111" s="133"/>
      <c r="B111" s="124" t="s">
        <v>409</v>
      </c>
      <c r="C111" s="138" t="s">
        <v>141</v>
      </c>
      <c r="D111" s="137" t="s">
        <v>142</v>
      </c>
      <c r="E111" s="153"/>
      <c r="F111" s="126" t="s">
        <v>410</v>
      </c>
      <c r="G111" s="128" t="str">
        <f>'P01'!F110</f>
        <v>na</v>
      </c>
      <c r="H111" s="128" t="str">
        <f>'P02'!F110</f>
        <v>na</v>
      </c>
      <c r="I111" s="128" t="str">
        <f>'P03'!F110</f>
        <v>na</v>
      </c>
      <c r="J111" s="128" t="str">
        <f>'P04'!F110</f>
        <v>na</v>
      </c>
      <c r="K111" s="128" t="str">
        <f>'P05'!F110</f>
        <v>na</v>
      </c>
      <c r="L111" s="128" t="str">
        <f>'P06'!F110</f>
        <v>na</v>
      </c>
      <c r="M111" s="128" t="str">
        <f>'P07'!F110</f>
        <v>na</v>
      </c>
      <c r="N111" s="128" t="str">
        <f>'P08'!F110</f>
        <v>na</v>
      </c>
      <c r="O111" s="128" t="str">
        <f>'P09'!F110</f>
        <v>nc</v>
      </c>
      <c r="P111" s="134" t="str">
        <f>'P10'!F110</f>
        <v>na</v>
      </c>
      <c r="Q111" s="135" t="str">
        <f>'P11'!F110</f>
        <v>na</v>
      </c>
      <c r="R111" s="135" t="str">
        <f>'P12'!F110</f>
        <v>na</v>
      </c>
      <c r="S111" s="135" t="str">
        <f>'P13'!F110</f>
        <v>na</v>
      </c>
      <c r="T111" s="135" t="str">
        <f>'P14'!F110</f>
        <v>nt</v>
      </c>
      <c r="U111" s="135" t="str">
        <f>'P15'!F110</f>
        <v>nt</v>
      </c>
      <c r="V111" s="135" t="str">
        <f>'P16'!F110</f>
        <v>nt</v>
      </c>
      <c r="W111" s="135" t="str">
        <f>'P17'!F110</f>
        <v>nt</v>
      </c>
      <c r="X111" s="135" t="str">
        <f>'P18'!F110</f>
        <v>nt</v>
      </c>
      <c r="Y111" s="135" t="str">
        <f>'P19'!F110</f>
        <v>nt</v>
      </c>
      <c r="Z111" s="130" t="str">
        <f>'P20'!F110</f>
        <v>nt</v>
      </c>
      <c r="AA111" s="131" t="str">
        <f>'P21'!F110</f>
        <v>nt</v>
      </c>
      <c r="AB111" s="131" t="str">
        <f>'P22'!F110</f>
        <v>nt</v>
      </c>
      <c r="AC111" s="131" t="str">
        <f>'P23'!F110</f>
        <v>nt</v>
      </c>
      <c r="AD111" s="131" t="str">
        <f>'P24'!F110</f>
        <v>nt</v>
      </c>
      <c r="AE111" s="131" t="str">
        <f>'P25'!F110</f>
        <v>nt</v>
      </c>
      <c r="AF111" s="175"/>
    </row>
    <row r="112" ht="37.5" customHeight="1">
      <c r="A112" s="133"/>
      <c r="B112" s="124" t="s">
        <v>411</v>
      </c>
      <c r="C112" s="138" t="s">
        <v>141</v>
      </c>
      <c r="D112" s="137" t="s">
        <v>142</v>
      </c>
      <c r="E112" s="153"/>
      <c r="F112" s="126" t="s">
        <v>412</v>
      </c>
      <c r="G112" s="128" t="str">
        <f>'P01'!F111</f>
        <v>na</v>
      </c>
      <c r="H112" s="128" t="str">
        <f>'P02'!F111</f>
        <v>na</v>
      </c>
      <c r="I112" s="128" t="str">
        <f>'P03'!F111</f>
        <v>na</v>
      </c>
      <c r="J112" s="128" t="str">
        <f>'P04'!F111</f>
        <v>na</v>
      </c>
      <c r="K112" s="128" t="str">
        <f>'P05'!F111</f>
        <v>na</v>
      </c>
      <c r="L112" s="128" t="str">
        <f>'P06'!F111</f>
        <v>na</v>
      </c>
      <c r="M112" s="128" t="str">
        <f>'P07'!F111</f>
        <v>na</v>
      </c>
      <c r="N112" s="128" t="str">
        <f>'P08'!F111</f>
        <v>na</v>
      </c>
      <c r="O112" s="128" t="str">
        <f>'P09'!F111</f>
        <v>na</v>
      </c>
      <c r="P112" s="134" t="str">
        <f>'P10'!F111</f>
        <v>na</v>
      </c>
      <c r="Q112" s="135" t="str">
        <f>'P11'!F111</f>
        <v>na</v>
      </c>
      <c r="R112" s="135" t="str">
        <f>'P12'!F111</f>
        <v>na</v>
      </c>
      <c r="S112" s="135" t="str">
        <f>'P13'!F111</f>
        <v>na</v>
      </c>
      <c r="T112" s="135" t="str">
        <f>'P14'!F111</f>
        <v>nt</v>
      </c>
      <c r="U112" s="135" t="str">
        <f>'P15'!F111</f>
        <v>nt</v>
      </c>
      <c r="V112" s="135" t="str">
        <f>'P16'!F111</f>
        <v>nt</v>
      </c>
      <c r="W112" s="135" t="str">
        <f>'P17'!F111</f>
        <v>nt</v>
      </c>
      <c r="X112" s="135" t="str">
        <f>'P18'!F111</f>
        <v>nt</v>
      </c>
      <c r="Y112" s="135" t="str">
        <f>'P19'!F111</f>
        <v>nt</v>
      </c>
      <c r="Z112" s="130" t="str">
        <f>'P20'!F111</f>
        <v>nt</v>
      </c>
      <c r="AA112" s="131" t="str">
        <f>'P21'!F111</f>
        <v>nt</v>
      </c>
      <c r="AB112" s="131" t="str">
        <f>'P22'!F111</f>
        <v>nt</v>
      </c>
      <c r="AC112" s="131" t="str">
        <f>'P23'!F111</f>
        <v>nt</v>
      </c>
      <c r="AD112" s="131" t="str">
        <f>'P24'!F111</f>
        <v>nt</v>
      </c>
      <c r="AE112" s="131" t="str">
        <f>'P25'!F111</f>
        <v>nt</v>
      </c>
      <c r="AF112" s="175"/>
    </row>
    <row r="113" ht="37.5" customHeight="1">
      <c r="A113" s="133"/>
      <c r="B113" s="124" t="s">
        <v>413</v>
      </c>
      <c r="C113" s="138" t="s">
        <v>141</v>
      </c>
      <c r="D113" s="137" t="s">
        <v>414</v>
      </c>
      <c r="E113" s="153"/>
      <c r="F113" s="126" t="s">
        <v>415</v>
      </c>
      <c r="G113" s="128" t="str">
        <f>'P01'!F112</f>
        <v>na</v>
      </c>
      <c r="H113" s="128" t="str">
        <f>'P02'!F112</f>
        <v>na</v>
      </c>
      <c r="I113" s="128" t="str">
        <f>'P03'!F112</f>
        <v>na</v>
      </c>
      <c r="J113" s="128" t="str">
        <f>'P04'!F112</f>
        <v>na</v>
      </c>
      <c r="K113" s="128" t="str">
        <f>'P05'!F112</f>
        <v>na</v>
      </c>
      <c r="L113" s="128" t="str">
        <f>'P06'!F112</f>
        <v>na</v>
      </c>
      <c r="M113" s="128" t="str">
        <f>'P07'!F112</f>
        <v>na</v>
      </c>
      <c r="N113" s="128" t="str">
        <f>'P08'!F112</f>
        <v>na</v>
      </c>
      <c r="O113" s="128" t="str">
        <f>'P09'!F112</f>
        <v>na</v>
      </c>
      <c r="P113" s="134" t="str">
        <f>'P10'!F112</f>
        <v>na</v>
      </c>
      <c r="Q113" s="135" t="str">
        <f>'P11'!F112</f>
        <v>na</v>
      </c>
      <c r="R113" s="135" t="str">
        <f>'P12'!F112</f>
        <v>na</v>
      </c>
      <c r="S113" s="135" t="str">
        <f>'P13'!F112</f>
        <v>na</v>
      </c>
      <c r="T113" s="135" t="str">
        <f>'P14'!F112</f>
        <v>nt</v>
      </c>
      <c r="U113" s="135" t="str">
        <f>'P15'!F112</f>
        <v>nt</v>
      </c>
      <c r="V113" s="135" t="str">
        <f>'P16'!F112</f>
        <v>nt</v>
      </c>
      <c r="W113" s="135" t="str">
        <f>'P17'!F112</f>
        <v>nt</v>
      </c>
      <c r="X113" s="135" t="str">
        <f>'P18'!F112</f>
        <v>nt</v>
      </c>
      <c r="Y113" s="135" t="str">
        <f>'P19'!F112</f>
        <v>nt</v>
      </c>
      <c r="Z113" s="130" t="str">
        <f>'P20'!F112</f>
        <v>nt</v>
      </c>
      <c r="AA113" s="131" t="str">
        <f>'P21'!F112</f>
        <v>nt</v>
      </c>
      <c r="AB113" s="131" t="str">
        <f>'P22'!F112</f>
        <v>nt</v>
      </c>
      <c r="AC113" s="131" t="str">
        <f>'P23'!F112</f>
        <v>nt</v>
      </c>
      <c r="AD113" s="131" t="str">
        <f>'P24'!F112</f>
        <v>nt</v>
      </c>
      <c r="AE113" s="131" t="str">
        <f>'P25'!F112</f>
        <v>nt</v>
      </c>
      <c r="AF113" s="175"/>
    </row>
    <row r="114" ht="37.5" customHeight="1">
      <c r="A114" s="133"/>
      <c r="B114" s="124" t="s">
        <v>416</v>
      </c>
      <c r="C114" s="143" t="s">
        <v>141</v>
      </c>
      <c r="D114" s="126" t="s">
        <v>417</v>
      </c>
      <c r="E114" s="154"/>
      <c r="F114" s="126" t="s">
        <v>418</v>
      </c>
      <c r="G114" s="128" t="str">
        <f>'P01'!F113</f>
        <v>na</v>
      </c>
      <c r="H114" s="155" t="str">
        <f>'P02'!F113</f>
        <v>na</v>
      </c>
      <c r="I114" s="155" t="str">
        <f>'P03'!F113</f>
        <v>na</v>
      </c>
      <c r="J114" s="155" t="str">
        <f>'P04'!F113</f>
        <v>na</v>
      </c>
      <c r="K114" s="155" t="str">
        <f>'P05'!F113</f>
        <v>na</v>
      </c>
      <c r="L114" s="155" t="str">
        <f>'P06'!F113</f>
        <v>na</v>
      </c>
      <c r="M114" s="155" t="str">
        <f>'P07'!F113</f>
        <v>na</v>
      </c>
      <c r="N114" s="155" t="str">
        <f>'P08'!F113</f>
        <v>na</v>
      </c>
      <c r="O114" s="155" t="str">
        <f>'P09'!F113</f>
        <v>na</v>
      </c>
      <c r="P114" s="156" t="str">
        <f>'P10'!F113</f>
        <v>na</v>
      </c>
      <c r="Q114" s="135" t="str">
        <f>'P11'!F113</f>
        <v>na</v>
      </c>
      <c r="R114" s="135" t="str">
        <f>'P12'!F113</f>
        <v>na</v>
      </c>
      <c r="S114" s="135" t="str">
        <f>'P13'!F113</f>
        <v>na</v>
      </c>
      <c r="T114" s="135" t="str">
        <f>'P14'!F113</f>
        <v>nt</v>
      </c>
      <c r="U114" s="135" t="str">
        <f>'P15'!F113</f>
        <v>nt</v>
      </c>
      <c r="V114" s="135" t="str">
        <f>'P16'!F113</f>
        <v>nt</v>
      </c>
      <c r="W114" s="135" t="str">
        <f>'P17'!F113</f>
        <v>nt</v>
      </c>
      <c r="X114" s="135" t="str">
        <f>'P18'!F113</f>
        <v>nt</v>
      </c>
      <c r="Y114" s="135" t="str">
        <f>'P19'!F113</f>
        <v>nt</v>
      </c>
      <c r="Z114" s="146" t="str">
        <f>'P20'!F113</f>
        <v>nt</v>
      </c>
      <c r="AA114" s="131" t="str">
        <f>'P21'!F113</f>
        <v>nt</v>
      </c>
      <c r="AB114" s="131" t="str">
        <f>'P22'!F113</f>
        <v>nt</v>
      </c>
      <c r="AC114" s="131" t="str">
        <f>'P23'!F113</f>
        <v>nt</v>
      </c>
      <c r="AD114" s="131" t="str">
        <f>'P24'!F113</f>
        <v>nt</v>
      </c>
      <c r="AE114" s="131" t="str">
        <f>'P25'!F113</f>
        <v>nt</v>
      </c>
      <c r="AF114" s="176"/>
    </row>
    <row r="115" ht="37.5" customHeight="1">
      <c r="A115" s="133"/>
      <c r="B115" s="124" t="s">
        <v>419</v>
      </c>
      <c r="C115" s="147" t="s">
        <v>159</v>
      </c>
      <c r="D115" s="137" t="s">
        <v>420</v>
      </c>
      <c r="E115" s="148"/>
      <c r="F115" s="126" t="s">
        <v>421</v>
      </c>
      <c r="G115" s="128" t="str">
        <f>'P01'!F114</f>
        <v>c</v>
      </c>
      <c r="H115" s="129" t="str">
        <f>'P02'!F114</f>
        <v>c</v>
      </c>
      <c r="I115" s="129" t="str">
        <f>'P03'!F114</f>
        <v>c</v>
      </c>
      <c r="J115" s="129" t="str">
        <f>'P04'!F114</f>
        <v>c</v>
      </c>
      <c r="K115" s="129" t="str">
        <f>'P05'!F114</f>
        <v>c</v>
      </c>
      <c r="L115" s="129" t="str">
        <f>'P06'!F114</f>
        <v>c</v>
      </c>
      <c r="M115" s="129" t="str">
        <f>'P07'!F114</f>
        <v>c</v>
      </c>
      <c r="N115" s="129" t="str">
        <f>'P08'!F114</f>
        <v>c</v>
      </c>
      <c r="O115" s="129" t="str">
        <f>'P09'!F114</f>
        <v>c</v>
      </c>
      <c r="P115" s="129" t="str">
        <f>'P10'!F114</f>
        <v>c</v>
      </c>
      <c r="Q115" s="129" t="str">
        <f>'P11'!F114</f>
        <v>c</v>
      </c>
      <c r="R115" s="129" t="str">
        <f>'P12'!F114</f>
        <v>c</v>
      </c>
      <c r="S115" s="129" t="str">
        <f>'P13'!F114</f>
        <v>c</v>
      </c>
      <c r="T115" s="129" t="str">
        <f>'P14'!F114</f>
        <v>nt</v>
      </c>
      <c r="U115" s="129" t="str">
        <f>'P15'!F114</f>
        <v>nt</v>
      </c>
      <c r="V115" s="129" t="str">
        <f>'P16'!F114</f>
        <v>nt</v>
      </c>
      <c r="W115" s="129" t="str">
        <f>'P17'!F114</f>
        <v>nt</v>
      </c>
      <c r="X115" s="129" t="str">
        <f>'P18'!F114</f>
        <v>nt</v>
      </c>
      <c r="Y115" s="129" t="str">
        <f>'P19'!F114</f>
        <v>nt</v>
      </c>
      <c r="Z115" s="130" t="str">
        <f>'P20'!F114</f>
        <v>nt</v>
      </c>
      <c r="AA115" s="131" t="str">
        <f>'P21'!F114</f>
        <v>nt</v>
      </c>
      <c r="AB115" s="131" t="str">
        <f>'P22'!F114</f>
        <v>nt</v>
      </c>
      <c r="AC115" s="131" t="str">
        <f>'P23'!F114</f>
        <v>nt</v>
      </c>
      <c r="AD115" s="131" t="str">
        <f>'P24'!F114</f>
        <v>nt</v>
      </c>
      <c r="AE115" s="131" t="str">
        <f>'P25'!F114</f>
        <v>nt</v>
      </c>
      <c r="AF115" s="177"/>
    </row>
    <row r="116" ht="37.5" customHeight="1">
      <c r="A116" s="133"/>
      <c r="B116" s="124" t="s">
        <v>422</v>
      </c>
      <c r="C116" s="125" t="s">
        <v>141</v>
      </c>
      <c r="D116" s="137" t="s">
        <v>423</v>
      </c>
      <c r="E116" s="153"/>
      <c r="F116" s="126" t="s">
        <v>424</v>
      </c>
      <c r="G116" s="128" t="str">
        <f>'P01'!F115</f>
        <v>na</v>
      </c>
      <c r="H116" s="128" t="str">
        <f>'P02'!F115</f>
        <v>na</v>
      </c>
      <c r="I116" s="128" t="str">
        <f>'P03'!F115</f>
        <v>na</v>
      </c>
      <c r="J116" s="128" t="str">
        <f>'P04'!F115</f>
        <v>na</v>
      </c>
      <c r="K116" s="128" t="str">
        <f>'P05'!F115</f>
        <v>na</v>
      </c>
      <c r="L116" s="128" t="str">
        <f>'P06'!F115</f>
        <v>na</v>
      </c>
      <c r="M116" s="128" t="str">
        <f>'P07'!F115</f>
        <v>na</v>
      </c>
      <c r="N116" s="128" t="str">
        <f>'P08'!F115</f>
        <v>na</v>
      </c>
      <c r="O116" s="128" t="str">
        <f>'P09'!F115</f>
        <v>na</v>
      </c>
      <c r="P116" s="134" t="str">
        <f>'P10'!F115</f>
        <v>na</v>
      </c>
      <c r="Q116" s="135" t="str">
        <f>'P11'!F115</f>
        <v>na</v>
      </c>
      <c r="R116" s="135" t="str">
        <f>'P12'!F115</f>
        <v>na</v>
      </c>
      <c r="S116" s="135" t="str">
        <f>'P13'!F115</f>
        <v>na</v>
      </c>
      <c r="T116" s="135" t="str">
        <f>'P14'!F115</f>
        <v>nt</v>
      </c>
      <c r="U116" s="135" t="str">
        <f>'P15'!F115</f>
        <v>nt</v>
      </c>
      <c r="V116" s="136" t="str">
        <f>'P16'!F115</f>
        <v>nt</v>
      </c>
      <c r="W116" s="136" t="str">
        <f>'P17'!F115</f>
        <v>nt</v>
      </c>
      <c r="X116" s="136" t="str">
        <f>'P18'!F115</f>
        <v>nt</v>
      </c>
      <c r="Y116" s="136" t="str">
        <f>'P19'!F115</f>
        <v>nt</v>
      </c>
      <c r="Z116" s="130" t="str">
        <f>'P20'!F115</f>
        <v>nt</v>
      </c>
      <c r="AA116" s="131" t="str">
        <f>'P21'!F115</f>
        <v>nt</v>
      </c>
      <c r="AB116" s="131" t="str">
        <f>'P22'!F115</f>
        <v>nt</v>
      </c>
      <c r="AC116" s="131" t="str">
        <f>'P23'!F115</f>
        <v>nt</v>
      </c>
      <c r="AD116" s="131" t="str">
        <f>'P24'!F115</f>
        <v>nt</v>
      </c>
      <c r="AE116" s="131" t="str">
        <f>'P25'!F115</f>
        <v>nt</v>
      </c>
      <c r="AF116" s="178"/>
    </row>
    <row r="117" ht="37.5" customHeight="1">
      <c r="A117" s="133"/>
      <c r="B117" s="124" t="s">
        <v>425</v>
      </c>
      <c r="C117" s="125" t="s">
        <v>141</v>
      </c>
      <c r="D117" s="137" t="s">
        <v>426</v>
      </c>
      <c r="E117" s="153"/>
      <c r="F117" s="126" t="s">
        <v>427</v>
      </c>
      <c r="G117" s="128" t="str">
        <f>'P01'!F116</f>
        <v>c</v>
      </c>
      <c r="H117" s="128" t="str">
        <f>'P02'!F116</f>
        <v>c</v>
      </c>
      <c r="I117" s="128" t="str">
        <f>'P03'!F116</f>
        <v>c</v>
      </c>
      <c r="J117" s="128" t="str">
        <f>'P04'!F116</f>
        <v>c</v>
      </c>
      <c r="K117" s="128" t="str">
        <f>'P05'!F116</f>
        <v>c</v>
      </c>
      <c r="L117" s="128" t="str">
        <f>'P06'!F116</f>
        <v>c</v>
      </c>
      <c r="M117" s="128" t="str">
        <f>'P07'!F116</f>
        <v>c</v>
      </c>
      <c r="N117" s="128" t="str">
        <f>'P08'!F116</f>
        <v>c</v>
      </c>
      <c r="O117" s="128" t="str">
        <f>'P09'!F116</f>
        <v>c</v>
      </c>
      <c r="P117" s="134" t="str">
        <f>'P10'!F116</f>
        <v>c</v>
      </c>
      <c r="Q117" s="135" t="str">
        <f>'P11'!F116</f>
        <v>c</v>
      </c>
      <c r="R117" s="135" t="str">
        <f>'P12'!F116</f>
        <v>c</v>
      </c>
      <c r="S117" s="135" t="str">
        <f>'P13'!F116</f>
        <v>c</v>
      </c>
      <c r="T117" s="135" t="str">
        <f>'P14'!F116</f>
        <v>nt</v>
      </c>
      <c r="U117" s="135" t="str">
        <f>'P15'!F116</f>
        <v>nt</v>
      </c>
      <c r="V117" s="136" t="str">
        <f>'P16'!F116</f>
        <v>nt</v>
      </c>
      <c r="W117" s="136" t="str">
        <f>'P17'!F116</f>
        <v>nt</v>
      </c>
      <c r="X117" s="136" t="str">
        <f>'P18'!F116</f>
        <v>nt</v>
      </c>
      <c r="Y117" s="136" t="str">
        <f>'P19'!F116</f>
        <v>nt</v>
      </c>
      <c r="Z117" s="130" t="str">
        <f>'P20'!F116</f>
        <v>nt</v>
      </c>
      <c r="AA117" s="131" t="str">
        <f>'P21'!F116</f>
        <v>nt</v>
      </c>
      <c r="AB117" s="131" t="str">
        <f>'P22'!F116</f>
        <v>nt</v>
      </c>
      <c r="AC117" s="131" t="str">
        <f>'P23'!F116</f>
        <v>nt</v>
      </c>
      <c r="AD117" s="131" t="str">
        <f>'P24'!F116</f>
        <v>nt</v>
      </c>
      <c r="AE117" s="131" t="str">
        <f>'P25'!F116</f>
        <v>nt</v>
      </c>
      <c r="AF117" s="178"/>
    </row>
    <row r="118" ht="37.5" customHeight="1">
      <c r="A118" s="166"/>
      <c r="B118" s="124" t="s">
        <v>428</v>
      </c>
      <c r="C118" s="125" t="s">
        <v>141</v>
      </c>
      <c r="D118" s="137" t="s">
        <v>429</v>
      </c>
      <c r="E118" s="153"/>
      <c r="F118" s="126" t="s">
        <v>430</v>
      </c>
      <c r="G118" s="128" t="str">
        <f>'P01'!F117</f>
        <v>na</v>
      </c>
      <c r="H118" s="128" t="str">
        <f>'P02'!F117</f>
        <v>na</v>
      </c>
      <c r="I118" s="128" t="str">
        <f>'P03'!F117</f>
        <v>na</v>
      </c>
      <c r="J118" s="128" t="str">
        <f>'P04'!F117</f>
        <v>na</v>
      </c>
      <c r="K118" s="128" t="str">
        <f>'P05'!F117</f>
        <v>na</v>
      </c>
      <c r="L118" s="128" t="str">
        <f>'P06'!F117</f>
        <v>na</v>
      </c>
      <c r="M118" s="128" t="str">
        <f>'P07'!F117</f>
        <v>na</v>
      </c>
      <c r="N118" s="128" t="str">
        <f>'P08'!F117</f>
        <v>na</v>
      </c>
      <c r="O118" s="128" t="str">
        <f>'P09'!F117</f>
        <v>na</v>
      </c>
      <c r="P118" s="134" t="str">
        <f>'P10'!F117</f>
        <v>na</v>
      </c>
      <c r="Q118" s="135" t="str">
        <f>'P11'!F117</f>
        <v>na</v>
      </c>
      <c r="R118" s="135" t="str">
        <f>'P12'!F117</f>
        <v>na</v>
      </c>
      <c r="S118" s="135" t="str">
        <f>'P13'!F117</f>
        <v>na</v>
      </c>
      <c r="T118" s="135" t="str">
        <f>'P14'!F117</f>
        <v>nt</v>
      </c>
      <c r="U118" s="135" t="str">
        <f>'P15'!F117</f>
        <v>nt</v>
      </c>
      <c r="V118" s="136" t="str">
        <f>'P16'!F117</f>
        <v>nt</v>
      </c>
      <c r="W118" s="136" t="str">
        <f>'P17'!F117</f>
        <v>nt</v>
      </c>
      <c r="X118" s="136" t="str">
        <f>'P18'!F117</f>
        <v>nt</v>
      </c>
      <c r="Y118" s="136" t="str">
        <f>'P19'!F117</f>
        <v>nt</v>
      </c>
      <c r="Z118" s="130" t="str">
        <f>'P20'!F117</f>
        <v>nt</v>
      </c>
      <c r="AA118" s="131" t="str">
        <f>'P21'!F117</f>
        <v>nt</v>
      </c>
      <c r="AB118" s="131" t="str">
        <f>'P22'!F117</f>
        <v>nt</v>
      </c>
      <c r="AC118" s="131" t="str">
        <f>'P23'!F117</f>
        <v>nt</v>
      </c>
      <c r="AD118" s="131" t="str">
        <f>'P24'!F117</f>
        <v>nt</v>
      </c>
      <c r="AE118" s="131" t="str">
        <f>'P25'!F117</f>
        <v>nt</v>
      </c>
      <c r="AF118" s="178"/>
    </row>
    <row r="119" ht="4.5" customHeight="1">
      <c r="A119" s="96"/>
      <c r="B119" s="97"/>
      <c r="C119" s="98"/>
      <c r="D119" s="98"/>
      <c r="E119" s="99"/>
      <c r="F119" s="100"/>
      <c r="G119" s="100"/>
      <c r="H119" s="100"/>
      <c r="I119" s="100"/>
      <c r="J119" s="100"/>
      <c r="K119" s="100"/>
      <c r="L119" s="100"/>
      <c r="M119" s="100"/>
      <c r="N119" s="100"/>
      <c r="O119" s="100"/>
      <c r="P119" s="100"/>
      <c r="Q119" s="100"/>
      <c r="R119" s="100"/>
      <c r="S119" s="100"/>
      <c r="T119" s="100"/>
      <c r="U119" s="101"/>
      <c r="V119" s="101"/>
      <c r="W119" s="101"/>
      <c r="X119" s="101"/>
      <c r="Y119" s="101"/>
      <c r="Z119" s="100"/>
      <c r="AA119" s="100"/>
      <c r="AB119" s="100"/>
      <c r="AC119" s="100"/>
      <c r="AD119" s="100"/>
      <c r="AE119" s="100"/>
      <c r="AF119" s="179"/>
    </row>
    <row r="120" ht="4.5" customHeight="1">
      <c r="A120" s="96"/>
      <c r="B120" s="97"/>
      <c r="C120" s="98"/>
      <c r="D120" s="98"/>
      <c r="E120" s="99"/>
      <c r="F120" s="100"/>
      <c r="G120" s="100"/>
      <c r="H120" s="100"/>
      <c r="I120" s="100"/>
      <c r="J120" s="100"/>
      <c r="K120" s="100"/>
      <c r="L120" s="100"/>
      <c r="M120" s="100"/>
      <c r="N120" s="100"/>
      <c r="O120" s="100"/>
      <c r="P120" s="100"/>
      <c r="Q120" s="100"/>
      <c r="R120" s="100"/>
      <c r="S120" s="100"/>
      <c r="T120" s="100"/>
      <c r="U120" s="101"/>
      <c r="V120" s="101"/>
      <c r="W120" s="101"/>
      <c r="X120" s="101"/>
      <c r="Y120" s="101"/>
      <c r="Z120" s="100"/>
      <c r="AA120" s="100"/>
      <c r="AB120" s="100"/>
      <c r="AC120" s="100"/>
      <c r="AD120" s="100"/>
      <c r="AE120" s="100"/>
      <c r="AF120" s="179"/>
    </row>
    <row r="121" ht="4.5" customHeight="1">
      <c r="A121" s="96"/>
      <c r="B121" s="97"/>
      <c r="C121" s="98"/>
      <c r="D121" s="98"/>
      <c r="E121" s="99"/>
      <c r="F121" s="100"/>
      <c r="G121" s="100"/>
      <c r="H121" s="100"/>
      <c r="I121" s="100"/>
      <c r="J121" s="100"/>
      <c r="K121" s="100"/>
      <c r="L121" s="100"/>
      <c r="M121" s="100"/>
      <c r="N121" s="100"/>
      <c r="O121" s="100"/>
      <c r="P121" s="100"/>
      <c r="Q121" s="100"/>
      <c r="R121" s="100"/>
      <c r="S121" s="100"/>
      <c r="T121" s="100"/>
      <c r="U121" s="101"/>
      <c r="V121" s="101"/>
      <c r="W121" s="101"/>
      <c r="X121" s="101"/>
      <c r="Y121" s="101"/>
      <c r="Z121" s="100"/>
      <c r="AA121" s="100"/>
      <c r="AB121" s="100"/>
      <c r="AC121" s="100"/>
      <c r="AD121" s="100"/>
      <c r="AE121" s="100"/>
      <c r="AF121" s="179"/>
    </row>
    <row r="122" ht="4.5" customHeight="1">
      <c r="A122" s="96"/>
      <c r="B122" s="97"/>
      <c r="C122" s="98"/>
      <c r="D122" s="98"/>
      <c r="E122" s="99"/>
      <c r="F122" s="100"/>
      <c r="G122" s="100"/>
      <c r="H122" s="100"/>
      <c r="I122" s="100"/>
      <c r="J122" s="100"/>
      <c r="K122" s="100"/>
      <c r="L122" s="100"/>
      <c r="M122" s="100"/>
      <c r="N122" s="100"/>
      <c r="O122" s="100"/>
      <c r="P122" s="100"/>
      <c r="Q122" s="100"/>
      <c r="R122" s="100"/>
      <c r="S122" s="100"/>
      <c r="T122" s="100"/>
      <c r="U122" s="101"/>
      <c r="V122" s="101"/>
      <c r="W122" s="101"/>
      <c r="X122" s="101"/>
      <c r="Y122" s="101"/>
      <c r="Z122" s="100"/>
      <c r="AA122" s="100"/>
      <c r="AB122" s="100"/>
      <c r="AC122" s="100"/>
      <c r="AD122" s="100"/>
      <c r="AE122" s="100"/>
      <c r="AF122" s="179"/>
    </row>
    <row r="123" ht="4.5" customHeight="1">
      <c r="A123" s="96"/>
      <c r="B123" s="97"/>
      <c r="C123" s="98"/>
      <c r="D123" s="98"/>
      <c r="E123" s="99"/>
      <c r="F123" s="100"/>
      <c r="G123" s="100"/>
      <c r="H123" s="100"/>
      <c r="I123" s="100"/>
      <c r="J123" s="100"/>
      <c r="K123" s="100"/>
      <c r="L123" s="100"/>
      <c r="M123" s="100"/>
      <c r="N123" s="100"/>
      <c r="O123" s="100"/>
      <c r="P123" s="100"/>
      <c r="Q123" s="100"/>
      <c r="R123" s="100"/>
      <c r="S123" s="100"/>
      <c r="T123" s="100"/>
      <c r="U123" s="101"/>
      <c r="V123" s="101"/>
      <c r="W123" s="101"/>
      <c r="X123" s="101"/>
      <c r="Y123" s="101"/>
      <c r="Z123" s="100"/>
      <c r="AA123" s="100"/>
      <c r="AB123" s="100"/>
      <c r="AC123" s="100"/>
      <c r="AD123" s="100"/>
      <c r="AE123" s="100"/>
      <c r="AF123" s="179"/>
    </row>
    <row r="124" ht="4.5" customHeight="1">
      <c r="A124" s="96"/>
      <c r="B124" s="97"/>
      <c r="C124" s="98"/>
      <c r="D124" s="98"/>
      <c r="E124" s="99"/>
      <c r="F124" s="100"/>
      <c r="G124" s="100"/>
      <c r="H124" s="100"/>
      <c r="I124" s="100"/>
      <c r="J124" s="100"/>
      <c r="K124" s="100"/>
      <c r="L124" s="100"/>
      <c r="M124" s="100"/>
      <c r="N124" s="100"/>
      <c r="O124" s="100"/>
      <c r="P124" s="100"/>
      <c r="Q124" s="100"/>
      <c r="R124" s="100"/>
      <c r="S124" s="100"/>
      <c r="T124" s="100"/>
      <c r="U124" s="101"/>
      <c r="V124" s="101"/>
      <c r="W124" s="101"/>
      <c r="X124" s="101"/>
      <c r="Y124" s="101"/>
      <c r="Z124" s="100"/>
      <c r="AA124" s="100"/>
      <c r="AB124" s="100"/>
      <c r="AC124" s="100"/>
      <c r="AD124" s="100"/>
      <c r="AE124" s="100"/>
      <c r="AF124" s="179"/>
    </row>
    <row r="125" ht="4.5" customHeight="1">
      <c r="A125" s="96"/>
      <c r="B125" s="97"/>
      <c r="C125" s="98"/>
      <c r="D125" s="98"/>
      <c r="E125" s="99"/>
      <c r="F125" s="100"/>
      <c r="G125" s="100"/>
      <c r="H125" s="100"/>
      <c r="I125" s="100"/>
      <c r="J125" s="100"/>
      <c r="K125" s="100"/>
      <c r="L125" s="100"/>
      <c r="M125" s="100"/>
      <c r="N125" s="100"/>
      <c r="O125" s="100"/>
      <c r="P125" s="100"/>
      <c r="Q125" s="100"/>
      <c r="R125" s="100"/>
      <c r="S125" s="100"/>
      <c r="T125" s="100"/>
      <c r="U125" s="101"/>
      <c r="V125" s="101"/>
      <c r="W125" s="101"/>
      <c r="X125" s="101"/>
      <c r="Y125" s="101"/>
      <c r="Z125" s="100"/>
      <c r="AA125" s="100"/>
      <c r="AB125" s="100"/>
      <c r="AC125" s="100"/>
      <c r="AD125" s="100"/>
      <c r="AE125" s="100"/>
      <c r="AF125" s="179"/>
    </row>
    <row r="126" ht="4.5" customHeight="1">
      <c r="A126" s="96"/>
      <c r="B126" s="97"/>
      <c r="C126" s="98"/>
      <c r="D126" s="98"/>
      <c r="E126" s="99"/>
      <c r="F126" s="100"/>
      <c r="G126" s="100"/>
      <c r="H126" s="100"/>
      <c r="I126" s="100"/>
      <c r="J126" s="100"/>
      <c r="K126" s="100"/>
      <c r="L126" s="100"/>
      <c r="M126" s="100"/>
      <c r="N126" s="100"/>
      <c r="O126" s="100"/>
      <c r="P126" s="100"/>
      <c r="Q126" s="100"/>
      <c r="R126" s="100"/>
      <c r="S126" s="100"/>
      <c r="T126" s="100"/>
      <c r="U126" s="101"/>
      <c r="V126" s="101"/>
      <c r="W126" s="101"/>
      <c r="X126" s="101"/>
      <c r="Y126" s="101"/>
      <c r="Z126" s="100"/>
      <c r="AA126" s="100"/>
      <c r="AB126" s="100"/>
      <c r="AC126" s="100"/>
      <c r="AD126" s="100"/>
      <c r="AE126" s="100"/>
      <c r="AF126" s="179"/>
    </row>
    <row r="127" ht="4.5" customHeight="1">
      <c r="A127" s="96"/>
      <c r="B127" s="97"/>
      <c r="C127" s="98"/>
      <c r="D127" s="98"/>
      <c r="E127" s="99"/>
      <c r="F127" s="100"/>
      <c r="G127" s="100"/>
      <c r="H127" s="100"/>
      <c r="I127" s="100"/>
      <c r="J127" s="100"/>
      <c r="K127" s="100"/>
      <c r="L127" s="100"/>
      <c r="M127" s="100"/>
      <c r="N127" s="100"/>
      <c r="O127" s="100"/>
      <c r="P127" s="100"/>
      <c r="Q127" s="100"/>
      <c r="R127" s="100"/>
      <c r="S127" s="100"/>
      <c r="T127" s="100"/>
      <c r="U127" s="101"/>
      <c r="V127" s="101"/>
      <c r="W127" s="101"/>
      <c r="X127" s="101"/>
      <c r="Y127" s="101"/>
      <c r="Z127" s="100"/>
      <c r="AA127" s="100"/>
      <c r="AB127" s="100"/>
      <c r="AC127" s="100"/>
      <c r="AD127" s="100"/>
      <c r="AE127" s="100"/>
      <c r="AF127" s="179"/>
    </row>
    <row r="128" ht="4.5" customHeight="1">
      <c r="A128" s="96"/>
      <c r="B128" s="97"/>
      <c r="C128" s="98"/>
      <c r="D128" s="98"/>
      <c r="E128" s="99"/>
      <c r="F128" s="100"/>
      <c r="G128" s="100"/>
      <c r="H128" s="100"/>
      <c r="I128" s="100"/>
      <c r="J128" s="100"/>
      <c r="K128" s="100"/>
      <c r="L128" s="100"/>
      <c r="M128" s="100"/>
      <c r="N128" s="100"/>
      <c r="O128" s="100"/>
      <c r="P128" s="100"/>
      <c r="Q128" s="100"/>
      <c r="R128" s="100"/>
      <c r="S128" s="100"/>
      <c r="T128" s="100"/>
      <c r="U128" s="101"/>
      <c r="V128" s="101"/>
      <c r="W128" s="101"/>
      <c r="X128" s="101"/>
      <c r="Y128" s="101"/>
      <c r="Z128" s="100"/>
      <c r="AA128" s="100"/>
      <c r="AB128" s="100"/>
      <c r="AC128" s="100"/>
      <c r="AD128" s="100"/>
      <c r="AE128" s="100"/>
      <c r="AF128" s="179"/>
    </row>
    <row r="129" ht="4.5" customHeight="1">
      <c r="A129" s="96"/>
      <c r="B129" s="97"/>
      <c r="C129" s="98"/>
      <c r="D129" s="98"/>
      <c r="E129" s="99"/>
      <c r="F129" s="100"/>
      <c r="G129" s="100"/>
      <c r="H129" s="100"/>
      <c r="I129" s="100"/>
      <c r="J129" s="100"/>
      <c r="K129" s="100"/>
      <c r="L129" s="100"/>
      <c r="M129" s="100"/>
      <c r="N129" s="100"/>
      <c r="O129" s="100"/>
      <c r="P129" s="100"/>
      <c r="Q129" s="100"/>
      <c r="R129" s="100"/>
      <c r="S129" s="100"/>
      <c r="T129" s="100"/>
      <c r="U129" s="101"/>
      <c r="V129" s="101"/>
      <c r="W129" s="101"/>
      <c r="X129" s="101"/>
      <c r="Y129" s="101"/>
      <c r="Z129" s="100"/>
      <c r="AA129" s="100"/>
      <c r="AB129" s="100"/>
      <c r="AC129" s="100"/>
      <c r="AD129" s="100"/>
      <c r="AE129" s="100"/>
      <c r="AF129" s="179"/>
    </row>
    <row r="130" ht="4.5" customHeight="1">
      <c r="A130" s="96"/>
      <c r="B130" s="97"/>
      <c r="C130" s="98"/>
      <c r="D130" s="98"/>
      <c r="E130" s="99"/>
      <c r="F130" s="100"/>
      <c r="G130" s="100"/>
      <c r="H130" s="100"/>
      <c r="I130" s="100"/>
      <c r="J130" s="100"/>
      <c r="K130" s="100"/>
      <c r="L130" s="100"/>
      <c r="M130" s="100"/>
      <c r="N130" s="100"/>
      <c r="O130" s="100"/>
      <c r="P130" s="100"/>
      <c r="Q130" s="100"/>
      <c r="R130" s="100"/>
      <c r="S130" s="100"/>
      <c r="T130" s="100"/>
      <c r="U130" s="101"/>
      <c r="V130" s="101"/>
      <c r="W130" s="101"/>
      <c r="X130" s="101"/>
      <c r="Y130" s="101"/>
      <c r="Z130" s="100"/>
      <c r="AA130" s="100"/>
      <c r="AB130" s="100"/>
      <c r="AC130" s="100"/>
      <c r="AD130" s="100"/>
      <c r="AE130" s="100"/>
      <c r="AF130" s="179"/>
    </row>
    <row r="131" ht="4.5" customHeight="1">
      <c r="A131" s="96"/>
      <c r="B131" s="97"/>
      <c r="C131" s="98"/>
      <c r="D131" s="98"/>
      <c r="E131" s="99"/>
      <c r="F131" s="100"/>
      <c r="G131" s="100"/>
      <c r="H131" s="100"/>
      <c r="I131" s="100"/>
      <c r="J131" s="100"/>
      <c r="K131" s="100"/>
      <c r="L131" s="100"/>
      <c r="M131" s="100"/>
      <c r="N131" s="100"/>
      <c r="O131" s="100"/>
      <c r="P131" s="100"/>
      <c r="Q131" s="100"/>
      <c r="R131" s="100"/>
      <c r="S131" s="100"/>
      <c r="T131" s="100"/>
      <c r="U131" s="101"/>
      <c r="V131" s="101"/>
      <c r="W131" s="101"/>
      <c r="X131" s="101"/>
      <c r="Y131" s="101"/>
      <c r="Z131" s="100"/>
      <c r="AA131" s="100"/>
      <c r="AB131" s="100"/>
      <c r="AC131" s="100"/>
      <c r="AD131" s="100"/>
      <c r="AE131" s="100"/>
      <c r="AF131" s="179"/>
    </row>
    <row r="132" ht="4.5" customHeight="1">
      <c r="A132" s="96"/>
      <c r="B132" s="97"/>
      <c r="C132" s="98"/>
      <c r="D132" s="98"/>
      <c r="E132" s="99"/>
      <c r="F132" s="100"/>
      <c r="G132" s="100"/>
      <c r="H132" s="100"/>
      <c r="I132" s="100"/>
      <c r="J132" s="100"/>
      <c r="K132" s="100"/>
      <c r="L132" s="100"/>
      <c r="M132" s="100"/>
      <c r="N132" s="100"/>
      <c r="O132" s="100"/>
      <c r="P132" s="100"/>
      <c r="Q132" s="100"/>
      <c r="R132" s="100"/>
      <c r="S132" s="100"/>
      <c r="T132" s="100"/>
      <c r="U132" s="101"/>
      <c r="V132" s="101"/>
      <c r="W132" s="101"/>
      <c r="X132" s="101"/>
      <c r="Y132" s="101"/>
      <c r="Z132" s="100"/>
      <c r="AA132" s="100"/>
      <c r="AB132" s="100"/>
      <c r="AC132" s="100"/>
      <c r="AD132" s="100"/>
      <c r="AE132" s="100"/>
      <c r="AF132" s="179"/>
    </row>
    <row r="133" ht="4.5" customHeight="1">
      <c r="A133" s="96"/>
      <c r="B133" s="97"/>
      <c r="C133" s="98"/>
      <c r="D133" s="98"/>
      <c r="E133" s="99"/>
      <c r="F133" s="100"/>
      <c r="G133" s="100"/>
      <c r="H133" s="100"/>
      <c r="I133" s="100"/>
      <c r="J133" s="100"/>
      <c r="K133" s="100"/>
      <c r="L133" s="100"/>
      <c r="M133" s="100"/>
      <c r="N133" s="100"/>
      <c r="O133" s="100"/>
      <c r="P133" s="100"/>
      <c r="Q133" s="100"/>
      <c r="R133" s="100"/>
      <c r="S133" s="100"/>
      <c r="T133" s="100"/>
      <c r="U133" s="101"/>
      <c r="V133" s="101"/>
      <c r="W133" s="101"/>
      <c r="X133" s="101"/>
      <c r="Y133" s="101"/>
      <c r="Z133" s="100"/>
      <c r="AA133" s="100"/>
      <c r="AB133" s="100"/>
      <c r="AC133" s="100"/>
      <c r="AD133" s="100"/>
      <c r="AE133" s="100"/>
      <c r="AF133" s="179"/>
    </row>
    <row r="134" ht="4.5" customHeight="1">
      <c r="A134" s="96"/>
      <c r="B134" s="97"/>
      <c r="C134" s="98"/>
      <c r="D134" s="98"/>
      <c r="E134" s="99"/>
      <c r="F134" s="100"/>
      <c r="G134" s="100"/>
      <c r="H134" s="100"/>
      <c r="I134" s="100"/>
      <c r="J134" s="100"/>
      <c r="K134" s="100"/>
      <c r="L134" s="100"/>
      <c r="M134" s="100"/>
      <c r="N134" s="100"/>
      <c r="O134" s="100"/>
      <c r="P134" s="100"/>
      <c r="Q134" s="100"/>
      <c r="R134" s="100"/>
      <c r="S134" s="100"/>
      <c r="T134" s="100"/>
      <c r="U134" s="101"/>
      <c r="V134" s="101"/>
      <c r="W134" s="101"/>
      <c r="X134" s="101"/>
      <c r="Y134" s="101"/>
      <c r="Z134" s="100"/>
      <c r="AA134" s="100"/>
      <c r="AB134" s="100"/>
      <c r="AC134" s="100"/>
      <c r="AD134" s="100"/>
      <c r="AE134" s="100"/>
      <c r="AF134" s="179"/>
    </row>
    <row r="135" ht="4.5" customHeight="1">
      <c r="A135" s="96"/>
      <c r="B135" s="97"/>
      <c r="C135" s="98"/>
      <c r="D135" s="98"/>
      <c r="E135" s="99"/>
      <c r="F135" s="100"/>
      <c r="G135" s="100"/>
      <c r="H135" s="100"/>
      <c r="I135" s="100"/>
      <c r="J135" s="100"/>
      <c r="K135" s="100"/>
      <c r="L135" s="100"/>
      <c r="M135" s="100"/>
      <c r="N135" s="100"/>
      <c r="O135" s="100"/>
      <c r="P135" s="100"/>
      <c r="Q135" s="100"/>
      <c r="R135" s="100"/>
      <c r="S135" s="100"/>
      <c r="T135" s="100"/>
      <c r="U135" s="101"/>
      <c r="V135" s="101"/>
      <c r="W135" s="101"/>
      <c r="X135" s="101"/>
      <c r="Y135" s="101"/>
      <c r="Z135" s="100"/>
      <c r="AA135" s="100"/>
      <c r="AB135" s="100"/>
      <c r="AC135" s="100"/>
      <c r="AD135" s="100"/>
      <c r="AE135" s="100"/>
      <c r="AF135" s="179"/>
    </row>
    <row r="136" ht="4.5" customHeight="1">
      <c r="A136" s="96"/>
      <c r="B136" s="97"/>
      <c r="C136" s="98"/>
      <c r="D136" s="98"/>
      <c r="E136" s="99"/>
      <c r="F136" s="100"/>
      <c r="G136" s="100"/>
      <c r="H136" s="100"/>
      <c r="I136" s="100"/>
      <c r="J136" s="100"/>
      <c r="K136" s="100"/>
      <c r="L136" s="100"/>
      <c r="M136" s="100"/>
      <c r="N136" s="100"/>
      <c r="O136" s="100"/>
      <c r="P136" s="100"/>
      <c r="Q136" s="100"/>
      <c r="R136" s="100"/>
      <c r="S136" s="100"/>
      <c r="T136" s="100"/>
      <c r="U136" s="101"/>
      <c r="V136" s="101"/>
      <c r="W136" s="101"/>
      <c r="X136" s="101"/>
      <c r="Y136" s="101"/>
      <c r="Z136" s="100"/>
      <c r="AA136" s="100"/>
      <c r="AB136" s="100"/>
      <c r="AC136" s="100"/>
      <c r="AD136" s="100"/>
      <c r="AE136" s="100"/>
      <c r="AF136" s="179"/>
    </row>
    <row r="137" ht="4.5" customHeight="1">
      <c r="A137" s="96"/>
      <c r="B137" s="97"/>
      <c r="C137" s="98"/>
      <c r="D137" s="98"/>
      <c r="E137" s="99"/>
      <c r="F137" s="100"/>
      <c r="G137" s="100"/>
      <c r="H137" s="100"/>
      <c r="I137" s="100"/>
      <c r="J137" s="100"/>
      <c r="K137" s="100"/>
      <c r="L137" s="100"/>
      <c r="M137" s="100"/>
      <c r="N137" s="100"/>
      <c r="O137" s="100"/>
      <c r="P137" s="100"/>
      <c r="Q137" s="100"/>
      <c r="R137" s="100"/>
      <c r="S137" s="100"/>
      <c r="T137" s="100"/>
      <c r="U137" s="101"/>
      <c r="V137" s="101"/>
      <c r="W137" s="101"/>
      <c r="X137" s="101"/>
      <c r="Y137" s="101"/>
      <c r="Z137" s="100"/>
      <c r="AA137" s="100"/>
      <c r="AB137" s="100"/>
      <c r="AC137" s="100"/>
      <c r="AD137" s="100"/>
      <c r="AE137" s="100"/>
      <c r="AF137" s="179"/>
    </row>
    <row r="138" ht="4.5" customHeight="1">
      <c r="A138" s="96"/>
      <c r="B138" s="97"/>
      <c r="C138" s="98"/>
      <c r="D138" s="98"/>
      <c r="E138" s="99"/>
      <c r="F138" s="100"/>
      <c r="G138" s="100"/>
      <c r="H138" s="100"/>
      <c r="I138" s="100"/>
      <c r="J138" s="100"/>
      <c r="K138" s="100"/>
      <c r="L138" s="100"/>
      <c r="M138" s="100"/>
      <c r="N138" s="100"/>
      <c r="O138" s="100"/>
      <c r="P138" s="100"/>
      <c r="Q138" s="100"/>
      <c r="R138" s="100"/>
      <c r="S138" s="100"/>
      <c r="T138" s="100"/>
      <c r="U138" s="101"/>
      <c r="V138" s="101"/>
      <c r="W138" s="101"/>
      <c r="X138" s="101"/>
      <c r="Y138" s="101"/>
      <c r="Z138" s="100"/>
      <c r="AA138" s="100"/>
      <c r="AB138" s="100"/>
      <c r="AC138" s="100"/>
      <c r="AD138" s="100"/>
      <c r="AE138" s="100"/>
      <c r="AF138" s="179"/>
    </row>
    <row r="139" ht="4.5" customHeight="1">
      <c r="A139" s="96"/>
      <c r="B139" s="97"/>
      <c r="C139" s="98"/>
      <c r="D139" s="98"/>
      <c r="E139" s="99"/>
      <c r="F139" s="100"/>
      <c r="G139" s="100"/>
      <c r="H139" s="100"/>
      <c r="I139" s="100"/>
      <c r="J139" s="100"/>
      <c r="K139" s="100"/>
      <c r="L139" s="100"/>
      <c r="M139" s="100"/>
      <c r="N139" s="100"/>
      <c r="O139" s="100"/>
      <c r="P139" s="100"/>
      <c r="Q139" s="100"/>
      <c r="R139" s="100"/>
      <c r="S139" s="100"/>
      <c r="T139" s="100"/>
      <c r="U139" s="101"/>
      <c r="V139" s="101"/>
      <c r="W139" s="101"/>
      <c r="X139" s="101"/>
      <c r="Y139" s="101"/>
      <c r="Z139" s="100"/>
      <c r="AA139" s="100"/>
      <c r="AB139" s="100"/>
      <c r="AC139" s="100"/>
      <c r="AD139" s="100"/>
      <c r="AE139" s="100"/>
      <c r="AF139" s="179"/>
    </row>
    <row r="140" ht="4.5" customHeight="1">
      <c r="A140" s="96"/>
      <c r="B140" s="97"/>
      <c r="C140" s="98"/>
      <c r="D140" s="98"/>
      <c r="E140" s="99"/>
      <c r="F140" s="100"/>
      <c r="G140" s="100"/>
      <c r="H140" s="100"/>
      <c r="I140" s="100"/>
      <c r="J140" s="100"/>
      <c r="K140" s="100"/>
      <c r="L140" s="100"/>
      <c r="M140" s="100"/>
      <c r="N140" s="100"/>
      <c r="O140" s="100"/>
      <c r="P140" s="100"/>
      <c r="Q140" s="100"/>
      <c r="R140" s="100"/>
      <c r="S140" s="100"/>
      <c r="T140" s="100"/>
      <c r="U140" s="101"/>
      <c r="V140" s="101"/>
      <c r="W140" s="101"/>
      <c r="X140" s="101"/>
      <c r="Y140" s="101"/>
      <c r="Z140" s="100"/>
      <c r="AA140" s="100"/>
      <c r="AB140" s="100"/>
      <c r="AC140" s="100"/>
      <c r="AD140" s="100"/>
      <c r="AE140" s="100"/>
      <c r="AF140" s="179"/>
    </row>
    <row r="141" ht="4.5" customHeight="1">
      <c r="A141" s="96"/>
      <c r="B141" s="97"/>
      <c r="C141" s="98"/>
      <c r="D141" s="98"/>
      <c r="E141" s="99"/>
      <c r="F141" s="100"/>
      <c r="G141" s="100"/>
      <c r="H141" s="100"/>
      <c r="I141" s="100"/>
      <c r="J141" s="100"/>
      <c r="K141" s="100"/>
      <c r="L141" s="100"/>
      <c r="M141" s="100"/>
      <c r="N141" s="100"/>
      <c r="O141" s="100"/>
      <c r="P141" s="100"/>
      <c r="Q141" s="100"/>
      <c r="R141" s="100"/>
      <c r="S141" s="100"/>
      <c r="T141" s="100"/>
      <c r="U141" s="101"/>
      <c r="V141" s="101"/>
      <c r="W141" s="101"/>
      <c r="X141" s="101"/>
      <c r="Y141" s="101"/>
      <c r="Z141" s="100"/>
      <c r="AA141" s="100"/>
      <c r="AB141" s="100"/>
      <c r="AC141" s="100"/>
      <c r="AD141" s="100"/>
      <c r="AE141" s="100"/>
      <c r="AF141" s="179"/>
    </row>
    <row r="142" ht="4.5" customHeight="1">
      <c r="A142" s="96"/>
      <c r="B142" s="97"/>
      <c r="C142" s="98"/>
      <c r="D142" s="98"/>
      <c r="E142" s="99"/>
      <c r="F142" s="100"/>
      <c r="G142" s="100"/>
      <c r="H142" s="100"/>
      <c r="I142" s="100"/>
      <c r="J142" s="100"/>
      <c r="K142" s="100"/>
      <c r="L142" s="100"/>
      <c r="M142" s="100"/>
      <c r="N142" s="100"/>
      <c r="O142" s="100"/>
      <c r="P142" s="100"/>
      <c r="Q142" s="100"/>
      <c r="R142" s="100"/>
      <c r="S142" s="100"/>
      <c r="T142" s="100"/>
      <c r="U142" s="101"/>
      <c r="V142" s="101"/>
      <c r="W142" s="101"/>
      <c r="X142" s="101"/>
      <c r="Y142" s="101"/>
      <c r="Z142" s="100"/>
      <c r="AA142" s="100"/>
      <c r="AB142" s="100"/>
      <c r="AC142" s="100"/>
      <c r="AD142" s="100"/>
      <c r="AE142" s="100"/>
      <c r="AF142" s="179"/>
    </row>
    <row r="143" ht="4.5" customHeight="1">
      <c r="A143" s="96"/>
      <c r="B143" s="97"/>
      <c r="C143" s="98"/>
      <c r="D143" s="98"/>
      <c r="E143" s="99"/>
      <c r="F143" s="100"/>
      <c r="G143" s="100"/>
      <c r="H143" s="100"/>
      <c r="I143" s="100"/>
      <c r="J143" s="100"/>
      <c r="K143" s="100"/>
      <c r="L143" s="100"/>
      <c r="M143" s="100"/>
      <c r="N143" s="100"/>
      <c r="O143" s="100"/>
      <c r="P143" s="100"/>
      <c r="Q143" s="100"/>
      <c r="R143" s="100"/>
      <c r="S143" s="100"/>
      <c r="T143" s="100"/>
      <c r="U143" s="101"/>
      <c r="V143" s="101"/>
      <c r="W143" s="101"/>
      <c r="X143" s="101"/>
      <c r="Y143" s="101"/>
      <c r="Z143" s="100"/>
      <c r="AA143" s="100"/>
      <c r="AB143" s="100"/>
      <c r="AC143" s="100"/>
      <c r="AD143" s="100"/>
      <c r="AE143" s="100"/>
      <c r="AF143" s="179"/>
    </row>
    <row r="144" ht="4.5" customHeight="1">
      <c r="A144" s="96"/>
      <c r="B144" s="97"/>
      <c r="C144" s="98"/>
      <c r="D144" s="98"/>
      <c r="E144" s="99"/>
      <c r="F144" s="100"/>
      <c r="G144" s="100"/>
      <c r="H144" s="100"/>
      <c r="I144" s="100"/>
      <c r="J144" s="100"/>
      <c r="K144" s="100"/>
      <c r="L144" s="100"/>
      <c r="M144" s="100"/>
      <c r="N144" s="100"/>
      <c r="O144" s="100"/>
      <c r="P144" s="100"/>
      <c r="Q144" s="100"/>
      <c r="R144" s="100"/>
      <c r="S144" s="100"/>
      <c r="T144" s="100"/>
      <c r="U144" s="101"/>
      <c r="V144" s="101"/>
      <c r="W144" s="101"/>
      <c r="X144" s="101"/>
      <c r="Y144" s="101"/>
      <c r="Z144" s="100"/>
      <c r="AA144" s="100"/>
      <c r="AB144" s="100"/>
      <c r="AC144" s="100"/>
      <c r="AD144" s="100"/>
      <c r="AE144" s="100"/>
      <c r="AF144" s="179"/>
    </row>
    <row r="145" ht="4.5" customHeight="1">
      <c r="A145" s="96"/>
      <c r="B145" s="97"/>
      <c r="C145" s="98"/>
      <c r="D145" s="98"/>
      <c r="E145" s="99"/>
      <c r="F145" s="100"/>
      <c r="G145" s="100"/>
      <c r="H145" s="100"/>
      <c r="I145" s="100"/>
      <c r="J145" s="100"/>
      <c r="K145" s="100"/>
      <c r="L145" s="100"/>
      <c r="M145" s="100"/>
      <c r="N145" s="100"/>
      <c r="O145" s="100"/>
      <c r="P145" s="100"/>
      <c r="Q145" s="100"/>
      <c r="R145" s="100"/>
      <c r="S145" s="100"/>
      <c r="T145" s="100"/>
      <c r="U145" s="101"/>
      <c r="V145" s="101"/>
      <c r="W145" s="101"/>
      <c r="X145" s="101"/>
      <c r="Y145" s="101"/>
      <c r="Z145" s="100"/>
      <c r="AA145" s="100"/>
      <c r="AB145" s="100"/>
      <c r="AC145" s="100"/>
      <c r="AD145" s="100"/>
      <c r="AE145" s="100"/>
      <c r="AF145" s="179"/>
    </row>
    <row r="146" ht="4.5" customHeight="1">
      <c r="A146" s="96"/>
      <c r="B146" s="97"/>
      <c r="C146" s="98"/>
      <c r="D146" s="98"/>
      <c r="E146" s="99"/>
      <c r="F146" s="100"/>
      <c r="G146" s="100"/>
      <c r="H146" s="100"/>
      <c r="I146" s="100"/>
      <c r="J146" s="100"/>
      <c r="K146" s="100"/>
      <c r="L146" s="100"/>
      <c r="M146" s="100"/>
      <c r="N146" s="100"/>
      <c r="O146" s="100"/>
      <c r="P146" s="100"/>
      <c r="Q146" s="100"/>
      <c r="R146" s="100"/>
      <c r="S146" s="100"/>
      <c r="T146" s="100"/>
      <c r="U146" s="101"/>
      <c r="V146" s="101"/>
      <c r="W146" s="101"/>
      <c r="X146" s="101"/>
      <c r="Y146" s="101"/>
      <c r="Z146" s="100"/>
      <c r="AA146" s="100"/>
      <c r="AB146" s="100"/>
      <c r="AC146" s="100"/>
      <c r="AD146" s="100"/>
      <c r="AE146" s="100"/>
      <c r="AF146" s="179"/>
    </row>
    <row r="147" ht="4.5" customHeight="1">
      <c r="A147" s="96"/>
      <c r="B147" s="97"/>
      <c r="C147" s="98"/>
      <c r="D147" s="98"/>
      <c r="E147" s="99"/>
      <c r="F147" s="100"/>
      <c r="G147" s="100"/>
      <c r="H147" s="100"/>
      <c r="I147" s="100"/>
      <c r="J147" s="100"/>
      <c r="K147" s="100"/>
      <c r="L147" s="100"/>
      <c r="M147" s="100"/>
      <c r="N147" s="100"/>
      <c r="O147" s="100"/>
      <c r="P147" s="100"/>
      <c r="Q147" s="100"/>
      <c r="R147" s="100"/>
      <c r="S147" s="100"/>
      <c r="T147" s="100"/>
      <c r="U147" s="101"/>
      <c r="V147" s="101"/>
      <c r="W147" s="101"/>
      <c r="X147" s="101"/>
      <c r="Y147" s="101"/>
      <c r="Z147" s="100"/>
      <c r="AA147" s="100"/>
      <c r="AB147" s="100"/>
      <c r="AC147" s="100"/>
      <c r="AD147" s="100"/>
      <c r="AE147" s="100"/>
      <c r="AF147" s="179"/>
    </row>
    <row r="148" ht="4.5" customHeight="1">
      <c r="A148" s="96"/>
      <c r="B148" s="97"/>
      <c r="C148" s="98"/>
      <c r="D148" s="98"/>
      <c r="E148" s="99"/>
      <c r="F148" s="100"/>
      <c r="G148" s="100"/>
      <c r="H148" s="100"/>
      <c r="I148" s="100"/>
      <c r="J148" s="100"/>
      <c r="K148" s="100"/>
      <c r="L148" s="100"/>
      <c r="M148" s="100"/>
      <c r="N148" s="100"/>
      <c r="O148" s="100"/>
      <c r="P148" s="100"/>
      <c r="Q148" s="100"/>
      <c r="R148" s="100"/>
      <c r="S148" s="100"/>
      <c r="T148" s="100"/>
      <c r="U148" s="101"/>
      <c r="V148" s="101"/>
      <c r="W148" s="101"/>
      <c r="X148" s="101"/>
      <c r="Y148" s="101"/>
      <c r="Z148" s="100"/>
      <c r="AA148" s="100"/>
      <c r="AB148" s="100"/>
      <c r="AC148" s="100"/>
      <c r="AD148" s="100"/>
      <c r="AE148" s="100"/>
      <c r="AF148" s="179"/>
    </row>
    <row r="149" ht="4.5" customHeight="1">
      <c r="A149" s="96"/>
      <c r="B149" s="97"/>
      <c r="C149" s="98"/>
      <c r="D149" s="98"/>
      <c r="E149" s="99"/>
      <c r="F149" s="100"/>
      <c r="G149" s="100"/>
      <c r="H149" s="100"/>
      <c r="I149" s="100"/>
      <c r="J149" s="100"/>
      <c r="K149" s="100"/>
      <c r="L149" s="100"/>
      <c r="M149" s="100"/>
      <c r="N149" s="100"/>
      <c r="O149" s="100"/>
      <c r="P149" s="100"/>
      <c r="Q149" s="100"/>
      <c r="R149" s="100"/>
      <c r="S149" s="100"/>
      <c r="T149" s="100"/>
      <c r="U149" s="101"/>
      <c r="V149" s="101"/>
      <c r="W149" s="101"/>
      <c r="X149" s="101"/>
      <c r="Y149" s="101"/>
      <c r="Z149" s="100"/>
      <c r="AA149" s="100"/>
      <c r="AB149" s="100"/>
      <c r="AC149" s="100"/>
      <c r="AD149" s="100"/>
      <c r="AE149" s="100"/>
      <c r="AF149" s="179"/>
    </row>
    <row r="150" ht="4.5" customHeight="1">
      <c r="A150" s="96"/>
      <c r="B150" s="97"/>
      <c r="C150" s="98"/>
      <c r="D150" s="98"/>
      <c r="E150" s="99"/>
      <c r="F150" s="100"/>
      <c r="G150" s="100"/>
      <c r="H150" s="100"/>
      <c r="I150" s="100"/>
      <c r="J150" s="100"/>
      <c r="K150" s="100"/>
      <c r="L150" s="100"/>
      <c r="M150" s="100"/>
      <c r="N150" s="100"/>
      <c r="O150" s="100"/>
      <c r="P150" s="100"/>
      <c r="Q150" s="100"/>
      <c r="R150" s="100"/>
      <c r="S150" s="100"/>
      <c r="T150" s="100"/>
      <c r="U150" s="101"/>
      <c r="V150" s="101"/>
      <c r="W150" s="101"/>
      <c r="X150" s="101"/>
      <c r="Y150" s="101"/>
      <c r="Z150" s="100"/>
      <c r="AA150" s="100"/>
      <c r="AB150" s="100"/>
      <c r="AC150" s="100"/>
      <c r="AD150" s="100"/>
      <c r="AE150" s="100"/>
      <c r="AF150" s="179"/>
    </row>
    <row r="151" ht="4.5" customHeight="1">
      <c r="A151" s="96"/>
      <c r="B151" s="97"/>
      <c r="C151" s="98"/>
      <c r="D151" s="98"/>
      <c r="E151" s="99"/>
      <c r="F151" s="100"/>
      <c r="G151" s="100"/>
      <c r="H151" s="100"/>
      <c r="I151" s="100"/>
      <c r="J151" s="100"/>
      <c r="K151" s="100"/>
      <c r="L151" s="100"/>
      <c r="M151" s="100"/>
      <c r="N151" s="100"/>
      <c r="O151" s="100"/>
      <c r="P151" s="100"/>
      <c r="Q151" s="100"/>
      <c r="R151" s="100"/>
      <c r="S151" s="100"/>
      <c r="T151" s="100"/>
      <c r="U151" s="101"/>
      <c r="V151" s="101"/>
      <c r="W151" s="101"/>
      <c r="X151" s="101"/>
      <c r="Y151" s="101"/>
      <c r="Z151" s="100"/>
      <c r="AA151" s="100"/>
      <c r="AB151" s="100"/>
      <c r="AC151" s="100"/>
      <c r="AD151" s="100"/>
      <c r="AE151" s="100"/>
      <c r="AF151" s="179"/>
    </row>
    <row r="152" ht="4.5" customHeight="1">
      <c r="A152" s="96"/>
      <c r="B152" s="97"/>
      <c r="C152" s="98"/>
      <c r="D152" s="98"/>
      <c r="E152" s="99"/>
      <c r="F152" s="100"/>
      <c r="G152" s="100"/>
      <c r="H152" s="100"/>
      <c r="I152" s="100"/>
      <c r="J152" s="100"/>
      <c r="K152" s="100"/>
      <c r="L152" s="100"/>
      <c r="M152" s="100"/>
      <c r="N152" s="100"/>
      <c r="O152" s="100"/>
      <c r="P152" s="100"/>
      <c r="Q152" s="100"/>
      <c r="R152" s="100"/>
      <c r="S152" s="100"/>
      <c r="T152" s="100"/>
      <c r="U152" s="101"/>
      <c r="V152" s="101"/>
      <c r="W152" s="101"/>
      <c r="X152" s="101"/>
      <c r="Y152" s="101"/>
      <c r="Z152" s="100"/>
      <c r="AA152" s="100"/>
      <c r="AB152" s="100"/>
      <c r="AC152" s="100"/>
      <c r="AD152" s="100"/>
      <c r="AE152" s="100"/>
      <c r="AF152" s="179"/>
    </row>
    <row r="153" ht="4.5" customHeight="1">
      <c r="A153" s="96"/>
      <c r="B153" s="97"/>
      <c r="C153" s="98"/>
      <c r="D153" s="98"/>
      <c r="E153" s="99"/>
      <c r="F153" s="100"/>
      <c r="G153" s="100"/>
      <c r="H153" s="100"/>
      <c r="I153" s="100"/>
      <c r="J153" s="100"/>
      <c r="K153" s="100"/>
      <c r="L153" s="100"/>
      <c r="M153" s="100"/>
      <c r="N153" s="100"/>
      <c r="O153" s="100"/>
      <c r="P153" s="100"/>
      <c r="Q153" s="100"/>
      <c r="R153" s="100"/>
      <c r="S153" s="100"/>
      <c r="T153" s="100"/>
      <c r="U153" s="101"/>
      <c r="V153" s="101"/>
      <c r="W153" s="101"/>
      <c r="X153" s="101"/>
      <c r="Y153" s="101"/>
      <c r="Z153" s="100"/>
      <c r="AA153" s="100"/>
      <c r="AB153" s="100"/>
      <c r="AC153" s="100"/>
      <c r="AD153" s="100"/>
      <c r="AE153" s="100"/>
      <c r="AF153" s="179"/>
    </row>
    <row r="154" ht="4.5" customHeight="1">
      <c r="A154" s="96"/>
      <c r="B154" s="97"/>
      <c r="C154" s="98"/>
      <c r="D154" s="98"/>
      <c r="E154" s="99"/>
      <c r="F154" s="100"/>
      <c r="G154" s="100"/>
      <c r="H154" s="100"/>
      <c r="I154" s="100"/>
      <c r="J154" s="100"/>
      <c r="K154" s="100"/>
      <c r="L154" s="100"/>
      <c r="M154" s="100"/>
      <c r="N154" s="100"/>
      <c r="O154" s="100"/>
      <c r="P154" s="100"/>
      <c r="Q154" s="100"/>
      <c r="R154" s="100"/>
      <c r="S154" s="100"/>
      <c r="T154" s="100"/>
      <c r="U154" s="101"/>
      <c r="V154" s="101"/>
      <c r="W154" s="101"/>
      <c r="X154" s="101"/>
      <c r="Y154" s="101"/>
      <c r="Z154" s="100"/>
      <c r="AA154" s="100"/>
      <c r="AB154" s="100"/>
      <c r="AC154" s="100"/>
      <c r="AD154" s="100"/>
      <c r="AE154" s="100"/>
      <c r="AF154" s="179"/>
    </row>
    <row r="155" ht="4.5" customHeight="1">
      <c r="A155" s="96"/>
      <c r="B155" s="97"/>
      <c r="C155" s="98"/>
      <c r="D155" s="98"/>
      <c r="E155" s="99"/>
      <c r="F155" s="100"/>
      <c r="G155" s="100"/>
      <c r="H155" s="100"/>
      <c r="I155" s="100"/>
      <c r="J155" s="100"/>
      <c r="K155" s="100"/>
      <c r="L155" s="100"/>
      <c r="M155" s="100"/>
      <c r="N155" s="100"/>
      <c r="O155" s="100"/>
      <c r="P155" s="100"/>
      <c r="Q155" s="100"/>
      <c r="R155" s="100"/>
      <c r="S155" s="100"/>
      <c r="T155" s="100"/>
      <c r="U155" s="101"/>
      <c r="V155" s="101"/>
      <c r="W155" s="101"/>
      <c r="X155" s="101"/>
      <c r="Y155" s="101"/>
      <c r="Z155" s="100"/>
      <c r="AA155" s="100"/>
      <c r="AB155" s="100"/>
      <c r="AC155" s="100"/>
      <c r="AD155" s="100"/>
      <c r="AE155" s="100"/>
      <c r="AF155" s="179"/>
    </row>
    <row r="156" ht="4.5" customHeight="1">
      <c r="A156" s="96"/>
      <c r="B156" s="97"/>
      <c r="C156" s="98"/>
      <c r="D156" s="98"/>
      <c r="E156" s="99"/>
      <c r="F156" s="100"/>
      <c r="G156" s="100"/>
      <c r="H156" s="100"/>
      <c r="I156" s="100"/>
      <c r="J156" s="100"/>
      <c r="K156" s="100"/>
      <c r="L156" s="100"/>
      <c r="M156" s="100"/>
      <c r="N156" s="100"/>
      <c r="O156" s="100"/>
      <c r="P156" s="100"/>
      <c r="Q156" s="100"/>
      <c r="R156" s="100"/>
      <c r="S156" s="100"/>
      <c r="T156" s="100"/>
      <c r="U156" s="101"/>
      <c r="V156" s="101"/>
      <c r="W156" s="101"/>
      <c r="X156" s="101"/>
      <c r="Y156" s="101"/>
      <c r="Z156" s="100"/>
      <c r="AA156" s="100"/>
      <c r="AB156" s="100"/>
      <c r="AC156" s="100"/>
      <c r="AD156" s="100"/>
      <c r="AE156" s="100"/>
      <c r="AF156" s="179"/>
    </row>
    <row r="157" ht="4.5" customHeight="1">
      <c r="A157" s="96"/>
      <c r="B157" s="97"/>
      <c r="C157" s="98"/>
      <c r="D157" s="98"/>
      <c r="E157" s="99"/>
      <c r="F157" s="100"/>
      <c r="G157" s="100"/>
      <c r="H157" s="100"/>
      <c r="I157" s="100"/>
      <c r="J157" s="100"/>
      <c r="K157" s="100"/>
      <c r="L157" s="100"/>
      <c r="M157" s="100"/>
      <c r="N157" s="100"/>
      <c r="O157" s="100"/>
      <c r="P157" s="100"/>
      <c r="Q157" s="100"/>
      <c r="R157" s="100"/>
      <c r="S157" s="100"/>
      <c r="T157" s="100"/>
      <c r="U157" s="101"/>
      <c r="V157" s="101"/>
      <c r="W157" s="101"/>
      <c r="X157" s="101"/>
      <c r="Y157" s="101"/>
      <c r="Z157" s="100"/>
      <c r="AA157" s="100"/>
      <c r="AB157" s="100"/>
      <c r="AC157" s="100"/>
      <c r="AD157" s="100"/>
      <c r="AE157" s="100"/>
      <c r="AF157" s="179"/>
    </row>
    <row r="158" ht="4.5" customHeight="1">
      <c r="A158" s="96"/>
      <c r="B158" s="97"/>
      <c r="C158" s="98"/>
      <c r="D158" s="98"/>
      <c r="E158" s="99"/>
      <c r="F158" s="100"/>
      <c r="G158" s="100"/>
      <c r="H158" s="100"/>
      <c r="I158" s="100"/>
      <c r="J158" s="100"/>
      <c r="K158" s="100"/>
      <c r="L158" s="100"/>
      <c r="M158" s="100"/>
      <c r="N158" s="100"/>
      <c r="O158" s="100"/>
      <c r="P158" s="100"/>
      <c r="Q158" s="100"/>
      <c r="R158" s="100"/>
      <c r="S158" s="100"/>
      <c r="T158" s="100"/>
      <c r="U158" s="101"/>
      <c r="V158" s="101"/>
      <c r="W158" s="101"/>
      <c r="X158" s="101"/>
      <c r="Y158" s="101"/>
      <c r="Z158" s="100"/>
      <c r="AA158" s="100"/>
      <c r="AB158" s="100"/>
      <c r="AC158" s="100"/>
      <c r="AD158" s="100"/>
      <c r="AE158" s="100"/>
      <c r="AF158" s="179"/>
    </row>
    <row r="159" ht="4.5" customHeight="1">
      <c r="A159" s="96"/>
      <c r="B159" s="97"/>
      <c r="C159" s="98"/>
      <c r="D159" s="98"/>
      <c r="E159" s="99"/>
      <c r="F159" s="100"/>
      <c r="G159" s="100"/>
      <c r="H159" s="100"/>
      <c r="I159" s="100"/>
      <c r="J159" s="100"/>
      <c r="K159" s="100"/>
      <c r="L159" s="100"/>
      <c r="M159" s="100"/>
      <c r="N159" s="100"/>
      <c r="O159" s="100"/>
      <c r="P159" s="100"/>
      <c r="Q159" s="100"/>
      <c r="R159" s="100"/>
      <c r="S159" s="100"/>
      <c r="T159" s="100"/>
      <c r="U159" s="101"/>
      <c r="V159" s="101"/>
      <c r="W159" s="101"/>
      <c r="X159" s="101"/>
      <c r="Y159" s="101"/>
      <c r="Z159" s="100"/>
      <c r="AA159" s="100"/>
      <c r="AB159" s="100"/>
      <c r="AC159" s="100"/>
      <c r="AD159" s="100"/>
      <c r="AE159" s="100"/>
      <c r="AF159" s="179"/>
    </row>
    <row r="160" ht="4.5" customHeight="1">
      <c r="A160" s="96"/>
      <c r="B160" s="97"/>
      <c r="C160" s="98"/>
      <c r="D160" s="98"/>
      <c r="E160" s="99"/>
      <c r="F160" s="100"/>
      <c r="G160" s="100"/>
      <c r="H160" s="100"/>
      <c r="I160" s="100"/>
      <c r="J160" s="100"/>
      <c r="K160" s="100"/>
      <c r="L160" s="100"/>
      <c r="M160" s="100"/>
      <c r="N160" s="100"/>
      <c r="O160" s="100"/>
      <c r="P160" s="100"/>
      <c r="Q160" s="100"/>
      <c r="R160" s="100"/>
      <c r="S160" s="100"/>
      <c r="T160" s="100"/>
      <c r="U160" s="101"/>
      <c r="V160" s="101"/>
      <c r="W160" s="101"/>
      <c r="X160" s="101"/>
      <c r="Y160" s="101"/>
      <c r="Z160" s="100"/>
      <c r="AA160" s="100"/>
      <c r="AB160" s="100"/>
      <c r="AC160" s="100"/>
      <c r="AD160" s="100"/>
      <c r="AE160" s="100"/>
      <c r="AF160" s="179"/>
    </row>
    <row r="161" ht="4.5" customHeight="1">
      <c r="A161" s="96"/>
      <c r="B161" s="97"/>
      <c r="C161" s="98"/>
      <c r="D161" s="98"/>
      <c r="E161" s="99"/>
      <c r="F161" s="100"/>
      <c r="G161" s="100"/>
      <c r="H161" s="100"/>
      <c r="I161" s="100"/>
      <c r="J161" s="100"/>
      <c r="K161" s="100"/>
      <c r="L161" s="100"/>
      <c r="M161" s="100"/>
      <c r="N161" s="100"/>
      <c r="O161" s="100"/>
      <c r="P161" s="100"/>
      <c r="Q161" s="100"/>
      <c r="R161" s="100"/>
      <c r="S161" s="100"/>
      <c r="T161" s="100"/>
      <c r="U161" s="101"/>
      <c r="V161" s="101"/>
      <c r="W161" s="101"/>
      <c r="X161" s="101"/>
      <c r="Y161" s="101"/>
      <c r="Z161" s="100"/>
      <c r="AA161" s="100"/>
      <c r="AB161" s="100"/>
      <c r="AC161" s="100"/>
      <c r="AD161" s="100"/>
      <c r="AE161" s="100"/>
      <c r="AF161" s="179"/>
    </row>
    <row r="162" ht="4.5" customHeight="1">
      <c r="A162" s="96"/>
      <c r="B162" s="97"/>
      <c r="C162" s="98"/>
      <c r="D162" s="98"/>
      <c r="E162" s="99"/>
      <c r="F162" s="100" t="s">
        <v>431</v>
      </c>
      <c r="G162" s="100"/>
      <c r="H162" s="100"/>
      <c r="I162" s="100"/>
      <c r="J162" s="100"/>
      <c r="K162" s="100"/>
      <c r="L162" s="100"/>
      <c r="M162" s="100"/>
      <c r="N162" s="100"/>
      <c r="O162" s="100"/>
      <c r="P162" s="100"/>
      <c r="Q162" s="100"/>
      <c r="R162" s="100"/>
      <c r="S162" s="100"/>
      <c r="T162" s="100"/>
      <c r="U162" s="101"/>
      <c r="V162" s="101"/>
      <c r="W162" s="101"/>
      <c r="X162" s="101"/>
      <c r="Y162" s="101"/>
      <c r="Z162" s="100"/>
      <c r="AA162" s="100"/>
      <c r="AB162" s="100"/>
      <c r="AC162" s="100"/>
      <c r="AD162" s="100"/>
      <c r="AE162" s="100"/>
      <c r="AF162" s="179"/>
    </row>
    <row r="163" ht="4.5" customHeight="1">
      <c r="A163" s="96"/>
      <c r="B163" s="97"/>
      <c r="C163" s="98"/>
      <c r="D163" s="98"/>
      <c r="E163" s="99"/>
      <c r="F163" s="100"/>
      <c r="G163" s="100"/>
      <c r="H163" s="100"/>
      <c r="I163" s="100"/>
      <c r="J163" s="100"/>
      <c r="K163" s="100"/>
      <c r="L163" s="100"/>
      <c r="M163" s="100"/>
      <c r="N163" s="100"/>
      <c r="O163" s="100"/>
      <c r="P163" s="100"/>
      <c r="Q163" s="100"/>
      <c r="R163" s="100"/>
      <c r="S163" s="100"/>
      <c r="T163" s="100"/>
      <c r="U163" s="101"/>
      <c r="V163" s="101"/>
      <c r="W163" s="101"/>
      <c r="X163" s="101"/>
      <c r="Y163" s="101"/>
      <c r="Z163" s="100"/>
      <c r="AA163" s="100"/>
      <c r="AB163" s="100"/>
      <c r="AC163" s="100"/>
      <c r="AD163" s="100"/>
      <c r="AE163" s="100"/>
      <c r="AF163" s="179"/>
    </row>
    <row r="164" ht="4.5" customHeight="1">
      <c r="A164" s="96"/>
      <c r="B164" s="97"/>
      <c r="C164" s="98"/>
      <c r="D164" s="98"/>
      <c r="E164" s="99"/>
      <c r="F164" s="100"/>
      <c r="G164" s="100"/>
      <c r="H164" s="100"/>
      <c r="I164" s="100"/>
      <c r="J164" s="100"/>
      <c r="K164" s="100"/>
      <c r="L164" s="100"/>
      <c r="M164" s="100"/>
      <c r="N164" s="100"/>
      <c r="O164" s="100"/>
      <c r="P164" s="100"/>
      <c r="Q164" s="100"/>
      <c r="R164" s="100"/>
      <c r="S164" s="100"/>
      <c r="T164" s="100"/>
      <c r="U164" s="101"/>
      <c r="V164" s="101"/>
      <c r="W164" s="101"/>
      <c r="X164" s="101"/>
      <c r="Y164" s="101"/>
      <c r="Z164" s="100"/>
      <c r="AA164" s="100"/>
      <c r="AB164" s="100"/>
      <c r="AC164" s="100"/>
      <c r="AD164" s="100"/>
      <c r="AE164" s="100"/>
      <c r="AF164" s="179"/>
    </row>
    <row r="165" ht="4.5" customHeight="1">
      <c r="A165" s="96"/>
      <c r="B165" s="97"/>
      <c r="C165" s="98"/>
      <c r="D165" s="98"/>
      <c r="E165" s="99"/>
      <c r="F165" s="100"/>
      <c r="G165" s="100"/>
      <c r="H165" s="100"/>
      <c r="I165" s="100"/>
      <c r="J165" s="100"/>
      <c r="K165" s="100"/>
      <c r="L165" s="100"/>
      <c r="M165" s="100"/>
      <c r="N165" s="100"/>
      <c r="O165" s="100"/>
      <c r="P165" s="100"/>
      <c r="Q165" s="100"/>
      <c r="R165" s="100"/>
      <c r="S165" s="100"/>
      <c r="T165" s="100"/>
      <c r="U165" s="101"/>
      <c r="V165" s="101"/>
      <c r="W165" s="101"/>
      <c r="X165" s="101"/>
      <c r="Y165" s="101"/>
      <c r="Z165" s="100"/>
      <c r="AA165" s="100"/>
      <c r="AB165" s="100"/>
      <c r="AC165" s="100"/>
      <c r="AD165" s="100"/>
      <c r="AE165" s="100"/>
      <c r="AF165" s="179"/>
    </row>
    <row r="166" ht="4.5" customHeight="1">
      <c r="A166" s="96"/>
      <c r="B166" s="97"/>
      <c r="C166" s="98"/>
      <c r="D166" s="98"/>
      <c r="E166" s="99"/>
      <c r="F166" s="100"/>
      <c r="G166" s="100"/>
      <c r="H166" s="100"/>
      <c r="I166" s="100"/>
      <c r="J166" s="100"/>
      <c r="K166" s="100"/>
      <c r="L166" s="100"/>
      <c r="M166" s="100"/>
      <c r="N166" s="100"/>
      <c r="O166" s="100"/>
      <c r="P166" s="100"/>
      <c r="Q166" s="100"/>
      <c r="R166" s="100"/>
      <c r="S166" s="100"/>
      <c r="T166" s="100"/>
      <c r="U166" s="101"/>
      <c r="V166" s="101"/>
      <c r="W166" s="101"/>
      <c r="X166" s="101"/>
      <c r="Y166" s="101"/>
      <c r="Z166" s="100"/>
      <c r="AA166" s="100"/>
      <c r="AB166" s="100"/>
      <c r="AC166" s="100"/>
      <c r="AD166" s="100"/>
      <c r="AE166" s="100"/>
      <c r="AF166" s="179"/>
    </row>
    <row r="167" ht="4.5" customHeight="1">
      <c r="A167" s="96"/>
      <c r="B167" s="97"/>
      <c r="C167" s="98"/>
      <c r="D167" s="98"/>
      <c r="E167" s="99"/>
      <c r="F167" s="100"/>
      <c r="G167" s="100"/>
      <c r="H167" s="100"/>
      <c r="I167" s="100"/>
      <c r="J167" s="100"/>
      <c r="K167" s="100"/>
      <c r="L167" s="100"/>
      <c r="M167" s="100"/>
      <c r="N167" s="100"/>
      <c r="O167" s="100"/>
      <c r="P167" s="100"/>
      <c r="Q167" s="100"/>
      <c r="R167" s="100"/>
      <c r="S167" s="100"/>
      <c r="T167" s="100"/>
      <c r="U167" s="101"/>
      <c r="V167" s="101"/>
      <c r="W167" s="101"/>
      <c r="X167" s="101"/>
      <c r="Y167" s="101"/>
      <c r="Z167" s="100"/>
      <c r="AA167" s="100"/>
      <c r="AB167" s="100"/>
      <c r="AC167" s="100"/>
      <c r="AD167" s="100"/>
      <c r="AE167" s="100"/>
      <c r="AF167" s="179"/>
    </row>
    <row r="168" ht="4.5" customHeight="1">
      <c r="A168" s="96"/>
      <c r="B168" s="97"/>
      <c r="C168" s="98"/>
      <c r="D168" s="98"/>
      <c r="E168" s="99"/>
      <c r="F168" s="100"/>
      <c r="G168" s="100"/>
      <c r="H168" s="100"/>
      <c r="I168" s="100"/>
      <c r="J168" s="100"/>
      <c r="K168" s="100"/>
      <c r="L168" s="100"/>
      <c r="M168" s="100"/>
      <c r="N168" s="100"/>
      <c r="O168" s="100"/>
      <c r="P168" s="100"/>
      <c r="Q168" s="100"/>
      <c r="R168" s="100"/>
      <c r="S168" s="100"/>
      <c r="T168" s="100"/>
      <c r="U168" s="101"/>
      <c r="V168" s="101"/>
      <c r="W168" s="101"/>
      <c r="X168" s="101"/>
      <c r="Y168" s="101"/>
      <c r="Z168" s="100"/>
      <c r="AA168" s="100"/>
      <c r="AB168" s="100"/>
      <c r="AC168" s="100"/>
      <c r="AD168" s="100"/>
      <c r="AE168" s="100"/>
      <c r="AF168" s="179"/>
    </row>
    <row r="169" ht="4.5" customHeight="1">
      <c r="A169" s="96"/>
      <c r="B169" s="97"/>
      <c r="C169" s="98"/>
      <c r="D169" s="98"/>
      <c r="E169" s="99"/>
      <c r="F169" s="100"/>
      <c r="G169" s="100"/>
      <c r="H169" s="100"/>
      <c r="I169" s="100"/>
      <c r="J169" s="100"/>
      <c r="K169" s="100"/>
      <c r="L169" s="100"/>
      <c r="M169" s="100"/>
      <c r="N169" s="100"/>
      <c r="O169" s="100"/>
      <c r="P169" s="100"/>
      <c r="Q169" s="100"/>
      <c r="R169" s="100"/>
      <c r="S169" s="100"/>
      <c r="T169" s="100"/>
      <c r="U169" s="101"/>
      <c r="V169" s="101"/>
      <c r="W169" s="101"/>
      <c r="X169" s="101"/>
      <c r="Y169" s="101"/>
      <c r="Z169" s="100"/>
      <c r="AA169" s="100"/>
      <c r="AB169" s="100"/>
      <c r="AC169" s="100"/>
      <c r="AD169" s="100"/>
      <c r="AE169" s="100"/>
      <c r="AF169" s="179"/>
    </row>
    <row r="170" ht="4.5" customHeight="1">
      <c r="A170" s="96"/>
      <c r="B170" s="97"/>
      <c r="C170" s="98"/>
      <c r="D170" s="98"/>
      <c r="E170" s="99"/>
      <c r="F170" s="100"/>
      <c r="G170" s="100"/>
      <c r="H170" s="100"/>
      <c r="I170" s="100"/>
      <c r="J170" s="100"/>
      <c r="K170" s="100"/>
      <c r="L170" s="100"/>
      <c r="M170" s="100"/>
      <c r="N170" s="100"/>
      <c r="O170" s="100"/>
      <c r="P170" s="100"/>
      <c r="Q170" s="100"/>
      <c r="R170" s="100"/>
      <c r="S170" s="100"/>
      <c r="T170" s="100"/>
      <c r="U170" s="101"/>
      <c r="V170" s="101"/>
      <c r="W170" s="101"/>
      <c r="X170" s="101"/>
      <c r="Y170" s="101"/>
      <c r="Z170" s="100"/>
      <c r="AA170" s="100"/>
      <c r="AB170" s="100"/>
      <c r="AC170" s="100"/>
      <c r="AD170" s="100"/>
      <c r="AE170" s="100"/>
      <c r="AF170" s="179"/>
    </row>
    <row r="171" ht="4.5" customHeight="1">
      <c r="A171" s="96"/>
      <c r="B171" s="97"/>
      <c r="C171" s="98"/>
      <c r="D171" s="98"/>
      <c r="E171" s="99"/>
      <c r="F171" s="100"/>
      <c r="G171" s="100"/>
      <c r="H171" s="100"/>
      <c r="I171" s="100"/>
      <c r="J171" s="100"/>
      <c r="K171" s="100"/>
      <c r="L171" s="100"/>
      <c r="M171" s="100"/>
      <c r="N171" s="100"/>
      <c r="O171" s="100"/>
      <c r="P171" s="100"/>
      <c r="Q171" s="100"/>
      <c r="R171" s="100"/>
      <c r="S171" s="100"/>
      <c r="T171" s="100"/>
      <c r="U171" s="101"/>
      <c r="V171" s="101"/>
      <c r="W171" s="101"/>
      <c r="X171" s="101"/>
      <c r="Y171" s="101"/>
      <c r="Z171" s="100"/>
      <c r="AA171" s="100"/>
      <c r="AB171" s="100"/>
      <c r="AC171" s="100"/>
      <c r="AD171" s="100"/>
      <c r="AE171" s="100"/>
      <c r="AF171" s="179"/>
    </row>
    <row r="172" ht="4.5" customHeight="1">
      <c r="A172" s="96"/>
      <c r="B172" s="97"/>
      <c r="C172" s="98"/>
      <c r="D172" s="98"/>
      <c r="E172" s="99"/>
      <c r="F172" s="100"/>
      <c r="G172" s="100"/>
      <c r="H172" s="100"/>
      <c r="I172" s="100"/>
      <c r="J172" s="100"/>
      <c r="K172" s="100"/>
      <c r="L172" s="100"/>
      <c r="M172" s="100"/>
      <c r="N172" s="100"/>
      <c r="O172" s="100"/>
      <c r="P172" s="100"/>
      <c r="Q172" s="100"/>
      <c r="R172" s="100"/>
      <c r="S172" s="100"/>
      <c r="T172" s="100"/>
      <c r="U172" s="101"/>
      <c r="V172" s="101"/>
      <c r="W172" s="101"/>
      <c r="X172" s="101"/>
      <c r="Y172" s="101"/>
      <c r="Z172" s="100"/>
      <c r="AA172" s="100"/>
      <c r="AB172" s="100"/>
      <c r="AC172" s="100"/>
      <c r="AD172" s="100"/>
      <c r="AE172" s="100"/>
      <c r="AF172" s="179"/>
    </row>
    <row r="173" ht="4.5" customHeight="1">
      <c r="A173" s="96"/>
      <c r="B173" s="97"/>
      <c r="C173" s="98"/>
      <c r="D173" s="98"/>
      <c r="E173" s="99"/>
      <c r="F173" s="100"/>
      <c r="G173" s="100"/>
      <c r="H173" s="100"/>
      <c r="I173" s="100"/>
      <c r="J173" s="100"/>
      <c r="K173" s="100"/>
      <c r="L173" s="100"/>
      <c r="M173" s="100"/>
      <c r="N173" s="100"/>
      <c r="O173" s="100"/>
      <c r="P173" s="100"/>
      <c r="Q173" s="100"/>
      <c r="R173" s="100"/>
      <c r="S173" s="100"/>
      <c r="T173" s="100"/>
      <c r="U173" s="101"/>
      <c r="V173" s="101"/>
      <c r="W173" s="101"/>
      <c r="X173" s="101"/>
      <c r="Y173" s="101"/>
      <c r="Z173" s="100"/>
      <c r="AA173" s="100"/>
      <c r="AB173" s="100"/>
      <c r="AC173" s="100"/>
      <c r="AD173" s="100"/>
      <c r="AE173" s="100"/>
      <c r="AF173" s="179"/>
    </row>
    <row r="174" ht="4.5" customHeight="1">
      <c r="A174" s="96"/>
      <c r="B174" s="97"/>
      <c r="C174" s="98"/>
      <c r="D174" s="98"/>
      <c r="E174" s="99"/>
      <c r="F174" s="100"/>
      <c r="G174" s="100"/>
      <c r="H174" s="100"/>
      <c r="I174" s="100"/>
      <c r="J174" s="100"/>
      <c r="K174" s="100"/>
      <c r="L174" s="100"/>
      <c r="M174" s="100"/>
      <c r="N174" s="100"/>
      <c r="O174" s="100"/>
      <c r="P174" s="100"/>
      <c r="Q174" s="100"/>
      <c r="R174" s="100"/>
      <c r="S174" s="100"/>
      <c r="T174" s="100"/>
      <c r="U174" s="101"/>
      <c r="V174" s="101"/>
      <c r="W174" s="101"/>
      <c r="X174" s="101"/>
      <c r="Y174" s="101"/>
      <c r="Z174" s="100"/>
      <c r="AA174" s="100"/>
      <c r="AB174" s="100"/>
      <c r="AC174" s="100"/>
      <c r="AD174" s="100"/>
      <c r="AE174" s="100"/>
      <c r="AF174" s="179"/>
    </row>
    <row r="175" ht="4.5" customHeight="1">
      <c r="A175" s="96"/>
      <c r="B175" s="97"/>
      <c r="C175" s="98"/>
      <c r="D175" s="98"/>
      <c r="E175" s="99"/>
      <c r="F175" s="100"/>
      <c r="G175" s="100"/>
      <c r="H175" s="100"/>
      <c r="I175" s="100"/>
      <c r="J175" s="100"/>
      <c r="K175" s="100"/>
      <c r="L175" s="100"/>
      <c r="M175" s="100"/>
      <c r="N175" s="100"/>
      <c r="O175" s="100"/>
      <c r="P175" s="100"/>
      <c r="Q175" s="100"/>
      <c r="R175" s="100"/>
      <c r="S175" s="100"/>
      <c r="T175" s="100"/>
      <c r="U175" s="101"/>
      <c r="V175" s="101"/>
      <c r="W175" s="101"/>
      <c r="X175" s="101"/>
      <c r="Y175" s="101"/>
      <c r="Z175" s="100"/>
      <c r="AA175" s="100"/>
      <c r="AB175" s="100"/>
      <c r="AC175" s="100"/>
      <c r="AD175" s="100"/>
      <c r="AE175" s="100"/>
      <c r="AF175" s="179"/>
    </row>
    <row r="176" ht="4.5" customHeight="1">
      <c r="A176" s="96"/>
      <c r="B176" s="97"/>
      <c r="C176" s="98"/>
      <c r="D176" s="98"/>
      <c r="E176" s="99"/>
      <c r="F176" s="100"/>
      <c r="G176" s="100"/>
      <c r="H176" s="100"/>
      <c r="I176" s="100"/>
      <c r="J176" s="100"/>
      <c r="K176" s="100"/>
      <c r="L176" s="100"/>
      <c r="M176" s="100"/>
      <c r="N176" s="100"/>
      <c r="O176" s="100"/>
      <c r="P176" s="100"/>
      <c r="Q176" s="100"/>
      <c r="R176" s="100"/>
      <c r="S176" s="100"/>
      <c r="T176" s="100"/>
      <c r="U176" s="101"/>
      <c r="V176" s="101"/>
      <c r="W176" s="101"/>
      <c r="X176" s="101"/>
      <c r="Y176" s="101"/>
      <c r="Z176" s="100"/>
      <c r="AA176" s="100"/>
      <c r="AB176" s="100"/>
      <c r="AC176" s="100"/>
      <c r="AD176" s="100"/>
      <c r="AE176" s="100"/>
      <c r="AF176" s="179"/>
    </row>
    <row r="177" ht="4.5" customHeight="1">
      <c r="A177" s="96"/>
      <c r="B177" s="97"/>
      <c r="C177" s="98"/>
      <c r="D177" s="98"/>
      <c r="E177" s="99"/>
      <c r="F177" s="100"/>
      <c r="G177" s="100"/>
      <c r="H177" s="100"/>
      <c r="I177" s="100"/>
      <c r="J177" s="100"/>
      <c r="K177" s="100"/>
      <c r="L177" s="100"/>
      <c r="M177" s="100"/>
      <c r="N177" s="100"/>
      <c r="O177" s="100"/>
      <c r="P177" s="100"/>
      <c r="Q177" s="100"/>
      <c r="R177" s="100"/>
      <c r="S177" s="100"/>
      <c r="T177" s="100"/>
      <c r="U177" s="101"/>
      <c r="V177" s="101"/>
      <c r="W177" s="101"/>
      <c r="X177" s="101"/>
      <c r="Y177" s="101"/>
      <c r="Z177" s="100"/>
      <c r="AA177" s="100"/>
      <c r="AB177" s="100"/>
      <c r="AC177" s="100"/>
      <c r="AD177" s="100"/>
      <c r="AE177" s="100"/>
      <c r="AF177" s="179"/>
    </row>
    <row r="178" ht="4.5" customHeight="1">
      <c r="A178" s="96"/>
      <c r="B178" s="97"/>
      <c r="C178" s="98"/>
      <c r="D178" s="98"/>
      <c r="E178" s="99"/>
      <c r="F178" s="100"/>
      <c r="G178" s="100"/>
      <c r="H178" s="100"/>
      <c r="I178" s="100"/>
      <c r="J178" s="100"/>
      <c r="K178" s="100"/>
      <c r="L178" s="100"/>
      <c r="M178" s="100"/>
      <c r="N178" s="100"/>
      <c r="O178" s="100"/>
      <c r="P178" s="100"/>
      <c r="Q178" s="100"/>
      <c r="R178" s="100"/>
      <c r="S178" s="100"/>
      <c r="T178" s="100"/>
      <c r="U178" s="101"/>
      <c r="V178" s="101"/>
      <c r="W178" s="101"/>
      <c r="X178" s="101"/>
      <c r="Y178" s="101"/>
      <c r="Z178" s="100"/>
      <c r="AA178" s="100"/>
      <c r="AB178" s="100"/>
      <c r="AC178" s="100"/>
      <c r="AD178" s="100"/>
      <c r="AE178" s="100"/>
      <c r="AF178" s="179"/>
    </row>
    <row r="179" ht="4.5" customHeight="1">
      <c r="A179" s="96"/>
      <c r="B179" s="97"/>
      <c r="C179" s="98"/>
      <c r="D179" s="98"/>
      <c r="E179" s="99"/>
      <c r="F179" s="100"/>
      <c r="G179" s="100"/>
      <c r="H179" s="100"/>
      <c r="I179" s="100"/>
      <c r="J179" s="100"/>
      <c r="K179" s="100"/>
      <c r="L179" s="100"/>
      <c r="M179" s="100"/>
      <c r="N179" s="100"/>
      <c r="O179" s="100"/>
      <c r="P179" s="100"/>
      <c r="Q179" s="100"/>
      <c r="R179" s="100"/>
      <c r="S179" s="100"/>
      <c r="T179" s="100"/>
      <c r="U179" s="101"/>
      <c r="V179" s="101"/>
      <c r="W179" s="101"/>
      <c r="X179" s="101"/>
      <c r="Y179" s="101"/>
      <c r="Z179" s="100"/>
      <c r="AA179" s="100"/>
      <c r="AB179" s="100"/>
      <c r="AC179" s="100"/>
      <c r="AD179" s="100"/>
      <c r="AE179" s="100"/>
      <c r="AF179" s="179"/>
    </row>
    <row r="180" ht="4.5" customHeight="1">
      <c r="A180" s="96"/>
      <c r="B180" s="97"/>
      <c r="C180" s="98"/>
      <c r="D180" s="98"/>
      <c r="E180" s="99"/>
      <c r="F180" s="100"/>
      <c r="G180" s="100"/>
      <c r="H180" s="100"/>
      <c r="I180" s="100"/>
      <c r="J180" s="100"/>
      <c r="K180" s="100"/>
      <c r="L180" s="100"/>
      <c r="M180" s="100"/>
      <c r="N180" s="100"/>
      <c r="O180" s="100"/>
      <c r="P180" s="100"/>
      <c r="Q180" s="100"/>
      <c r="R180" s="100"/>
      <c r="S180" s="100"/>
      <c r="T180" s="100"/>
      <c r="U180" s="101"/>
      <c r="V180" s="101"/>
      <c r="W180" s="101"/>
      <c r="X180" s="101"/>
      <c r="Y180" s="101"/>
      <c r="Z180" s="100"/>
      <c r="AA180" s="100"/>
      <c r="AB180" s="100"/>
      <c r="AC180" s="100"/>
      <c r="AD180" s="100"/>
      <c r="AE180" s="100"/>
      <c r="AF180" s="179"/>
    </row>
    <row r="181" ht="4.5" customHeight="1">
      <c r="A181" s="96"/>
      <c r="B181" s="97"/>
      <c r="C181" s="98"/>
      <c r="D181" s="98"/>
      <c r="E181" s="99"/>
      <c r="F181" s="100"/>
      <c r="G181" s="100"/>
      <c r="H181" s="100"/>
      <c r="I181" s="100"/>
      <c r="J181" s="100"/>
      <c r="K181" s="100"/>
      <c r="L181" s="100"/>
      <c r="M181" s="100"/>
      <c r="N181" s="100"/>
      <c r="O181" s="100"/>
      <c r="P181" s="100"/>
      <c r="Q181" s="100"/>
      <c r="R181" s="100"/>
      <c r="S181" s="100"/>
      <c r="T181" s="100"/>
      <c r="U181" s="101"/>
      <c r="V181" s="101"/>
      <c r="W181" s="101"/>
      <c r="X181" s="101"/>
      <c r="Y181" s="101"/>
      <c r="Z181" s="100"/>
      <c r="AA181" s="100"/>
      <c r="AB181" s="100"/>
      <c r="AC181" s="100"/>
      <c r="AD181" s="100"/>
      <c r="AE181" s="100"/>
      <c r="AF181" s="179"/>
    </row>
    <row r="182" ht="4.5" customHeight="1">
      <c r="A182" s="96"/>
      <c r="B182" s="97"/>
      <c r="C182" s="98"/>
      <c r="D182" s="98"/>
      <c r="E182" s="99"/>
      <c r="F182" s="100"/>
      <c r="G182" s="100"/>
      <c r="H182" s="100"/>
      <c r="I182" s="100"/>
      <c r="J182" s="100"/>
      <c r="K182" s="100"/>
      <c r="L182" s="100"/>
      <c r="M182" s="100"/>
      <c r="N182" s="100"/>
      <c r="O182" s="100"/>
      <c r="P182" s="100"/>
      <c r="Q182" s="100"/>
      <c r="R182" s="100"/>
      <c r="S182" s="100"/>
      <c r="T182" s="100"/>
      <c r="U182" s="101"/>
      <c r="V182" s="101"/>
      <c r="W182" s="101"/>
      <c r="X182" s="101"/>
      <c r="Y182" s="101"/>
      <c r="Z182" s="100"/>
      <c r="AA182" s="100"/>
      <c r="AB182" s="100"/>
      <c r="AC182" s="100"/>
      <c r="AD182" s="100"/>
      <c r="AE182" s="100"/>
      <c r="AF182" s="179"/>
    </row>
    <row r="183" ht="4.5" customHeight="1">
      <c r="A183" s="96"/>
      <c r="B183" s="97"/>
      <c r="C183" s="98"/>
      <c r="D183" s="98"/>
      <c r="E183" s="99"/>
      <c r="F183" s="100"/>
      <c r="G183" s="100"/>
      <c r="H183" s="100"/>
      <c r="I183" s="100"/>
      <c r="J183" s="100"/>
      <c r="K183" s="100"/>
      <c r="L183" s="100"/>
      <c r="M183" s="100"/>
      <c r="N183" s="100"/>
      <c r="O183" s="100"/>
      <c r="P183" s="100"/>
      <c r="Q183" s="100"/>
      <c r="R183" s="100"/>
      <c r="S183" s="100"/>
      <c r="T183" s="100"/>
      <c r="U183" s="101"/>
      <c r="V183" s="101"/>
      <c r="W183" s="101"/>
      <c r="X183" s="101"/>
      <c r="Y183" s="101"/>
      <c r="Z183" s="100"/>
      <c r="AA183" s="100"/>
      <c r="AB183" s="100"/>
      <c r="AC183" s="100"/>
      <c r="AD183" s="100"/>
      <c r="AE183" s="100"/>
      <c r="AF183" s="179"/>
    </row>
    <row r="184" ht="4.5" customHeight="1">
      <c r="A184" s="96"/>
      <c r="B184" s="97"/>
      <c r="C184" s="98"/>
      <c r="D184" s="98"/>
      <c r="E184" s="99"/>
      <c r="F184" s="100"/>
      <c r="G184" s="100"/>
      <c r="H184" s="100"/>
      <c r="I184" s="100"/>
      <c r="J184" s="100"/>
      <c r="K184" s="100"/>
      <c r="L184" s="100"/>
      <c r="M184" s="100"/>
      <c r="N184" s="100"/>
      <c r="O184" s="100"/>
      <c r="P184" s="100"/>
      <c r="Q184" s="100"/>
      <c r="R184" s="100"/>
      <c r="S184" s="100"/>
      <c r="T184" s="100"/>
      <c r="U184" s="101"/>
      <c r="V184" s="101"/>
      <c r="W184" s="101"/>
      <c r="X184" s="101"/>
      <c r="Y184" s="101"/>
      <c r="Z184" s="100"/>
      <c r="AA184" s="100"/>
      <c r="AB184" s="100"/>
      <c r="AC184" s="100"/>
      <c r="AD184" s="100"/>
      <c r="AE184" s="100"/>
      <c r="AF184" s="179"/>
    </row>
    <row r="185" ht="4.5" customHeight="1">
      <c r="A185" s="96"/>
      <c r="B185" s="97"/>
      <c r="C185" s="98"/>
      <c r="D185" s="98"/>
      <c r="E185" s="99"/>
      <c r="F185" s="100"/>
      <c r="G185" s="100"/>
      <c r="H185" s="100"/>
      <c r="I185" s="100"/>
      <c r="J185" s="100"/>
      <c r="K185" s="100"/>
      <c r="L185" s="100"/>
      <c r="M185" s="100"/>
      <c r="N185" s="100"/>
      <c r="O185" s="100"/>
      <c r="P185" s="100"/>
      <c r="Q185" s="100"/>
      <c r="R185" s="100"/>
      <c r="S185" s="100"/>
      <c r="T185" s="100"/>
      <c r="U185" s="101"/>
      <c r="V185" s="101"/>
      <c r="W185" s="101"/>
      <c r="X185" s="101"/>
      <c r="Y185" s="101"/>
      <c r="Z185" s="100"/>
      <c r="AA185" s="100"/>
      <c r="AB185" s="100"/>
      <c r="AC185" s="100"/>
      <c r="AD185" s="100"/>
      <c r="AE185" s="100"/>
      <c r="AF185" s="179"/>
    </row>
    <row r="186" ht="4.5" customHeight="1">
      <c r="A186" s="96"/>
      <c r="B186" s="97"/>
      <c r="C186" s="98"/>
      <c r="D186" s="98"/>
      <c r="E186" s="99"/>
      <c r="F186" s="100"/>
      <c r="G186" s="100"/>
      <c r="H186" s="100"/>
      <c r="I186" s="100"/>
      <c r="J186" s="100"/>
      <c r="K186" s="100"/>
      <c r="L186" s="100"/>
      <c r="M186" s="100"/>
      <c r="N186" s="100"/>
      <c r="O186" s="100"/>
      <c r="P186" s="100"/>
      <c r="Q186" s="100"/>
      <c r="R186" s="100"/>
      <c r="S186" s="100"/>
      <c r="T186" s="100"/>
      <c r="U186" s="101"/>
      <c r="V186" s="101"/>
      <c r="W186" s="101"/>
      <c r="X186" s="101"/>
      <c r="Y186" s="101"/>
      <c r="Z186" s="100"/>
      <c r="AA186" s="100"/>
      <c r="AB186" s="100"/>
      <c r="AC186" s="100"/>
      <c r="AD186" s="100"/>
      <c r="AE186" s="100"/>
      <c r="AF186" s="179"/>
    </row>
    <row r="187" ht="4.5" customHeight="1">
      <c r="A187" s="96"/>
      <c r="B187" s="97"/>
      <c r="C187" s="98"/>
      <c r="D187" s="98"/>
      <c r="E187" s="99"/>
      <c r="F187" s="100"/>
      <c r="G187" s="100"/>
      <c r="H187" s="100"/>
      <c r="I187" s="100"/>
      <c r="J187" s="100"/>
      <c r="K187" s="100"/>
      <c r="L187" s="100"/>
      <c r="M187" s="100"/>
      <c r="N187" s="100"/>
      <c r="O187" s="100"/>
      <c r="P187" s="100"/>
      <c r="Q187" s="100"/>
      <c r="R187" s="100"/>
      <c r="S187" s="100"/>
      <c r="T187" s="100"/>
      <c r="U187" s="101"/>
      <c r="V187" s="101"/>
      <c r="W187" s="101"/>
      <c r="X187" s="101"/>
      <c r="Y187" s="101"/>
      <c r="Z187" s="100"/>
      <c r="AA187" s="100"/>
      <c r="AB187" s="100"/>
      <c r="AC187" s="100"/>
      <c r="AD187" s="100"/>
      <c r="AE187" s="100"/>
      <c r="AF187" s="179"/>
    </row>
    <row r="188" ht="4.5" customHeight="1">
      <c r="A188" s="96"/>
      <c r="B188" s="97"/>
      <c r="C188" s="98"/>
      <c r="D188" s="98"/>
      <c r="E188" s="99"/>
      <c r="F188" s="100"/>
      <c r="G188" s="100"/>
      <c r="H188" s="100"/>
      <c r="I188" s="100"/>
      <c r="J188" s="100"/>
      <c r="K188" s="100"/>
      <c r="L188" s="100"/>
      <c r="M188" s="100"/>
      <c r="N188" s="100"/>
      <c r="O188" s="100"/>
      <c r="P188" s="100"/>
      <c r="Q188" s="100"/>
      <c r="R188" s="100"/>
      <c r="S188" s="100"/>
      <c r="T188" s="100"/>
      <c r="U188" s="101"/>
      <c r="V188" s="101"/>
      <c r="W188" s="101"/>
      <c r="X188" s="101"/>
      <c r="Y188" s="101"/>
      <c r="Z188" s="100"/>
      <c r="AA188" s="100"/>
      <c r="AB188" s="100"/>
      <c r="AC188" s="100"/>
      <c r="AD188" s="100"/>
      <c r="AE188" s="100"/>
      <c r="AF188" s="179"/>
    </row>
    <row r="189" ht="4.5" customHeight="1">
      <c r="A189" s="96"/>
      <c r="B189" s="97"/>
      <c r="C189" s="98"/>
      <c r="D189" s="98"/>
      <c r="E189" s="99"/>
      <c r="F189" s="100"/>
      <c r="G189" s="100"/>
      <c r="H189" s="100"/>
      <c r="I189" s="100"/>
      <c r="J189" s="100"/>
      <c r="K189" s="100"/>
      <c r="L189" s="100"/>
      <c r="M189" s="100"/>
      <c r="N189" s="100"/>
      <c r="O189" s="100"/>
      <c r="P189" s="100"/>
      <c r="Q189" s="100"/>
      <c r="R189" s="100"/>
      <c r="S189" s="100"/>
      <c r="T189" s="100"/>
      <c r="U189" s="101"/>
      <c r="V189" s="101"/>
      <c r="W189" s="101"/>
      <c r="X189" s="101"/>
      <c r="Y189" s="101"/>
      <c r="Z189" s="100"/>
      <c r="AA189" s="100"/>
      <c r="AB189" s="100"/>
      <c r="AC189" s="100"/>
      <c r="AD189" s="100"/>
      <c r="AE189" s="100"/>
      <c r="AF189" s="179"/>
    </row>
    <row r="190" ht="4.5" customHeight="1">
      <c r="A190" s="96"/>
      <c r="B190" s="97"/>
      <c r="C190" s="98"/>
      <c r="D190" s="98"/>
      <c r="E190" s="99"/>
      <c r="F190" s="100"/>
      <c r="G190" s="100"/>
      <c r="H190" s="100"/>
      <c r="I190" s="100"/>
      <c r="J190" s="100"/>
      <c r="K190" s="100"/>
      <c r="L190" s="100"/>
      <c r="M190" s="100"/>
      <c r="N190" s="100"/>
      <c r="O190" s="100"/>
      <c r="P190" s="100"/>
      <c r="Q190" s="100"/>
      <c r="R190" s="100"/>
      <c r="S190" s="100"/>
      <c r="T190" s="100"/>
      <c r="U190" s="101"/>
      <c r="V190" s="101"/>
      <c r="W190" s="101"/>
      <c r="X190" s="101"/>
      <c r="Y190" s="101"/>
      <c r="Z190" s="100"/>
      <c r="AA190" s="100"/>
      <c r="AB190" s="100"/>
      <c r="AC190" s="100"/>
      <c r="AD190" s="100"/>
      <c r="AE190" s="100"/>
      <c r="AF190" s="179"/>
    </row>
    <row r="191" ht="4.5" customHeight="1">
      <c r="A191" s="96"/>
      <c r="B191" s="97"/>
      <c r="C191" s="98"/>
      <c r="D191" s="98"/>
      <c r="E191" s="99"/>
      <c r="F191" s="100"/>
      <c r="G191" s="100"/>
      <c r="H191" s="100"/>
      <c r="I191" s="100"/>
      <c r="J191" s="100"/>
      <c r="K191" s="100"/>
      <c r="L191" s="100"/>
      <c r="M191" s="100"/>
      <c r="N191" s="100"/>
      <c r="O191" s="100"/>
      <c r="P191" s="100"/>
      <c r="Q191" s="100"/>
      <c r="R191" s="100"/>
      <c r="S191" s="100"/>
      <c r="T191" s="100"/>
      <c r="U191" s="101"/>
      <c r="V191" s="101"/>
      <c r="W191" s="101"/>
      <c r="X191" s="101"/>
      <c r="Y191" s="101"/>
      <c r="Z191" s="100"/>
      <c r="AA191" s="100"/>
      <c r="AB191" s="100"/>
      <c r="AC191" s="100"/>
      <c r="AD191" s="100"/>
      <c r="AE191" s="100"/>
      <c r="AF191" s="179"/>
    </row>
    <row r="192" ht="4.5" customHeight="1">
      <c r="A192" s="96"/>
      <c r="B192" s="97"/>
      <c r="C192" s="98"/>
      <c r="D192" s="98"/>
      <c r="E192" s="99"/>
      <c r="F192" s="100"/>
      <c r="G192" s="100"/>
      <c r="H192" s="100"/>
      <c r="I192" s="100"/>
      <c r="J192" s="100"/>
      <c r="K192" s="100"/>
      <c r="L192" s="100"/>
      <c r="M192" s="100"/>
      <c r="N192" s="100"/>
      <c r="O192" s="100"/>
      <c r="P192" s="100"/>
      <c r="Q192" s="100"/>
      <c r="R192" s="100"/>
      <c r="S192" s="100"/>
      <c r="T192" s="100"/>
      <c r="U192" s="101"/>
      <c r="V192" s="101"/>
      <c r="W192" s="101"/>
      <c r="X192" s="101"/>
      <c r="Y192" s="101"/>
      <c r="Z192" s="100"/>
      <c r="AA192" s="100"/>
      <c r="AB192" s="100"/>
      <c r="AC192" s="100"/>
      <c r="AD192" s="100"/>
      <c r="AE192" s="100"/>
      <c r="AF192" s="179"/>
    </row>
    <row r="193" ht="4.5" customHeight="1">
      <c r="A193" s="96"/>
      <c r="B193" s="97"/>
      <c r="C193" s="98"/>
      <c r="D193" s="98"/>
      <c r="E193" s="99"/>
      <c r="F193" s="100"/>
      <c r="G193" s="100"/>
      <c r="H193" s="100"/>
      <c r="I193" s="100"/>
      <c r="J193" s="100"/>
      <c r="K193" s="100"/>
      <c r="L193" s="100"/>
      <c r="M193" s="100"/>
      <c r="N193" s="100"/>
      <c r="O193" s="100"/>
      <c r="P193" s="100"/>
      <c r="Q193" s="100"/>
      <c r="R193" s="100"/>
      <c r="S193" s="100"/>
      <c r="T193" s="100"/>
      <c r="U193" s="101"/>
      <c r="V193" s="101"/>
      <c r="W193" s="101"/>
      <c r="X193" s="101"/>
      <c r="Y193" s="101"/>
      <c r="Z193" s="100"/>
      <c r="AA193" s="100"/>
      <c r="AB193" s="100"/>
      <c r="AC193" s="100"/>
      <c r="AD193" s="100"/>
      <c r="AE193" s="100"/>
      <c r="AF193" s="179"/>
    </row>
    <row r="194" ht="4.5" customHeight="1">
      <c r="A194" s="96"/>
      <c r="B194" s="97"/>
      <c r="C194" s="98"/>
      <c r="D194" s="98"/>
      <c r="E194" s="99"/>
      <c r="F194" s="100"/>
      <c r="G194" s="100"/>
      <c r="H194" s="100"/>
      <c r="I194" s="100"/>
      <c r="J194" s="100"/>
      <c r="K194" s="100"/>
      <c r="L194" s="100"/>
      <c r="M194" s="100"/>
      <c r="N194" s="100"/>
      <c r="O194" s="100"/>
      <c r="P194" s="100"/>
      <c r="Q194" s="100"/>
      <c r="R194" s="100"/>
      <c r="S194" s="100"/>
      <c r="T194" s="100"/>
      <c r="U194" s="101"/>
      <c r="V194" s="101"/>
      <c r="W194" s="101"/>
      <c r="X194" s="101"/>
      <c r="Y194" s="101"/>
      <c r="Z194" s="100"/>
      <c r="AA194" s="100"/>
      <c r="AB194" s="100"/>
      <c r="AC194" s="100"/>
      <c r="AD194" s="100"/>
      <c r="AE194" s="100"/>
      <c r="AF194" s="179"/>
    </row>
    <row r="195" ht="4.5" customHeight="1">
      <c r="A195" s="96"/>
      <c r="B195" s="97"/>
      <c r="C195" s="98"/>
      <c r="D195" s="98"/>
      <c r="E195" s="99"/>
      <c r="F195" s="100"/>
      <c r="G195" s="100"/>
      <c r="H195" s="100"/>
      <c r="I195" s="100"/>
      <c r="J195" s="100"/>
      <c r="K195" s="100"/>
      <c r="L195" s="100"/>
      <c r="M195" s="100"/>
      <c r="N195" s="100"/>
      <c r="O195" s="100"/>
      <c r="P195" s="100"/>
      <c r="Q195" s="100"/>
      <c r="R195" s="100"/>
      <c r="S195" s="100"/>
      <c r="T195" s="100"/>
      <c r="U195" s="101"/>
      <c r="V195" s="101"/>
      <c r="W195" s="101"/>
      <c r="X195" s="101"/>
      <c r="Y195" s="101"/>
      <c r="Z195" s="100"/>
      <c r="AA195" s="100"/>
      <c r="AB195" s="100"/>
      <c r="AC195" s="100"/>
      <c r="AD195" s="100"/>
      <c r="AE195" s="100"/>
      <c r="AF195" s="179"/>
    </row>
    <row r="196" ht="4.5" customHeight="1">
      <c r="A196" s="96"/>
      <c r="B196" s="97"/>
      <c r="C196" s="98"/>
      <c r="D196" s="98"/>
      <c r="E196" s="99"/>
      <c r="F196" s="100"/>
      <c r="G196" s="100"/>
      <c r="H196" s="100"/>
      <c r="I196" s="100"/>
      <c r="J196" s="100"/>
      <c r="K196" s="100"/>
      <c r="L196" s="100"/>
      <c r="M196" s="100"/>
      <c r="N196" s="100"/>
      <c r="O196" s="100"/>
      <c r="P196" s="100"/>
      <c r="Q196" s="100"/>
      <c r="R196" s="100"/>
      <c r="S196" s="100"/>
      <c r="T196" s="100"/>
      <c r="U196" s="101"/>
      <c r="V196" s="101"/>
      <c r="W196" s="101"/>
      <c r="X196" s="101"/>
      <c r="Y196" s="101"/>
      <c r="Z196" s="100"/>
      <c r="AA196" s="100"/>
      <c r="AB196" s="100"/>
      <c r="AC196" s="100"/>
      <c r="AD196" s="100"/>
      <c r="AE196" s="100"/>
      <c r="AF196" s="179"/>
    </row>
    <row r="197" ht="4.5" customHeight="1">
      <c r="A197" s="96"/>
      <c r="B197" s="97"/>
      <c r="C197" s="98"/>
      <c r="D197" s="98"/>
      <c r="E197" s="99"/>
      <c r="F197" s="100"/>
      <c r="G197" s="100"/>
      <c r="H197" s="100"/>
      <c r="I197" s="100"/>
      <c r="J197" s="100"/>
      <c r="K197" s="100"/>
      <c r="L197" s="100"/>
      <c r="M197" s="100"/>
      <c r="N197" s="100"/>
      <c r="O197" s="100"/>
      <c r="P197" s="100"/>
      <c r="Q197" s="100"/>
      <c r="R197" s="100"/>
      <c r="S197" s="100"/>
      <c r="T197" s="100"/>
      <c r="U197" s="101"/>
      <c r="V197" s="101"/>
      <c r="W197" s="101"/>
      <c r="X197" s="101"/>
      <c r="Y197" s="101"/>
      <c r="Z197" s="100"/>
      <c r="AA197" s="100"/>
      <c r="AB197" s="100"/>
      <c r="AC197" s="100"/>
      <c r="AD197" s="100"/>
      <c r="AE197" s="100"/>
      <c r="AF197" s="179"/>
    </row>
    <row r="198" ht="4.5" customHeight="1">
      <c r="A198" s="96"/>
      <c r="B198" s="97"/>
      <c r="C198" s="98"/>
      <c r="D198" s="98"/>
      <c r="E198" s="99"/>
      <c r="F198" s="100"/>
      <c r="G198" s="100"/>
      <c r="H198" s="100"/>
      <c r="I198" s="100"/>
      <c r="J198" s="100"/>
      <c r="K198" s="100"/>
      <c r="L198" s="100"/>
      <c r="M198" s="100"/>
      <c r="N198" s="100"/>
      <c r="O198" s="100"/>
      <c r="P198" s="100"/>
      <c r="Q198" s="100"/>
      <c r="R198" s="100"/>
      <c r="S198" s="100"/>
      <c r="T198" s="100"/>
      <c r="U198" s="101"/>
      <c r="V198" s="101"/>
      <c r="W198" s="101"/>
      <c r="X198" s="101"/>
      <c r="Y198" s="101"/>
      <c r="Z198" s="100"/>
      <c r="AA198" s="100"/>
      <c r="AB198" s="100"/>
      <c r="AC198" s="100"/>
      <c r="AD198" s="100"/>
      <c r="AE198" s="100"/>
      <c r="AF198" s="179"/>
    </row>
    <row r="199" ht="4.5" customHeight="1">
      <c r="A199" s="96"/>
      <c r="B199" s="97"/>
      <c r="C199" s="98"/>
      <c r="D199" s="98"/>
      <c r="E199" s="99"/>
      <c r="F199" s="100"/>
      <c r="G199" s="100"/>
      <c r="H199" s="100"/>
      <c r="I199" s="100"/>
      <c r="J199" s="100"/>
      <c r="K199" s="100"/>
      <c r="L199" s="100"/>
      <c r="M199" s="100"/>
      <c r="N199" s="100"/>
      <c r="O199" s="100"/>
      <c r="P199" s="100"/>
      <c r="Q199" s="100"/>
      <c r="R199" s="100"/>
      <c r="S199" s="100"/>
      <c r="T199" s="100"/>
      <c r="U199" s="101"/>
      <c r="V199" s="101"/>
      <c r="W199" s="101"/>
      <c r="X199" s="101"/>
      <c r="Y199" s="101"/>
      <c r="Z199" s="100"/>
      <c r="AA199" s="100"/>
      <c r="AB199" s="100"/>
      <c r="AC199" s="100"/>
      <c r="AD199" s="100"/>
      <c r="AE199" s="100"/>
      <c r="AF199" s="179"/>
    </row>
    <row r="200" ht="4.5" customHeight="1">
      <c r="A200" s="96"/>
      <c r="B200" s="97"/>
      <c r="C200" s="98"/>
      <c r="D200" s="98"/>
      <c r="E200" s="99"/>
      <c r="F200" s="100"/>
      <c r="G200" s="100"/>
      <c r="H200" s="100"/>
      <c r="I200" s="100"/>
      <c r="J200" s="100"/>
      <c r="K200" s="100"/>
      <c r="L200" s="100"/>
      <c r="M200" s="100"/>
      <c r="N200" s="100"/>
      <c r="O200" s="100"/>
      <c r="P200" s="100"/>
      <c r="Q200" s="100"/>
      <c r="R200" s="100"/>
      <c r="S200" s="100"/>
      <c r="T200" s="100"/>
      <c r="U200" s="101"/>
      <c r="V200" s="101"/>
      <c r="W200" s="101"/>
      <c r="X200" s="101"/>
      <c r="Y200" s="101"/>
      <c r="Z200" s="100"/>
      <c r="AA200" s="100"/>
      <c r="AB200" s="100"/>
      <c r="AC200" s="100"/>
      <c r="AD200" s="100"/>
      <c r="AE200" s="100"/>
      <c r="AF200" s="179"/>
    </row>
    <row r="201" ht="4.5" customHeight="1">
      <c r="A201" s="96"/>
      <c r="B201" s="97"/>
      <c r="C201" s="98"/>
      <c r="D201" s="98"/>
      <c r="E201" s="99"/>
      <c r="F201" s="100"/>
      <c r="G201" s="100"/>
      <c r="H201" s="100"/>
      <c r="I201" s="100"/>
      <c r="J201" s="100"/>
      <c r="K201" s="100"/>
      <c r="L201" s="100"/>
      <c r="M201" s="100"/>
      <c r="N201" s="100"/>
      <c r="O201" s="100"/>
      <c r="P201" s="100"/>
      <c r="Q201" s="100"/>
      <c r="R201" s="100"/>
      <c r="S201" s="100"/>
      <c r="T201" s="100"/>
      <c r="U201" s="101"/>
      <c r="V201" s="101"/>
      <c r="W201" s="101"/>
      <c r="X201" s="101"/>
      <c r="Y201" s="101"/>
      <c r="Z201" s="100"/>
      <c r="AA201" s="100"/>
      <c r="AB201" s="100"/>
      <c r="AC201" s="100"/>
      <c r="AD201" s="100"/>
      <c r="AE201" s="100"/>
      <c r="AF201" s="179"/>
    </row>
    <row r="202" ht="4.5" customHeight="1">
      <c r="A202" s="96"/>
      <c r="B202" s="97"/>
      <c r="C202" s="98"/>
      <c r="D202" s="98"/>
      <c r="E202" s="99"/>
      <c r="F202" s="100"/>
      <c r="G202" s="100"/>
      <c r="H202" s="100"/>
      <c r="I202" s="100"/>
      <c r="J202" s="100"/>
      <c r="K202" s="100"/>
      <c r="L202" s="100"/>
      <c r="M202" s="100"/>
      <c r="N202" s="100"/>
      <c r="O202" s="100"/>
      <c r="P202" s="100"/>
      <c r="Q202" s="100"/>
      <c r="R202" s="100"/>
      <c r="S202" s="100"/>
      <c r="T202" s="100"/>
      <c r="U202" s="101"/>
      <c r="V202" s="101"/>
      <c r="W202" s="101"/>
      <c r="X202" s="101"/>
      <c r="Y202" s="101"/>
      <c r="Z202" s="100"/>
      <c r="AA202" s="100"/>
      <c r="AB202" s="100"/>
      <c r="AC202" s="100"/>
      <c r="AD202" s="100"/>
      <c r="AE202" s="100"/>
      <c r="AF202" s="179"/>
    </row>
    <row r="203" ht="4.5" customHeight="1">
      <c r="A203" s="96"/>
      <c r="B203" s="97"/>
      <c r="C203" s="98"/>
      <c r="D203" s="98"/>
      <c r="E203" s="99"/>
      <c r="F203" s="100"/>
      <c r="G203" s="100"/>
      <c r="H203" s="100"/>
      <c r="I203" s="100"/>
      <c r="J203" s="100"/>
      <c r="K203" s="100"/>
      <c r="L203" s="100"/>
      <c r="M203" s="100"/>
      <c r="N203" s="100"/>
      <c r="O203" s="100"/>
      <c r="P203" s="100"/>
      <c r="Q203" s="100"/>
      <c r="R203" s="100"/>
      <c r="S203" s="100"/>
      <c r="T203" s="100"/>
      <c r="U203" s="101"/>
      <c r="V203" s="101"/>
      <c r="W203" s="101"/>
      <c r="X203" s="101"/>
      <c r="Y203" s="101"/>
      <c r="Z203" s="100"/>
      <c r="AA203" s="100"/>
      <c r="AB203" s="100"/>
      <c r="AC203" s="100"/>
      <c r="AD203" s="100"/>
      <c r="AE203" s="100"/>
      <c r="AF203" s="179"/>
    </row>
    <row r="204" ht="4.5" customHeight="1">
      <c r="A204" s="96"/>
      <c r="B204" s="97"/>
      <c r="C204" s="98"/>
      <c r="D204" s="98"/>
      <c r="E204" s="99"/>
      <c r="F204" s="100"/>
      <c r="G204" s="100"/>
      <c r="H204" s="100"/>
      <c r="I204" s="100"/>
      <c r="J204" s="100"/>
      <c r="K204" s="100"/>
      <c r="L204" s="100"/>
      <c r="M204" s="100"/>
      <c r="N204" s="100"/>
      <c r="O204" s="100"/>
      <c r="P204" s="100"/>
      <c r="Q204" s="100"/>
      <c r="R204" s="100"/>
      <c r="S204" s="100"/>
      <c r="T204" s="100"/>
      <c r="U204" s="101"/>
      <c r="V204" s="101"/>
      <c r="W204" s="101"/>
      <c r="X204" s="101"/>
      <c r="Y204" s="101"/>
      <c r="Z204" s="100"/>
      <c r="AA204" s="100"/>
      <c r="AB204" s="100"/>
      <c r="AC204" s="100"/>
      <c r="AD204" s="100"/>
      <c r="AE204" s="100"/>
      <c r="AF204" s="179"/>
    </row>
    <row r="205" ht="4.5" customHeight="1">
      <c r="A205" s="96"/>
      <c r="B205" s="97"/>
      <c r="C205" s="98"/>
      <c r="D205" s="98"/>
      <c r="E205" s="99"/>
      <c r="F205" s="100"/>
      <c r="G205" s="100"/>
      <c r="H205" s="100"/>
      <c r="I205" s="100"/>
      <c r="J205" s="100"/>
      <c r="K205" s="100"/>
      <c r="L205" s="100"/>
      <c r="M205" s="100"/>
      <c r="N205" s="100"/>
      <c r="O205" s="100"/>
      <c r="P205" s="100"/>
      <c r="Q205" s="100"/>
      <c r="R205" s="100"/>
      <c r="S205" s="100"/>
      <c r="T205" s="100"/>
      <c r="U205" s="101"/>
      <c r="V205" s="101"/>
      <c r="W205" s="101"/>
      <c r="X205" s="101"/>
      <c r="Y205" s="101"/>
      <c r="Z205" s="100"/>
      <c r="AA205" s="100"/>
      <c r="AB205" s="100"/>
      <c r="AC205" s="100"/>
      <c r="AD205" s="100"/>
      <c r="AE205" s="100"/>
      <c r="AF205" s="179"/>
    </row>
    <row r="206" ht="4.5" customHeight="1">
      <c r="A206" s="96"/>
      <c r="B206" s="97"/>
      <c r="C206" s="98"/>
      <c r="D206" s="98"/>
      <c r="E206" s="99"/>
      <c r="F206" s="100"/>
      <c r="G206" s="100"/>
      <c r="H206" s="100"/>
      <c r="I206" s="100"/>
      <c r="J206" s="100"/>
      <c r="K206" s="100"/>
      <c r="L206" s="100"/>
      <c r="M206" s="100"/>
      <c r="N206" s="100"/>
      <c r="O206" s="100"/>
      <c r="P206" s="100"/>
      <c r="Q206" s="100"/>
      <c r="R206" s="100"/>
      <c r="S206" s="100"/>
      <c r="T206" s="100"/>
      <c r="U206" s="101"/>
      <c r="V206" s="101"/>
      <c r="W206" s="101"/>
      <c r="X206" s="101"/>
      <c r="Y206" s="101"/>
      <c r="Z206" s="100"/>
      <c r="AA206" s="100"/>
      <c r="AB206" s="100"/>
      <c r="AC206" s="100"/>
      <c r="AD206" s="100"/>
      <c r="AE206" s="100"/>
      <c r="AF206" s="179"/>
    </row>
    <row r="207" ht="4.5" customHeight="1">
      <c r="A207" s="96"/>
      <c r="B207" s="97"/>
      <c r="C207" s="98"/>
      <c r="D207" s="98"/>
      <c r="E207" s="99"/>
      <c r="F207" s="100"/>
      <c r="G207" s="100"/>
      <c r="H207" s="100"/>
      <c r="I207" s="100"/>
      <c r="J207" s="100"/>
      <c r="K207" s="100"/>
      <c r="L207" s="100"/>
      <c r="M207" s="100"/>
      <c r="N207" s="100"/>
      <c r="O207" s="100"/>
      <c r="P207" s="100"/>
      <c r="Q207" s="100"/>
      <c r="R207" s="100"/>
      <c r="S207" s="100"/>
      <c r="T207" s="100"/>
      <c r="U207" s="101"/>
      <c r="V207" s="101"/>
      <c r="W207" s="101"/>
      <c r="X207" s="101"/>
      <c r="Y207" s="101"/>
      <c r="Z207" s="100"/>
      <c r="AA207" s="100"/>
      <c r="AB207" s="100"/>
      <c r="AC207" s="100"/>
      <c r="AD207" s="100"/>
      <c r="AE207" s="100"/>
      <c r="AF207" s="179"/>
    </row>
    <row r="208" ht="4.5" customHeight="1">
      <c r="A208" s="96"/>
      <c r="B208" s="97"/>
      <c r="C208" s="98"/>
      <c r="D208" s="98"/>
      <c r="E208" s="99"/>
      <c r="F208" s="100"/>
      <c r="G208" s="100"/>
      <c r="H208" s="100"/>
      <c r="I208" s="100"/>
      <c r="J208" s="100"/>
      <c r="K208" s="100"/>
      <c r="L208" s="100"/>
      <c r="M208" s="100"/>
      <c r="N208" s="100"/>
      <c r="O208" s="100"/>
      <c r="P208" s="100"/>
      <c r="Q208" s="100"/>
      <c r="R208" s="100"/>
      <c r="S208" s="100"/>
      <c r="T208" s="100"/>
      <c r="U208" s="101"/>
      <c r="V208" s="101"/>
      <c r="W208" s="101"/>
      <c r="X208" s="101"/>
      <c r="Y208" s="101"/>
      <c r="Z208" s="100"/>
      <c r="AA208" s="100"/>
      <c r="AB208" s="100"/>
      <c r="AC208" s="100"/>
      <c r="AD208" s="100"/>
      <c r="AE208" s="100"/>
      <c r="AF208" s="179"/>
    </row>
    <row r="209" ht="4.5" customHeight="1">
      <c r="A209" s="96"/>
      <c r="B209" s="97"/>
      <c r="C209" s="98"/>
      <c r="D209" s="98"/>
      <c r="E209" s="99"/>
      <c r="F209" s="100"/>
      <c r="G209" s="100"/>
      <c r="H209" s="100"/>
      <c r="I209" s="100"/>
      <c r="J209" s="100"/>
      <c r="K209" s="100"/>
      <c r="L209" s="100"/>
      <c r="M209" s="100"/>
      <c r="N209" s="100"/>
      <c r="O209" s="100"/>
      <c r="P209" s="100"/>
      <c r="Q209" s="100"/>
      <c r="R209" s="100"/>
      <c r="S209" s="100"/>
      <c r="T209" s="100"/>
      <c r="U209" s="101"/>
      <c r="V209" s="101"/>
      <c r="W209" s="101"/>
      <c r="X209" s="101"/>
      <c r="Y209" s="101"/>
      <c r="Z209" s="100"/>
      <c r="AA209" s="100"/>
      <c r="AB209" s="100"/>
      <c r="AC209" s="100"/>
      <c r="AD209" s="100"/>
      <c r="AE209" s="100"/>
      <c r="AF209" s="179"/>
    </row>
    <row r="210" ht="4.5" customHeight="1">
      <c r="A210" s="96"/>
      <c r="B210" s="97"/>
      <c r="C210" s="98"/>
      <c r="D210" s="98"/>
      <c r="E210" s="99"/>
      <c r="F210" s="100"/>
      <c r="G210" s="100"/>
      <c r="H210" s="100"/>
      <c r="I210" s="100"/>
      <c r="J210" s="100"/>
      <c r="K210" s="100"/>
      <c r="L210" s="100"/>
      <c r="M210" s="100"/>
      <c r="N210" s="100"/>
      <c r="O210" s="100"/>
      <c r="P210" s="100"/>
      <c r="Q210" s="100"/>
      <c r="R210" s="100"/>
      <c r="S210" s="100"/>
      <c r="T210" s="100"/>
      <c r="U210" s="101"/>
      <c r="V210" s="101"/>
      <c r="W210" s="101"/>
      <c r="X210" s="101"/>
      <c r="Y210" s="101"/>
      <c r="Z210" s="100"/>
      <c r="AA210" s="100"/>
      <c r="AB210" s="100"/>
      <c r="AC210" s="100"/>
      <c r="AD210" s="100"/>
      <c r="AE210" s="100"/>
      <c r="AF210" s="179"/>
    </row>
    <row r="211" ht="4.5" customHeight="1">
      <c r="A211" s="96"/>
      <c r="B211" s="97"/>
      <c r="C211" s="98"/>
      <c r="D211" s="98"/>
      <c r="E211" s="99"/>
      <c r="F211" s="100"/>
      <c r="G211" s="100"/>
      <c r="H211" s="100"/>
      <c r="I211" s="100"/>
      <c r="J211" s="100"/>
      <c r="K211" s="100"/>
      <c r="L211" s="100"/>
      <c r="M211" s="100"/>
      <c r="N211" s="100"/>
      <c r="O211" s="100"/>
      <c r="P211" s="100"/>
      <c r="Q211" s="100"/>
      <c r="R211" s="100"/>
      <c r="S211" s="100"/>
      <c r="T211" s="100"/>
      <c r="U211" s="101"/>
      <c r="V211" s="101"/>
      <c r="W211" s="101"/>
      <c r="X211" s="101"/>
      <c r="Y211" s="101"/>
      <c r="Z211" s="100"/>
      <c r="AA211" s="100"/>
      <c r="AB211" s="100"/>
      <c r="AC211" s="100"/>
      <c r="AD211" s="100"/>
      <c r="AE211" s="100"/>
      <c r="AF211" s="179"/>
    </row>
    <row r="212" ht="4.5" customHeight="1">
      <c r="A212" s="96"/>
      <c r="B212" s="97"/>
      <c r="C212" s="98"/>
      <c r="D212" s="98"/>
      <c r="E212" s="99"/>
      <c r="F212" s="100"/>
      <c r="G212" s="100"/>
      <c r="H212" s="100"/>
      <c r="I212" s="100"/>
      <c r="J212" s="100"/>
      <c r="K212" s="100"/>
      <c r="L212" s="100"/>
      <c r="M212" s="100"/>
      <c r="N212" s="100"/>
      <c r="O212" s="100"/>
      <c r="P212" s="100"/>
      <c r="Q212" s="100"/>
      <c r="R212" s="100"/>
      <c r="S212" s="100"/>
      <c r="T212" s="100"/>
      <c r="U212" s="101"/>
      <c r="V212" s="101"/>
      <c r="W212" s="101"/>
      <c r="X212" s="101"/>
      <c r="Y212" s="101"/>
      <c r="Z212" s="100"/>
      <c r="AA212" s="100"/>
      <c r="AB212" s="100"/>
      <c r="AC212" s="100"/>
      <c r="AD212" s="100"/>
      <c r="AE212" s="100"/>
      <c r="AF212" s="179"/>
    </row>
    <row r="213" ht="4.5" customHeight="1">
      <c r="A213" s="96"/>
      <c r="B213" s="97"/>
      <c r="C213" s="98"/>
      <c r="D213" s="98"/>
      <c r="E213" s="99"/>
      <c r="F213" s="100"/>
      <c r="G213" s="100"/>
      <c r="H213" s="100"/>
      <c r="I213" s="100"/>
      <c r="J213" s="100"/>
      <c r="K213" s="100"/>
      <c r="L213" s="100"/>
      <c r="M213" s="100"/>
      <c r="N213" s="100"/>
      <c r="O213" s="100"/>
      <c r="P213" s="100"/>
      <c r="Q213" s="100"/>
      <c r="R213" s="100"/>
      <c r="S213" s="100"/>
      <c r="T213" s="100"/>
      <c r="U213" s="101"/>
      <c r="V213" s="101"/>
      <c r="W213" s="101"/>
      <c r="X213" s="101"/>
      <c r="Y213" s="101"/>
      <c r="Z213" s="100"/>
      <c r="AA213" s="100"/>
      <c r="AB213" s="100"/>
      <c r="AC213" s="100"/>
      <c r="AD213" s="100"/>
      <c r="AE213" s="100"/>
      <c r="AF213" s="179"/>
    </row>
    <row r="214" ht="4.5" customHeight="1">
      <c r="A214" s="96"/>
      <c r="B214" s="97"/>
      <c r="C214" s="98"/>
      <c r="D214" s="98"/>
      <c r="E214" s="99"/>
      <c r="F214" s="100"/>
      <c r="G214" s="100"/>
      <c r="H214" s="100"/>
      <c r="I214" s="100"/>
      <c r="J214" s="100"/>
      <c r="K214" s="100"/>
      <c r="L214" s="100"/>
      <c r="M214" s="100"/>
      <c r="N214" s="100"/>
      <c r="O214" s="100"/>
      <c r="P214" s="100"/>
      <c r="Q214" s="100"/>
      <c r="R214" s="100"/>
      <c r="S214" s="100"/>
      <c r="T214" s="100"/>
      <c r="U214" s="101"/>
      <c r="V214" s="101"/>
      <c r="W214" s="101"/>
      <c r="X214" s="101"/>
      <c r="Y214" s="101"/>
      <c r="Z214" s="100"/>
      <c r="AA214" s="100"/>
      <c r="AB214" s="100"/>
      <c r="AC214" s="100"/>
      <c r="AD214" s="100"/>
      <c r="AE214" s="100"/>
      <c r="AF214" s="179"/>
    </row>
    <row r="215" ht="4.5" customHeight="1">
      <c r="A215" s="96"/>
      <c r="B215" s="97"/>
      <c r="C215" s="98"/>
      <c r="D215" s="98"/>
      <c r="E215" s="99"/>
      <c r="F215" s="100"/>
      <c r="G215" s="100"/>
      <c r="H215" s="100"/>
      <c r="I215" s="100"/>
      <c r="J215" s="100"/>
      <c r="K215" s="100"/>
      <c r="L215" s="100"/>
      <c r="M215" s="100"/>
      <c r="N215" s="100"/>
      <c r="O215" s="100"/>
      <c r="P215" s="100"/>
      <c r="Q215" s="100"/>
      <c r="R215" s="100"/>
      <c r="S215" s="100"/>
      <c r="T215" s="100"/>
      <c r="U215" s="101"/>
      <c r="V215" s="101"/>
      <c r="W215" s="101"/>
      <c r="X215" s="101"/>
      <c r="Y215" s="101"/>
      <c r="Z215" s="100"/>
      <c r="AA215" s="100"/>
      <c r="AB215" s="100"/>
      <c r="AC215" s="100"/>
      <c r="AD215" s="100"/>
      <c r="AE215" s="100"/>
      <c r="AF215" s="179"/>
    </row>
    <row r="216" ht="4.5" customHeight="1">
      <c r="A216" s="96"/>
      <c r="B216" s="97"/>
      <c r="C216" s="98"/>
      <c r="D216" s="98"/>
      <c r="E216" s="99"/>
      <c r="F216" s="100"/>
      <c r="G216" s="100"/>
      <c r="H216" s="100"/>
      <c r="I216" s="100"/>
      <c r="J216" s="100"/>
      <c r="K216" s="100"/>
      <c r="L216" s="100"/>
      <c r="M216" s="100"/>
      <c r="N216" s="100"/>
      <c r="O216" s="100"/>
      <c r="P216" s="100"/>
      <c r="Q216" s="100"/>
      <c r="R216" s="100"/>
      <c r="S216" s="100"/>
      <c r="T216" s="100"/>
      <c r="U216" s="101"/>
      <c r="V216" s="101"/>
      <c r="W216" s="101"/>
      <c r="X216" s="101"/>
      <c r="Y216" s="101"/>
      <c r="Z216" s="100"/>
      <c r="AA216" s="100"/>
      <c r="AB216" s="100"/>
      <c r="AC216" s="100"/>
      <c r="AD216" s="100"/>
      <c r="AE216" s="100"/>
      <c r="AF216" s="179"/>
    </row>
    <row r="217" ht="4.5" customHeight="1">
      <c r="A217" s="96"/>
      <c r="B217" s="97"/>
      <c r="C217" s="98"/>
      <c r="D217" s="98"/>
      <c r="E217" s="99"/>
      <c r="F217" s="100"/>
      <c r="G217" s="100"/>
      <c r="H217" s="100"/>
      <c r="I217" s="100"/>
      <c r="J217" s="100"/>
      <c r="K217" s="100"/>
      <c r="L217" s="100"/>
      <c r="M217" s="100"/>
      <c r="N217" s="100"/>
      <c r="O217" s="100"/>
      <c r="P217" s="100"/>
      <c r="Q217" s="100"/>
      <c r="R217" s="100"/>
      <c r="S217" s="100"/>
      <c r="T217" s="100"/>
      <c r="U217" s="101"/>
      <c r="V217" s="101"/>
      <c r="W217" s="101"/>
      <c r="X217" s="101"/>
      <c r="Y217" s="101"/>
      <c r="Z217" s="100"/>
      <c r="AA217" s="100"/>
      <c r="AB217" s="100"/>
      <c r="AC217" s="100"/>
      <c r="AD217" s="100"/>
      <c r="AE217" s="100"/>
      <c r="AF217" s="179"/>
    </row>
    <row r="218" ht="4.5" customHeight="1">
      <c r="A218" s="96"/>
      <c r="B218" s="97"/>
      <c r="C218" s="98"/>
      <c r="D218" s="98"/>
      <c r="E218" s="99"/>
      <c r="F218" s="100"/>
      <c r="G218" s="100"/>
      <c r="H218" s="100"/>
      <c r="I218" s="100"/>
      <c r="J218" s="100"/>
      <c r="K218" s="100"/>
      <c r="L218" s="100"/>
      <c r="M218" s="100"/>
      <c r="N218" s="100"/>
      <c r="O218" s="100"/>
      <c r="P218" s="100"/>
      <c r="Q218" s="100"/>
      <c r="R218" s="100"/>
      <c r="S218" s="100"/>
      <c r="T218" s="100"/>
      <c r="U218" s="101"/>
      <c r="V218" s="101"/>
      <c r="W218" s="101"/>
      <c r="X218" s="101"/>
      <c r="Y218" s="101"/>
      <c r="Z218" s="100"/>
      <c r="AA218" s="100"/>
      <c r="AB218" s="100"/>
      <c r="AC218" s="100"/>
      <c r="AD218" s="100"/>
      <c r="AE218" s="100"/>
      <c r="AF218" s="179"/>
    </row>
    <row r="219" ht="4.5" customHeight="1">
      <c r="A219" s="96"/>
      <c r="B219" s="97"/>
      <c r="C219" s="98"/>
      <c r="D219" s="98"/>
      <c r="E219" s="99"/>
      <c r="F219" s="100"/>
      <c r="G219" s="100"/>
      <c r="H219" s="100"/>
      <c r="I219" s="100"/>
      <c r="J219" s="100"/>
      <c r="K219" s="100"/>
      <c r="L219" s="100"/>
      <c r="M219" s="100"/>
      <c r="N219" s="100"/>
      <c r="O219" s="100"/>
      <c r="P219" s="100"/>
      <c r="Q219" s="100"/>
      <c r="R219" s="100"/>
      <c r="S219" s="100"/>
      <c r="T219" s="100"/>
      <c r="U219" s="101"/>
      <c r="V219" s="101"/>
      <c r="W219" s="101"/>
      <c r="X219" s="101"/>
      <c r="Y219" s="101"/>
      <c r="Z219" s="100"/>
      <c r="AA219" s="100"/>
      <c r="AB219" s="100"/>
      <c r="AC219" s="100"/>
      <c r="AD219" s="100"/>
      <c r="AE219" s="100"/>
      <c r="AF219" s="179"/>
    </row>
    <row r="220" ht="4.5" customHeight="1">
      <c r="A220" s="96"/>
      <c r="B220" s="97"/>
      <c r="C220" s="98"/>
      <c r="D220" s="98"/>
      <c r="E220" s="99"/>
      <c r="F220" s="100"/>
      <c r="G220" s="100"/>
      <c r="H220" s="100"/>
      <c r="I220" s="100"/>
      <c r="J220" s="100"/>
      <c r="K220" s="100"/>
      <c r="L220" s="100"/>
      <c r="M220" s="100"/>
      <c r="N220" s="100"/>
      <c r="O220" s="100"/>
      <c r="P220" s="100"/>
      <c r="Q220" s="100"/>
      <c r="R220" s="100"/>
      <c r="S220" s="100"/>
      <c r="T220" s="100"/>
      <c r="U220" s="101"/>
      <c r="V220" s="101"/>
      <c r="W220" s="101"/>
      <c r="X220" s="101"/>
      <c r="Y220" s="101"/>
      <c r="Z220" s="100"/>
      <c r="AA220" s="100"/>
      <c r="AB220" s="100"/>
      <c r="AC220" s="100"/>
      <c r="AD220" s="100"/>
      <c r="AE220" s="100"/>
      <c r="AF220" s="179"/>
    </row>
    <row r="221" ht="4.5" customHeight="1">
      <c r="A221" s="96"/>
      <c r="B221" s="97"/>
      <c r="C221" s="98"/>
      <c r="D221" s="98"/>
      <c r="E221" s="99"/>
      <c r="F221" s="100"/>
      <c r="G221" s="100"/>
      <c r="H221" s="100"/>
      <c r="I221" s="100"/>
      <c r="J221" s="100"/>
      <c r="K221" s="100"/>
      <c r="L221" s="100"/>
      <c r="M221" s="100"/>
      <c r="N221" s="100"/>
      <c r="O221" s="100"/>
      <c r="P221" s="100"/>
      <c r="Q221" s="100"/>
      <c r="R221" s="100"/>
      <c r="S221" s="100"/>
      <c r="T221" s="100"/>
      <c r="U221" s="101"/>
      <c r="V221" s="101"/>
      <c r="W221" s="101"/>
      <c r="X221" s="101"/>
      <c r="Y221" s="101"/>
      <c r="Z221" s="100"/>
      <c r="AA221" s="100"/>
      <c r="AB221" s="100"/>
      <c r="AC221" s="100"/>
      <c r="AD221" s="100"/>
      <c r="AE221" s="100"/>
      <c r="AF221" s="179"/>
    </row>
    <row r="222" ht="4.5" customHeight="1">
      <c r="A222" s="96"/>
      <c r="B222" s="97"/>
      <c r="C222" s="98"/>
      <c r="D222" s="98"/>
      <c r="E222" s="99"/>
      <c r="F222" s="100"/>
      <c r="G222" s="100"/>
      <c r="H222" s="100"/>
      <c r="I222" s="100"/>
      <c r="J222" s="100"/>
      <c r="K222" s="100"/>
      <c r="L222" s="100"/>
      <c r="M222" s="100"/>
      <c r="N222" s="100"/>
      <c r="O222" s="100"/>
      <c r="P222" s="100"/>
      <c r="Q222" s="100"/>
      <c r="R222" s="100"/>
      <c r="S222" s="100"/>
      <c r="T222" s="100"/>
      <c r="U222" s="101"/>
      <c r="V222" s="101"/>
      <c r="W222" s="101"/>
      <c r="X222" s="101"/>
      <c r="Y222" s="101"/>
      <c r="Z222" s="100"/>
      <c r="AA222" s="100"/>
      <c r="AB222" s="100"/>
      <c r="AC222" s="100"/>
      <c r="AD222" s="100"/>
      <c r="AE222" s="100"/>
      <c r="AF222" s="179"/>
    </row>
    <row r="223" ht="4.5" customHeight="1">
      <c r="A223" s="96"/>
      <c r="B223" s="97"/>
      <c r="C223" s="98"/>
      <c r="D223" s="98"/>
      <c r="E223" s="99"/>
      <c r="F223" s="100"/>
      <c r="G223" s="100"/>
      <c r="H223" s="100"/>
      <c r="I223" s="100"/>
      <c r="J223" s="100"/>
      <c r="K223" s="100"/>
      <c r="L223" s="100"/>
      <c r="M223" s="100"/>
      <c r="N223" s="100"/>
      <c r="O223" s="100"/>
      <c r="P223" s="100"/>
      <c r="Q223" s="100"/>
      <c r="R223" s="100"/>
      <c r="S223" s="100"/>
      <c r="T223" s="100"/>
      <c r="U223" s="101"/>
      <c r="V223" s="101"/>
      <c r="W223" s="101"/>
      <c r="X223" s="101"/>
      <c r="Y223" s="101"/>
      <c r="Z223" s="100"/>
      <c r="AA223" s="100"/>
      <c r="AB223" s="100"/>
      <c r="AC223" s="100"/>
      <c r="AD223" s="100"/>
      <c r="AE223" s="100"/>
      <c r="AF223" s="179"/>
    </row>
    <row r="224" ht="4.5" customHeight="1">
      <c r="A224" s="96"/>
      <c r="B224" s="97"/>
      <c r="C224" s="98"/>
      <c r="D224" s="98"/>
      <c r="E224" s="99"/>
      <c r="F224" s="100"/>
      <c r="G224" s="100"/>
      <c r="H224" s="100"/>
      <c r="I224" s="100"/>
      <c r="J224" s="100"/>
      <c r="K224" s="100"/>
      <c r="L224" s="100"/>
      <c r="M224" s="100"/>
      <c r="N224" s="100"/>
      <c r="O224" s="100"/>
      <c r="P224" s="100"/>
      <c r="Q224" s="100"/>
      <c r="R224" s="100"/>
      <c r="S224" s="100"/>
      <c r="T224" s="100"/>
      <c r="U224" s="101"/>
      <c r="V224" s="101"/>
      <c r="W224" s="101"/>
      <c r="X224" s="101"/>
      <c r="Y224" s="101"/>
      <c r="Z224" s="100"/>
      <c r="AA224" s="100"/>
      <c r="AB224" s="100"/>
      <c r="AC224" s="100"/>
      <c r="AD224" s="100"/>
      <c r="AE224" s="100"/>
      <c r="AF224" s="179"/>
    </row>
    <row r="225" ht="4.5" customHeight="1">
      <c r="A225" s="96"/>
      <c r="B225" s="97"/>
      <c r="C225" s="98"/>
      <c r="D225" s="98"/>
      <c r="E225" s="99"/>
      <c r="F225" s="100"/>
      <c r="G225" s="100"/>
      <c r="H225" s="100"/>
      <c r="I225" s="100"/>
      <c r="J225" s="100"/>
      <c r="K225" s="100"/>
      <c r="L225" s="100"/>
      <c r="M225" s="100"/>
      <c r="N225" s="100"/>
      <c r="O225" s="100"/>
      <c r="P225" s="100"/>
      <c r="Q225" s="100"/>
      <c r="R225" s="100"/>
      <c r="S225" s="100"/>
      <c r="T225" s="100"/>
      <c r="U225" s="101"/>
      <c r="V225" s="101"/>
      <c r="W225" s="101"/>
      <c r="X225" s="101"/>
      <c r="Y225" s="101"/>
      <c r="Z225" s="100"/>
      <c r="AA225" s="100"/>
      <c r="AB225" s="100"/>
      <c r="AC225" s="100"/>
      <c r="AD225" s="100"/>
      <c r="AE225" s="100"/>
      <c r="AF225" s="179"/>
    </row>
    <row r="226" ht="4.5" customHeight="1">
      <c r="A226" s="96"/>
      <c r="B226" s="97"/>
      <c r="C226" s="98"/>
      <c r="D226" s="98"/>
      <c r="E226" s="99"/>
      <c r="F226" s="100"/>
      <c r="G226" s="100"/>
      <c r="H226" s="100"/>
      <c r="I226" s="100"/>
      <c r="J226" s="100"/>
      <c r="K226" s="100"/>
      <c r="L226" s="100"/>
      <c r="M226" s="100"/>
      <c r="N226" s="100"/>
      <c r="O226" s="100"/>
      <c r="P226" s="100"/>
      <c r="Q226" s="100"/>
      <c r="R226" s="100"/>
      <c r="S226" s="100"/>
      <c r="T226" s="100"/>
      <c r="U226" s="101"/>
      <c r="V226" s="101"/>
      <c r="W226" s="101"/>
      <c r="X226" s="101"/>
      <c r="Y226" s="101"/>
      <c r="Z226" s="100"/>
      <c r="AA226" s="100"/>
      <c r="AB226" s="100"/>
      <c r="AC226" s="100"/>
      <c r="AD226" s="100"/>
      <c r="AE226" s="100"/>
      <c r="AF226" s="179"/>
    </row>
    <row r="227" ht="4.5" customHeight="1">
      <c r="A227" s="96"/>
      <c r="B227" s="97"/>
      <c r="C227" s="98"/>
      <c r="D227" s="98"/>
      <c r="E227" s="99"/>
      <c r="F227" s="100"/>
      <c r="G227" s="100"/>
      <c r="H227" s="100"/>
      <c r="I227" s="100"/>
      <c r="J227" s="100"/>
      <c r="K227" s="100"/>
      <c r="L227" s="100"/>
      <c r="M227" s="100"/>
      <c r="N227" s="100"/>
      <c r="O227" s="100"/>
      <c r="P227" s="100"/>
      <c r="Q227" s="100"/>
      <c r="R227" s="100"/>
      <c r="S227" s="100"/>
      <c r="T227" s="100"/>
      <c r="U227" s="101"/>
      <c r="V227" s="101"/>
      <c r="W227" s="101"/>
      <c r="X227" s="101"/>
      <c r="Y227" s="101"/>
      <c r="Z227" s="100"/>
      <c r="AA227" s="100"/>
      <c r="AB227" s="100"/>
      <c r="AC227" s="100"/>
      <c r="AD227" s="100"/>
      <c r="AE227" s="100"/>
      <c r="AF227" s="179"/>
    </row>
    <row r="228" ht="4.5" customHeight="1">
      <c r="A228" s="96"/>
      <c r="B228" s="97"/>
      <c r="C228" s="98"/>
      <c r="D228" s="98"/>
      <c r="E228" s="99"/>
      <c r="F228" s="100"/>
      <c r="G228" s="100"/>
      <c r="H228" s="100"/>
      <c r="I228" s="100"/>
      <c r="J228" s="100"/>
      <c r="K228" s="100"/>
      <c r="L228" s="100"/>
      <c r="M228" s="100"/>
      <c r="N228" s="100"/>
      <c r="O228" s="100"/>
      <c r="P228" s="100"/>
      <c r="Q228" s="100"/>
      <c r="R228" s="100"/>
      <c r="S228" s="100"/>
      <c r="T228" s="100"/>
      <c r="U228" s="101"/>
      <c r="V228" s="101"/>
      <c r="W228" s="101"/>
      <c r="X228" s="101"/>
      <c r="Y228" s="101"/>
      <c r="Z228" s="100"/>
      <c r="AA228" s="100"/>
      <c r="AB228" s="100"/>
      <c r="AC228" s="100"/>
      <c r="AD228" s="100"/>
      <c r="AE228" s="100"/>
      <c r="AF228" s="179"/>
    </row>
    <row r="229" ht="4.5" customHeight="1">
      <c r="A229" s="96"/>
      <c r="B229" s="97"/>
      <c r="C229" s="98"/>
      <c r="D229" s="98"/>
      <c r="E229" s="99"/>
      <c r="F229" s="100"/>
      <c r="G229" s="100"/>
      <c r="H229" s="100"/>
      <c r="I229" s="100"/>
      <c r="J229" s="100"/>
      <c r="K229" s="100"/>
      <c r="L229" s="100"/>
      <c r="M229" s="100"/>
      <c r="N229" s="100"/>
      <c r="O229" s="100"/>
      <c r="P229" s="100"/>
      <c r="Q229" s="100"/>
      <c r="R229" s="100"/>
      <c r="S229" s="100"/>
      <c r="T229" s="100"/>
      <c r="U229" s="101"/>
      <c r="V229" s="101"/>
      <c r="W229" s="101"/>
      <c r="X229" s="101"/>
      <c r="Y229" s="101"/>
      <c r="Z229" s="100"/>
      <c r="AA229" s="100"/>
      <c r="AB229" s="100"/>
      <c r="AC229" s="100"/>
      <c r="AD229" s="100"/>
      <c r="AE229" s="100"/>
      <c r="AF229" s="179"/>
    </row>
    <row r="230" ht="4.5" customHeight="1">
      <c r="A230" s="96"/>
      <c r="B230" s="97"/>
      <c r="C230" s="98"/>
      <c r="D230" s="98"/>
      <c r="E230" s="99"/>
      <c r="F230" s="100"/>
      <c r="G230" s="100"/>
      <c r="H230" s="100"/>
      <c r="I230" s="100"/>
      <c r="J230" s="100"/>
      <c r="K230" s="100"/>
      <c r="L230" s="100"/>
      <c r="M230" s="100"/>
      <c r="N230" s="100"/>
      <c r="O230" s="100"/>
      <c r="P230" s="100"/>
      <c r="Q230" s="100"/>
      <c r="R230" s="100"/>
      <c r="S230" s="100"/>
      <c r="T230" s="100"/>
      <c r="U230" s="101"/>
      <c r="V230" s="101"/>
      <c r="W230" s="101"/>
      <c r="X230" s="101"/>
      <c r="Y230" s="101"/>
      <c r="Z230" s="100"/>
      <c r="AA230" s="100"/>
      <c r="AB230" s="100"/>
      <c r="AC230" s="100"/>
      <c r="AD230" s="100"/>
      <c r="AE230" s="100"/>
      <c r="AF230" s="179"/>
    </row>
    <row r="231" ht="4.5" customHeight="1">
      <c r="A231" s="96"/>
      <c r="B231" s="97"/>
      <c r="C231" s="98"/>
      <c r="D231" s="98"/>
      <c r="E231" s="99"/>
      <c r="F231" s="100"/>
      <c r="G231" s="100"/>
      <c r="H231" s="100"/>
      <c r="I231" s="100"/>
      <c r="J231" s="100"/>
      <c r="K231" s="100"/>
      <c r="L231" s="100"/>
      <c r="M231" s="100"/>
      <c r="N231" s="100"/>
      <c r="O231" s="100"/>
      <c r="P231" s="100"/>
      <c r="Q231" s="100"/>
      <c r="R231" s="100"/>
      <c r="S231" s="100"/>
      <c r="T231" s="100"/>
      <c r="U231" s="101"/>
      <c r="V231" s="101"/>
      <c r="W231" s="101"/>
      <c r="X231" s="101"/>
      <c r="Y231" s="101"/>
      <c r="Z231" s="100"/>
      <c r="AA231" s="100"/>
      <c r="AB231" s="100"/>
      <c r="AC231" s="100"/>
      <c r="AD231" s="100"/>
      <c r="AE231" s="100"/>
      <c r="AF231" s="179"/>
    </row>
    <row r="232" ht="4.5" customHeight="1">
      <c r="A232" s="96"/>
      <c r="B232" s="97"/>
      <c r="C232" s="98"/>
      <c r="D232" s="98"/>
      <c r="E232" s="99"/>
      <c r="F232" s="100"/>
      <c r="G232" s="100"/>
      <c r="H232" s="100"/>
      <c r="I232" s="100"/>
      <c r="J232" s="100"/>
      <c r="K232" s="100"/>
      <c r="L232" s="100"/>
      <c r="M232" s="100"/>
      <c r="N232" s="100"/>
      <c r="O232" s="100"/>
      <c r="P232" s="100"/>
      <c r="Q232" s="100"/>
      <c r="R232" s="100"/>
      <c r="S232" s="100"/>
      <c r="T232" s="100"/>
      <c r="U232" s="101"/>
      <c r="V232" s="101"/>
      <c r="W232" s="101"/>
      <c r="X232" s="101"/>
      <c r="Y232" s="101"/>
      <c r="Z232" s="100"/>
      <c r="AA232" s="100"/>
      <c r="AB232" s="100"/>
      <c r="AC232" s="100"/>
      <c r="AD232" s="100"/>
      <c r="AE232" s="100"/>
      <c r="AF232" s="179"/>
    </row>
    <row r="233" ht="4.5" customHeight="1">
      <c r="A233" s="96"/>
      <c r="B233" s="97"/>
      <c r="C233" s="98"/>
      <c r="D233" s="98"/>
      <c r="E233" s="99"/>
      <c r="F233" s="100"/>
      <c r="G233" s="100"/>
      <c r="H233" s="100"/>
      <c r="I233" s="100"/>
      <c r="J233" s="100"/>
      <c r="K233" s="100"/>
      <c r="L233" s="100"/>
      <c r="M233" s="100"/>
      <c r="N233" s="100"/>
      <c r="O233" s="100"/>
      <c r="P233" s="100"/>
      <c r="Q233" s="100"/>
      <c r="R233" s="100"/>
      <c r="S233" s="100"/>
      <c r="T233" s="100"/>
      <c r="U233" s="101"/>
      <c r="V233" s="101"/>
      <c r="W233" s="101"/>
      <c r="X233" s="101"/>
      <c r="Y233" s="101"/>
      <c r="Z233" s="100"/>
      <c r="AA233" s="100"/>
      <c r="AB233" s="100"/>
      <c r="AC233" s="100"/>
      <c r="AD233" s="100"/>
      <c r="AE233" s="100"/>
      <c r="AF233" s="179"/>
    </row>
    <row r="234" ht="4.5" customHeight="1">
      <c r="A234" s="96"/>
      <c r="B234" s="97"/>
      <c r="C234" s="98"/>
      <c r="D234" s="98"/>
      <c r="E234" s="99"/>
      <c r="F234" s="100"/>
      <c r="G234" s="100"/>
      <c r="H234" s="100"/>
      <c r="I234" s="100"/>
      <c r="J234" s="100"/>
      <c r="K234" s="100"/>
      <c r="L234" s="100"/>
      <c r="M234" s="100"/>
      <c r="N234" s="100"/>
      <c r="O234" s="100"/>
      <c r="P234" s="100"/>
      <c r="Q234" s="100"/>
      <c r="R234" s="100"/>
      <c r="S234" s="100"/>
      <c r="T234" s="100"/>
      <c r="U234" s="101"/>
      <c r="V234" s="101"/>
      <c r="W234" s="101"/>
      <c r="X234" s="101"/>
      <c r="Y234" s="101"/>
      <c r="Z234" s="100"/>
      <c r="AA234" s="100"/>
      <c r="AB234" s="100"/>
      <c r="AC234" s="100"/>
      <c r="AD234" s="100"/>
      <c r="AE234" s="100"/>
      <c r="AF234" s="179"/>
    </row>
    <row r="235" ht="4.5" customHeight="1">
      <c r="A235" s="96"/>
      <c r="B235" s="97"/>
      <c r="C235" s="98"/>
      <c r="D235" s="98"/>
      <c r="E235" s="99"/>
      <c r="F235" s="100"/>
      <c r="G235" s="100"/>
      <c r="H235" s="100"/>
      <c r="I235" s="100"/>
      <c r="J235" s="100"/>
      <c r="K235" s="100"/>
      <c r="L235" s="100"/>
      <c r="M235" s="100"/>
      <c r="N235" s="100"/>
      <c r="O235" s="100"/>
      <c r="P235" s="100"/>
      <c r="Q235" s="100"/>
      <c r="R235" s="100"/>
      <c r="S235" s="100"/>
      <c r="T235" s="100"/>
      <c r="U235" s="101"/>
      <c r="V235" s="101"/>
      <c r="W235" s="101"/>
      <c r="X235" s="101"/>
      <c r="Y235" s="101"/>
      <c r="Z235" s="100"/>
      <c r="AA235" s="100"/>
      <c r="AB235" s="100"/>
      <c r="AC235" s="100"/>
      <c r="AD235" s="100"/>
      <c r="AE235" s="100"/>
      <c r="AF235" s="179"/>
    </row>
    <row r="236" ht="4.5" customHeight="1">
      <c r="A236" s="96"/>
      <c r="B236" s="97"/>
      <c r="C236" s="98"/>
      <c r="D236" s="98"/>
      <c r="E236" s="99"/>
      <c r="F236" s="100"/>
      <c r="G236" s="100"/>
      <c r="H236" s="100"/>
      <c r="I236" s="100"/>
      <c r="J236" s="100"/>
      <c r="K236" s="100"/>
      <c r="L236" s="100"/>
      <c r="M236" s="100"/>
      <c r="N236" s="100"/>
      <c r="O236" s="100"/>
      <c r="P236" s="100"/>
      <c r="Q236" s="100"/>
      <c r="R236" s="100"/>
      <c r="S236" s="100"/>
      <c r="T236" s="100"/>
      <c r="U236" s="101"/>
      <c r="V236" s="101"/>
      <c r="W236" s="101"/>
      <c r="X236" s="101"/>
      <c r="Y236" s="101"/>
      <c r="Z236" s="100"/>
      <c r="AA236" s="100"/>
      <c r="AB236" s="100"/>
      <c r="AC236" s="100"/>
      <c r="AD236" s="100"/>
      <c r="AE236" s="100"/>
      <c r="AF236" s="179"/>
    </row>
    <row r="237" ht="4.5" customHeight="1">
      <c r="A237" s="96"/>
      <c r="B237" s="97"/>
      <c r="C237" s="98"/>
      <c r="D237" s="98"/>
      <c r="E237" s="99"/>
      <c r="F237" s="100"/>
      <c r="G237" s="100"/>
      <c r="H237" s="100"/>
      <c r="I237" s="100"/>
      <c r="J237" s="100"/>
      <c r="K237" s="100"/>
      <c r="L237" s="100"/>
      <c r="M237" s="100"/>
      <c r="N237" s="100"/>
      <c r="O237" s="100"/>
      <c r="P237" s="100"/>
      <c r="Q237" s="100"/>
      <c r="R237" s="100"/>
      <c r="S237" s="100"/>
      <c r="T237" s="100"/>
      <c r="U237" s="101"/>
      <c r="V237" s="101"/>
      <c r="W237" s="101"/>
      <c r="X237" s="101"/>
      <c r="Y237" s="101"/>
      <c r="Z237" s="100"/>
      <c r="AA237" s="100"/>
      <c r="AB237" s="100"/>
      <c r="AC237" s="100"/>
      <c r="AD237" s="100"/>
      <c r="AE237" s="100"/>
      <c r="AF237" s="179"/>
    </row>
    <row r="238" ht="4.5" customHeight="1">
      <c r="A238" s="96"/>
      <c r="B238" s="97"/>
      <c r="C238" s="98"/>
      <c r="D238" s="98"/>
      <c r="E238" s="99"/>
      <c r="F238" s="100"/>
      <c r="G238" s="100"/>
      <c r="H238" s="100"/>
      <c r="I238" s="100"/>
      <c r="J238" s="100"/>
      <c r="K238" s="100"/>
      <c r="L238" s="100"/>
      <c r="M238" s="100"/>
      <c r="N238" s="100"/>
      <c r="O238" s="100"/>
      <c r="P238" s="100"/>
      <c r="Q238" s="100"/>
      <c r="R238" s="100"/>
      <c r="S238" s="100"/>
      <c r="T238" s="100"/>
      <c r="U238" s="101"/>
      <c r="V238" s="101"/>
      <c r="W238" s="101"/>
      <c r="X238" s="101"/>
      <c r="Y238" s="101"/>
      <c r="Z238" s="100"/>
      <c r="AA238" s="100"/>
      <c r="AB238" s="100"/>
      <c r="AC238" s="100"/>
      <c r="AD238" s="100"/>
      <c r="AE238" s="100"/>
      <c r="AF238" s="179"/>
    </row>
    <row r="239" ht="4.5" customHeight="1">
      <c r="A239" s="96"/>
      <c r="B239" s="97"/>
      <c r="C239" s="98"/>
      <c r="D239" s="98"/>
      <c r="E239" s="99"/>
      <c r="F239" s="100"/>
      <c r="G239" s="100"/>
      <c r="H239" s="100"/>
      <c r="I239" s="100"/>
      <c r="J239" s="100"/>
      <c r="K239" s="100"/>
      <c r="L239" s="100"/>
      <c r="M239" s="100"/>
      <c r="N239" s="100"/>
      <c r="O239" s="100"/>
      <c r="P239" s="100"/>
      <c r="Q239" s="100"/>
      <c r="R239" s="100"/>
      <c r="S239" s="100"/>
      <c r="T239" s="100"/>
      <c r="U239" s="101"/>
      <c r="V239" s="101"/>
      <c r="W239" s="101"/>
      <c r="X239" s="101"/>
      <c r="Y239" s="101"/>
      <c r="Z239" s="100"/>
      <c r="AA239" s="100"/>
      <c r="AB239" s="100"/>
      <c r="AC239" s="100"/>
      <c r="AD239" s="100"/>
      <c r="AE239" s="100"/>
      <c r="AF239" s="179"/>
    </row>
    <row r="240" ht="4.5" customHeight="1">
      <c r="A240" s="96"/>
      <c r="B240" s="97"/>
      <c r="C240" s="98"/>
      <c r="D240" s="98"/>
      <c r="E240" s="99"/>
      <c r="F240" s="100"/>
      <c r="G240" s="100"/>
      <c r="H240" s="100"/>
      <c r="I240" s="100"/>
      <c r="J240" s="100"/>
      <c r="K240" s="100"/>
      <c r="L240" s="100"/>
      <c r="M240" s="100"/>
      <c r="N240" s="100"/>
      <c r="O240" s="100"/>
      <c r="P240" s="100"/>
      <c r="Q240" s="100"/>
      <c r="R240" s="100"/>
      <c r="S240" s="100"/>
      <c r="T240" s="100"/>
      <c r="U240" s="101"/>
      <c r="V240" s="101"/>
      <c r="W240" s="101"/>
      <c r="X240" s="101"/>
      <c r="Y240" s="101"/>
      <c r="Z240" s="100"/>
      <c r="AA240" s="100"/>
      <c r="AB240" s="100"/>
      <c r="AC240" s="100"/>
      <c r="AD240" s="100"/>
      <c r="AE240" s="100"/>
      <c r="AF240" s="179"/>
    </row>
    <row r="241" ht="4.5" customHeight="1">
      <c r="A241" s="96"/>
      <c r="B241" s="97"/>
      <c r="C241" s="98"/>
      <c r="D241" s="98"/>
      <c r="E241" s="99"/>
      <c r="F241" s="100"/>
      <c r="G241" s="100"/>
      <c r="H241" s="100"/>
      <c r="I241" s="100"/>
      <c r="J241" s="100"/>
      <c r="K241" s="100"/>
      <c r="L241" s="100"/>
      <c r="M241" s="100"/>
      <c r="N241" s="100"/>
      <c r="O241" s="100"/>
      <c r="P241" s="100"/>
      <c r="Q241" s="100"/>
      <c r="R241" s="100"/>
      <c r="S241" s="100"/>
      <c r="T241" s="100"/>
      <c r="U241" s="101"/>
      <c r="V241" s="101"/>
      <c r="W241" s="101"/>
      <c r="X241" s="101"/>
      <c r="Y241" s="101"/>
      <c r="Z241" s="100"/>
      <c r="AA241" s="100"/>
      <c r="AB241" s="100"/>
      <c r="AC241" s="100"/>
      <c r="AD241" s="100"/>
      <c r="AE241" s="100"/>
      <c r="AF241" s="179"/>
    </row>
    <row r="242" ht="4.5" customHeight="1">
      <c r="A242" s="96"/>
      <c r="B242" s="97"/>
      <c r="C242" s="98"/>
      <c r="D242" s="98"/>
      <c r="E242" s="99"/>
      <c r="F242" s="100"/>
      <c r="G242" s="100"/>
      <c r="H242" s="100"/>
      <c r="I242" s="100"/>
      <c r="J242" s="100"/>
      <c r="K242" s="100"/>
      <c r="L242" s="100"/>
      <c r="M242" s="100"/>
      <c r="N242" s="100"/>
      <c r="O242" s="100"/>
      <c r="P242" s="100"/>
      <c r="Q242" s="100"/>
      <c r="R242" s="100"/>
      <c r="S242" s="100"/>
      <c r="T242" s="100"/>
      <c r="U242" s="101"/>
      <c r="V242" s="101"/>
      <c r="W242" s="101"/>
      <c r="X242" s="101"/>
      <c r="Y242" s="101"/>
      <c r="Z242" s="100"/>
      <c r="AA242" s="100"/>
      <c r="AB242" s="100"/>
      <c r="AC242" s="100"/>
      <c r="AD242" s="100"/>
      <c r="AE242" s="100"/>
      <c r="AF242" s="179"/>
    </row>
    <row r="243" ht="4.5" customHeight="1">
      <c r="A243" s="96"/>
      <c r="B243" s="97"/>
      <c r="C243" s="98"/>
      <c r="D243" s="98"/>
      <c r="E243" s="99"/>
      <c r="F243" s="100"/>
      <c r="G243" s="100"/>
      <c r="H243" s="100"/>
      <c r="I243" s="100"/>
      <c r="J243" s="100"/>
      <c r="K243" s="100"/>
      <c r="L243" s="100"/>
      <c r="M243" s="100"/>
      <c r="N243" s="100"/>
      <c r="O243" s="100"/>
      <c r="P243" s="100"/>
      <c r="Q243" s="100"/>
      <c r="R243" s="100"/>
      <c r="S243" s="100"/>
      <c r="T243" s="100"/>
      <c r="U243" s="101"/>
      <c r="V243" s="101"/>
      <c r="W243" s="101"/>
      <c r="X243" s="101"/>
      <c r="Y243" s="101"/>
      <c r="Z243" s="100"/>
      <c r="AA243" s="100"/>
      <c r="AB243" s="100"/>
      <c r="AC243" s="100"/>
      <c r="AD243" s="100"/>
      <c r="AE243" s="100"/>
      <c r="AF243" s="179"/>
    </row>
    <row r="244" ht="4.5" customHeight="1">
      <c r="A244" s="96"/>
      <c r="B244" s="97"/>
      <c r="C244" s="98"/>
      <c r="D244" s="98"/>
      <c r="E244" s="99"/>
      <c r="F244" s="100"/>
      <c r="G244" s="100"/>
      <c r="H244" s="100"/>
      <c r="I244" s="100"/>
      <c r="J244" s="100"/>
      <c r="K244" s="100"/>
      <c r="L244" s="100"/>
      <c r="M244" s="100"/>
      <c r="N244" s="100"/>
      <c r="O244" s="100"/>
      <c r="P244" s="100"/>
      <c r="Q244" s="100"/>
      <c r="R244" s="100"/>
      <c r="S244" s="100"/>
      <c r="T244" s="100"/>
      <c r="U244" s="101"/>
      <c r="V244" s="101"/>
      <c r="W244" s="101"/>
      <c r="X244" s="101"/>
      <c r="Y244" s="101"/>
      <c r="Z244" s="100"/>
      <c r="AA244" s="100"/>
      <c r="AB244" s="100"/>
      <c r="AC244" s="100"/>
      <c r="AD244" s="100"/>
      <c r="AE244" s="100"/>
      <c r="AF244" s="179"/>
    </row>
    <row r="245" ht="4.5" customHeight="1">
      <c r="A245" s="96"/>
      <c r="B245" s="97"/>
      <c r="C245" s="98"/>
      <c r="D245" s="98"/>
      <c r="E245" s="99"/>
      <c r="F245" s="100"/>
      <c r="G245" s="100"/>
      <c r="H245" s="100"/>
      <c r="I245" s="100"/>
      <c r="J245" s="100"/>
      <c r="K245" s="100"/>
      <c r="L245" s="100"/>
      <c r="M245" s="100"/>
      <c r="N245" s="100"/>
      <c r="O245" s="100"/>
      <c r="P245" s="100"/>
      <c r="Q245" s="100"/>
      <c r="R245" s="100"/>
      <c r="S245" s="100"/>
      <c r="T245" s="100"/>
      <c r="U245" s="101"/>
      <c r="V245" s="101"/>
      <c r="W245" s="101"/>
      <c r="X245" s="101"/>
      <c r="Y245" s="101"/>
      <c r="Z245" s="100"/>
      <c r="AA245" s="100"/>
      <c r="AB245" s="100"/>
      <c r="AC245" s="100"/>
      <c r="AD245" s="100"/>
      <c r="AE245" s="100"/>
      <c r="AF245" s="179"/>
    </row>
    <row r="246" ht="4.5" customHeight="1">
      <c r="A246" s="96"/>
      <c r="B246" s="97"/>
      <c r="C246" s="98"/>
      <c r="D246" s="98"/>
      <c r="E246" s="99"/>
      <c r="F246" s="100"/>
      <c r="G246" s="100"/>
      <c r="H246" s="100"/>
      <c r="I246" s="100"/>
      <c r="J246" s="100"/>
      <c r="K246" s="100"/>
      <c r="L246" s="100"/>
      <c r="M246" s="100"/>
      <c r="N246" s="100"/>
      <c r="O246" s="100"/>
      <c r="P246" s="100"/>
      <c r="Q246" s="100"/>
      <c r="R246" s="100"/>
      <c r="S246" s="100"/>
      <c r="T246" s="100"/>
      <c r="U246" s="101"/>
      <c r="V246" s="101"/>
      <c r="W246" s="101"/>
      <c r="X246" s="101"/>
      <c r="Y246" s="101"/>
      <c r="Z246" s="100"/>
      <c r="AA246" s="100"/>
      <c r="AB246" s="100"/>
      <c r="AC246" s="100"/>
      <c r="AD246" s="100"/>
      <c r="AE246" s="100"/>
      <c r="AF246" s="179"/>
    </row>
    <row r="247" ht="4.5" customHeight="1">
      <c r="A247" s="96"/>
      <c r="B247" s="97"/>
      <c r="C247" s="98"/>
      <c r="D247" s="98"/>
      <c r="E247" s="99"/>
      <c r="F247" s="100"/>
      <c r="G247" s="100"/>
      <c r="H247" s="100"/>
      <c r="I247" s="100"/>
      <c r="J247" s="100"/>
      <c r="K247" s="100"/>
      <c r="L247" s="100"/>
      <c r="M247" s="100"/>
      <c r="N247" s="100"/>
      <c r="O247" s="100"/>
      <c r="P247" s="100"/>
      <c r="Q247" s="100"/>
      <c r="R247" s="100"/>
      <c r="S247" s="100"/>
      <c r="T247" s="100"/>
      <c r="U247" s="101"/>
      <c r="V247" s="101"/>
      <c r="W247" s="101"/>
      <c r="X247" s="101"/>
      <c r="Y247" s="101"/>
      <c r="Z247" s="100"/>
      <c r="AA247" s="100"/>
      <c r="AB247" s="100"/>
      <c r="AC247" s="100"/>
      <c r="AD247" s="100"/>
      <c r="AE247" s="100"/>
      <c r="AF247" s="179"/>
    </row>
    <row r="248" ht="4.5" customHeight="1">
      <c r="A248" s="96"/>
      <c r="B248" s="97"/>
      <c r="C248" s="98"/>
      <c r="D248" s="98"/>
      <c r="E248" s="99"/>
      <c r="F248" s="100"/>
      <c r="G248" s="100"/>
      <c r="H248" s="100"/>
      <c r="I248" s="100"/>
      <c r="J248" s="100"/>
      <c r="K248" s="100"/>
      <c r="L248" s="100"/>
      <c r="M248" s="100"/>
      <c r="N248" s="100"/>
      <c r="O248" s="100"/>
      <c r="P248" s="100"/>
      <c r="Q248" s="100"/>
      <c r="R248" s="100"/>
      <c r="S248" s="100"/>
      <c r="T248" s="100"/>
      <c r="U248" s="101"/>
      <c r="V248" s="101"/>
      <c r="W248" s="101"/>
      <c r="X248" s="101"/>
      <c r="Y248" s="101"/>
      <c r="Z248" s="100"/>
      <c r="AA248" s="100"/>
      <c r="AB248" s="100"/>
      <c r="AC248" s="100"/>
      <c r="AD248" s="100"/>
      <c r="AE248" s="100"/>
      <c r="AF248" s="179"/>
    </row>
    <row r="249" ht="4.5" customHeight="1">
      <c r="A249" s="96"/>
      <c r="B249" s="97"/>
      <c r="C249" s="98"/>
      <c r="D249" s="98"/>
      <c r="E249" s="99"/>
      <c r="F249" s="100"/>
      <c r="G249" s="100"/>
      <c r="H249" s="100"/>
      <c r="I249" s="100"/>
      <c r="J249" s="100"/>
      <c r="K249" s="100"/>
      <c r="L249" s="100"/>
      <c r="M249" s="100"/>
      <c r="N249" s="100"/>
      <c r="O249" s="100"/>
      <c r="P249" s="100"/>
      <c r="Q249" s="100"/>
      <c r="R249" s="100"/>
      <c r="S249" s="100"/>
      <c r="T249" s="100"/>
      <c r="U249" s="101"/>
      <c r="V249" s="101"/>
      <c r="W249" s="101"/>
      <c r="X249" s="101"/>
      <c r="Y249" s="101"/>
      <c r="Z249" s="100"/>
      <c r="AA249" s="100"/>
      <c r="AB249" s="100"/>
      <c r="AC249" s="100"/>
      <c r="AD249" s="100"/>
      <c r="AE249" s="100"/>
      <c r="AF249" s="179"/>
    </row>
    <row r="250" ht="4.5" customHeight="1">
      <c r="A250" s="96"/>
      <c r="B250" s="97"/>
      <c r="C250" s="98"/>
      <c r="D250" s="98"/>
      <c r="E250" s="99"/>
      <c r="F250" s="100"/>
      <c r="G250" s="100"/>
      <c r="H250" s="100"/>
      <c r="I250" s="100"/>
      <c r="J250" s="100"/>
      <c r="K250" s="100"/>
      <c r="L250" s="100"/>
      <c r="M250" s="100"/>
      <c r="N250" s="100"/>
      <c r="O250" s="100"/>
      <c r="P250" s="100"/>
      <c r="Q250" s="100"/>
      <c r="R250" s="100"/>
      <c r="S250" s="100"/>
      <c r="T250" s="100"/>
      <c r="U250" s="101"/>
      <c r="V250" s="101"/>
      <c r="W250" s="101"/>
      <c r="X250" s="101"/>
      <c r="Y250" s="101"/>
      <c r="Z250" s="100"/>
      <c r="AA250" s="100"/>
      <c r="AB250" s="100"/>
      <c r="AC250" s="100"/>
      <c r="AD250" s="100"/>
      <c r="AE250" s="100"/>
      <c r="AF250" s="179"/>
    </row>
    <row r="251" ht="4.5" customHeight="1">
      <c r="A251" s="96"/>
      <c r="B251" s="97"/>
      <c r="C251" s="98"/>
      <c r="D251" s="98"/>
      <c r="E251" s="99"/>
      <c r="F251" s="100"/>
      <c r="G251" s="100"/>
      <c r="H251" s="100"/>
      <c r="I251" s="100"/>
      <c r="J251" s="100"/>
      <c r="K251" s="100"/>
      <c r="L251" s="100"/>
      <c r="M251" s="100"/>
      <c r="N251" s="100"/>
      <c r="O251" s="100"/>
      <c r="P251" s="100"/>
      <c r="Q251" s="100"/>
      <c r="R251" s="100"/>
      <c r="S251" s="100"/>
      <c r="T251" s="100"/>
      <c r="U251" s="101"/>
      <c r="V251" s="101"/>
      <c r="W251" s="101"/>
      <c r="X251" s="101"/>
      <c r="Y251" s="101"/>
      <c r="Z251" s="100"/>
      <c r="AA251" s="100"/>
      <c r="AB251" s="100"/>
      <c r="AC251" s="100"/>
      <c r="AD251" s="100"/>
      <c r="AE251" s="100"/>
      <c r="AF251" s="179"/>
    </row>
    <row r="252" ht="4.5" customHeight="1">
      <c r="A252" s="96"/>
      <c r="B252" s="97"/>
      <c r="C252" s="98"/>
      <c r="D252" s="98"/>
      <c r="E252" s="99"/>
      <c r="F252" s="100"/>
      <c r="G252" s="100"/>
      <c r="H252" s="100"/>
      <c r="I252" s="100"/>
      <c r="J252" s="100"/>
      <c r="K252" s="100"/>
      <c r="L252" s="100"/>
      <c r="M252" s="100"/>
      <c r="N252" s="100"/>
      <c r="O252" s="100"/>
      <c r="P252" s="100"/>
      <c r="Q252" s="100"/>
      <c r="R252" s="100"/>
      <c r="S252" s="100"/>
      <c r="T252" s="100"/>
      <c r="U252" s="101"/>
      <c r="V252" s="101"/>
      <c r="W252" s="101"/>
      <c r="X252" s="101"/>
      <c r="Y252" s="101"/>
      <c r="Z252" s="100"/>
      <c r="AA252" s="100"/>
      <c r="AB252" s="100"/>
      <c r="AC252" s="100"/>
      <c r="AD252" s="100"/>
      <c r="AE252" s="100"/>
      <c r="AF252" s="179"/>
    </row>
    <row r="253" ht="4.5" customHeight="1">
      <c r="A253" s="96"/>
      <c r="B253" s="97"/>
      <c r="C253" s="98"/>
      <c r="D253" s="98"/>
      <c r="E253" s="99"/>
      <c r="F253" s="100"/>
      <c r="G253" s="100"/>
      <c r="H253" s="100"/>
      <c r="I253" s="100"/>
      <c r="J253" s="100"/>
      <c r="K253" s="100"/>
      <c r="L253" s="100"/>
      <c r="M253" s="100"/>
      <c r="N253" s="100"/>
      <c r="O253" s="100"/>
      <c r="P253" s="100"/>
      <c r="Q253" s="100"/>
      <c r="R253" s="100"/>
      <c r="S253" s="100"/>
      <c r="T253" s="100"/>
      <c r="U253" s="101"/>
      <c r="V253" s="101"/>
      <c r="W253" s="101"/>
      <c r="X253" s="101"/>
      <c r="Y253" s="101"/>
      <c r="Z253" s="100"/>
      <c r="AA253" s="100"/>
      <c r="AB253" s="100"/>
      <c r="AC253" s="100"/>
      <c r="AD253" s="100"/>
      <c r="AE253" s="100"/>
      <c r="AF253" s="179"/>
    </row>
    <row r="254" ht="4.5" customHeight="1">
      <c r="A254" s="96"/>
      <c r="B254" s="97"/>
      <c r="C254" s="98"/>
      <c r="D254" s="98"/>
      <c r="E254" s="99"/>
      <c r="F254" s="100"/>
      <c r="G254" s="100"/>
      <c r="H254" s="100"/>
      <c r="I254" s="100"/>
      <c r="J254" s="100"/>
      <c r="K254" s="100"/>
      <c r="L254" s="100"/>
      <c r="M254" s="100"/>
      <c r="N254" s="100"/>
      <c r="O254" s="100"/>
      <c r="P254" s="100"/>
      <c r="Q254" s="100"/>
      <c r="R254" s="100"/>
      <c r="S254" s="100"/>
      <c r="T254" s="100"/>
      <c r="U254" s="101"/>
      <c r="V254" s="101"/>
      <c r="W254" s="101"/>
      <c r="X254" s="101"/>
      <c r="Y254" s="101"/>
      <c r="Z254" s="100"/>
      <c r="AA254" s="100"/>
      <c r="AB254" s="100"/>
      <c r="AC254" s="100"/>
      <c r="AD254" s="100"/>
      <c r="AE254" s="100"/>
      <c r="AF254" s="179"/>
    </row>
    <row r="255" ht="4.5" customHeight="1">
      <c r="A255" s="96"/>
      <c r="B255" s="97"/>
      <c r="C255" s="98"/>
      <c r="D255" s="98"/>
      <c r="E255" s="99"/>
      <c r="F255" s="100"/>
      <c r="G255" s="100"/>
      <c r="H255" s="100"/>
      <c r="I255" s="100"/>
      <c r="J255" s="100"/>
      <c r="K255" s="100"/>
      <c r="L255" s="100"/>
      <c r="M255" s="100"/>
      <c r="N255" s="100"/>
      <c r="O255" s="100"/>
      <c r="P255" s="100"/>
      <c r="Q255" s="100"/>
      <c r="R255" s="100"/>
      <c r="S255" s="100"/>
      <c r="T255" s="100"/>
      <c r="U255" s="101"/>
      <c r="V255" s="101"/>
      <c r="W255" s="101"/>
      <c r="X255" s="101"/>
      <c r="Y255" s="101"/>
      <c r="Z255" s="100"/>
      <c r="AA255" s="100"/>
      <c r="AB255" s="100"/>
      <c r="AC255" s="100"/>
      <c r="AD255" s="100"/>
      <c r="AE255" s="100"/>
      <c r="AF255" s="179"/>
    </row>
    <row r="256" ht="4.5" customHeight="1">
      <c r="A256" s="96"/>
      <c r="B256" s="97"/>
      <c r="C256" s="98"/>
      <c r="D256" s="98"/>
      <c r="E256" s="99"/>
      <c r="F256" s="100"/>
      <c r="G256" s="100"/>
      <c r="H256" s="100"/>
      <c r="I256" s="100"/>
      <c r="J256" s="100"/>
      <c r="K256" s="100"/>
      <c r="L256" s="100"/>
      <c r="M256" s="100"/>
      <c r="N256" s="100"/>
      <c r="O256" s="100"/>
      <c r="P256" s="100"/>
      <c r="Q256" s="100"/>
      <c r="R256" s="100"/>
      <c r="S256" s="100"/>
      <c r="T256" s="100"/>
      <c r="U256" s="101"/>
      <c r="V256" s="101"/>
      <c r="W256" s="101"/>
      <c r="X256" s="101"/>
      <c r="Y256" s="101"/>
      <c r="Z256" s="100"/>
      <c r="AA256" s="100"/>
      <c r="AB256" s="100"/>
      <c r="AC256" s="100"/>
      <c r="AD256" s="100"/>
      <c r="AE256" s="100"/>
      <c r="AF256" s="179"/>
    </row>
    <row r="257" ht="4.5" customHeight="1">
      <c r="A257" s="96"/>
      <c r="B257" s="97"/>
      <c r="C257" s="98"/>
      <c r="D257" s="98"/>
      <c r="E257" s="99"/>
      <c r="F257" s="100"/>
      <c r="G257" s="100"/>
      <c r="H257" s="100"/>
      <c r="I257" s="100"/>
      <c r="J257" s="100"/>
      <c r="K257" s="100"/>
      <c r="L257" s="100"/>
      <c r="M257" s="100"/>
      <c r="N257" s="100"/>
      <c r="O257" s="100"/>
      <c r="P257" s="100"/>
      <c r="Q257" s="100"/>
      <c r="R257" s="100"/>
      <c r="S257" s="100"/>
      <c r="T257" s="100"/>
      <c r="U257" s="101"/>
      <c r="V257" s="101"/>
      <c r="W257" s="101"/>
      <c r="X257" s="101"/>
      <c r="Y257" s="101"/>
      <c r="Z257" s="100"/>
      <c r="AA257" s="100"/>
      <c r="AB257" s="100"/>
      <c r="AC257" s="100"/>
      <c r="AD257" s="100"/>
      <c r="AE257" s="100"/>
      <c r="AF257" s="179"/>
    </row>
    <row r="258" ht="4.5" customHeight="1">
      <c r="A258" s="96"/>
      <c r="B258" s="97"/>
      <c r="C258" s="98"/>
      <c r="D258" s="98"/>
      <c r="E258" s="99"/>
      <c r="F258" s="100"/>
      <c r="G258" s="100"/>
      <c r="H258" s="100"/>
      <c r="I258" s="100"/>
      <c r="J258" s="100"/>
      <c r="K258" s="100"/>
      <c r="L258" s="100"/>
      <c r="M258" s="100"/>
      <c r="N258" s="100"/>
      <c r="O258" s="100"/>
      <c r="P258" s="100"/>
      <c r="Q258" s="100"/>
      <c r="R258" s="100"/>
      <c r="S258" s="100"/>
      <c r="T258" s="100"/>
      <c r="U258" s="101"/>
      <c r="V258" s="101"/>
      <c r="W258" s="101"/>
      <c r="X258" s="101"/>
      <c r="Y258" s="101"/>
      <c r="Z258" s="100"/>
      <c r="AA258" s="100"/>
      <c r="AB258" s="100"/>
      <c r="AC258" s="100"/>
      <c r="AD258" s="100"/>
      <c r="AE258" s="100"/>
      <c r="AF258" s="179"/>
    </row>
    <row r="259" ht="4.5" customHeight="1">
      <c r="A259" s="96"/>
      <c r="B259" s="97"/>
      <c r="C259" s="98"/>
      <c r="D259" s="98"/>
      <c r="E259" s="99"/>
      <c r="F259" s="100"/>
      <c r="G259" s="100"/>
      <c r="H259" s="100"/>
      <c r="I259" s="100"/>
      <c r="J259" s="100"/>
      <c r="K259" s="100"/>
      <c r="L259" s="100"/>
      <c r="M259" s="100"/>
      <c r="N259" s="100"/>
      <c r="O259" s="100"/>
      <c r="P259" s="100"/>
      <c r="Q259" s="100"/>
      <c r="R259" s="100"/>
      <c r="S259" s="100"/>
      <c r="T259" s="100"/>
      <c r="U259" s="101"/>
      <c r="V259" s="101"/>
      <c r="W259" s="101"/>
      <c r="X259" s="101"/>
      <c r="Y259" s="101"/>
      <c r="Z259" s="100"/>
      <c r="AA259" s="100"/>
      <c r="AB259" s="100"/>
      <c r="AC259" s="100"/>
      <c r="AD259" s="100"/>
      <c r="AE259" s="100"/>
      <c r="AF259" s="179"/>
    </row>
    <row r="260" ht="4.5" customHeight="1">
      <c r="A260" s="96"/>
      <c r="B260" s="97"/>
      <c r="C260" s="98"/>
      <c r="D260" s="98"/>
      <c r="E260" s="99"/>
      <c r="F260" s="100"/>
      <c r="G260" s="100"/>
      <c r="H260" s="100"/>
      <c r="I260" s="100"/>
      <c r="J260" s="100"/>
      <c r="K260" s="100"/>
      <c r="L260" s="100"/>
      <c r="M260" s="100"/>
      <c r="N260" s="100"/>
      <c r="O260" s="100"/>
      <c r="P260" s="100"/>
      <c r="Q260" s="100"/>
      <c r="R260" s="100"/>
      <c r="S260" s="100"/>
      <c r="T260" s="100"/>
      <c r="U260" s="101"/>
      <c r="V260" s="101"/>
      <c r="W260" s="101"/>
      <c r="X260" s="101"/>
      <c r="Y260" s="101"/>
      <c r="Z260" s="100"/>
      <c r="AA260" s="100"/>
      <c r="AB260" s="100"/>
      <c r="AC260" s="100"/>
      <c r="AD260" s="100"/>
      <c r="AE260" s="100"/>
      <c r="AF260" s="179"/>
    </row>
    <row r="261" ht="4.5" customHeight="1">
      <c r="A261" s="96"/>
      <c r="B261" s="97"/>
      <c r="C261" s="98"/>
      <c r="D261" s="98"/>
      <c r="E261" s="99"/>
      <c r="F261" s="100"/>
      <c r="G261" s="100"/>
      <c r="H261" s="100"/>
      <c r="I261" s="100"/>
      <c r="J261" s="100"/>
      <c r="K261" s="100"/>
      <c r="L261" s="100"/>
      <c r="M261" s="100"/>
      <c r="N261" s="100"/>
      <c r="O261" s="100"/>
      <c r="P261" s="100"/>
      <c r="Q261" s="100"/>
      <c r="R261" s="100"/>
      <c r="S261" s="100"/>
      <c r="T261" s="100"/>
      <c r="U261" s="101"/>
      <c r="V261" s="101"/>
      <c r="W261" s="101"/>
      <c r="X261" s="101"/>
      <c r="Y261" s="101"/>
      <c r="Z261" s="100"/>
      <c r="AA261" s="100"/>
      <c r="AB261" s="100"/>
      <c r="AC261" s="100"/>
      <c r="AD261" s="100"/>
      <c r="AE261" s="100"/>
      <c r="AF261" s="179"/>
    </row>
    <row r="262" ht="4.5" customHeight="1">
      <c r="A262" s="96"/>
      <c r="B262" s="97"/>
      <c r="C262" s="98"/>
      <c r="D262" s="98"/>
      <c r="E262" s="99"/>
      <c r="F262" s="100"/>
      <c r="G262" s="100"/>
      <c r="H262" s="100"/>
      <c r="I262" s="100"/>
      <c r="J262" s="100"/>
      <c r="K262" s="100"/>
      <c r="L262" s="100"/>
      <c r="M262" s="100"/>
      <c r="N262" s="100"/>
      <c r="O262" s="100"/>
      <c r="P262" s="100"/>
      <c r="Q262" s="100"/>
      <c r="R262" s="100"/>
      <c r="S262" s="100"/>
      <c r="T262" s="100"/>
      <c r="U262" s="101"/>
      <c r="V262" s="101"/>
      <c r="W262" s="101"/>
      <c r="X262" s="101"/>
      <c r="Y262" s="101"/>
      <c r="Z262" s="100"/>
      <c r="AA262" s="100"/>
      <c r="AB262" s="100"/>
      <c r="AC262" s="100"/>
      <c r="AD262" s="100"/>
      <c r="AE262" s="100"/>
      <c r="AF262" s="179"/>
    </row>
    <row r="263" ht="4.5" customHeight="1">
      <c r="A263" s="96"/>
      <c r="B263" s="97"/>
      <c r="C263" s="98"/>
      <c r="D263" s="98"/>
      <c r="E263" s="99"/>
      <c r="F263" s="100"/>
      <c r="G263" s="100"/>
      <c r="H263" s="100"/>
      <c r="I263" s="100"/>
      <c r="J263" s="100"/>
      <c r="K263" s="100"/>
      <c r="L263" s="100"/>
      <c r="M263" s="100"/>
      <c r="N263" s="100"/>
      <c r="O263" s="100"/>
      <c r="P263" s="100"/>
      <c r="Q263" s="100"/>
      <c r="R263" s="100"/>
      <c r="S263" s="100"/>
      <c r="T263" s="100"/>
      <c r="U263" s="101"/>
      <c r="V263" s="101"/>
      <c r="W263" s="101"/>
      <c r="X263" s="101"/>
      <c r="Y263" s="101"/>
      <c r="Z263" s="100"/>
      <c r="AA263" s="100"/>
      <c r="AB263" s="100"/>
      <c r="AC263" s="100"/>
      <c r="AD263" s="100"/>
      <c r="AE263" s="100"/>
      <c r="AF263" s="179"/>
    </row>
    <row r="264" ht="4.5" customHeight="1">
      <c r="A264" s="96"/>
      <c r="B264" s="97"/>
      <c r="C264" s="98"/>
      <c r="D264" s="98"/>
      <c r="E264" s="99"/>
      <c r="F264" s="100"/>
      <c r="G264" s="100"/>
      <c r="H264" s="100"/>
      <c r="I264" s="100"/>
      <c r="J264" s="100"/>
      <c r="K264" s="100"/>
      <c r="L264" s="100"/>
      <c r="M264" s="100"/>
      <c r="N264" s="100"/>
      <c r="O264" s="100"/>
      <c r="P264" s="100"/>
      <c r="Q264" s="100"/>
      <c r="R264" s="100"/>
      <c r="S264" s="100"/>
      <c r="T264" s="100"/>
      <c r="U264" s="101"/>
      <c r="V264" s="101"/>
      <c r="W264" s="101"/>
      <c r="X264" s="101"/>
      <c r="Y264" s="101"/>
      <c r="Z264" s="100"/>
      <c r="AA264" s="100"/>
      <c r="AB264" s="100"/>
      <c r="AC264" s="100"/>
      <c r="AD264" s="100"/>
      <c r="AE264" s="100"/>
      <c r="AF264" s="179"/>
    </row>
    <row r="265" ht="4.5" customHeight="1">
      <c r="A265" s="96"/>
      <c r="B265" s="97"/>
      <c r="C265" s="98"/>
      <c r="D265" s="98"/>
      <c r="E265" s="99"/>
      <c r="F265" s="100"/>
      <c r="G265" s="100"/>
      <c r="H265" s="100"/>
      <c r="I265" s="100"/>
      <c r="J265" s="100"/>
      <c r="K265" s="100"/>
      <c r="L265" s="100"/>
      <c r="M265" s="100"/>
      <c r="N265" s="100"/>
      <c r="O265" s="100"/>
      <c r="P265" s="100"/>
      <c r="Q265" s="100"/>
      <c r="R265" s="100"/>
      <c r="S265" s="100"/>
      <c r="T265" s="100"/>
      <c r="U265" s="101"/>
      <c r="V265" s="101"/>
      <c r="W265" s="101"/>
      <c r="X265" s="101"/>
      <c r="Y265" s="101"/>
      <c r="Z265" s="100"/>
      <c r="AA265" s="100"/>
      <c r="AB265" s="100"/>
      <c r="AC265" s="100"/>
      <c r="AD265" s="100"/>
      <c r="AE265" s="100"/>
      <c r="AF265" s="179"/>
    </row>
    <row r="266" ht="4.5" customHeight="1">
      <c r="A266" s="96"/>
      <c r="B266" s="97"/>
      <c r="C266" s="98"/>
      <c r="D266" s="98"/>
      <c r="E266" s="99"/>
      <c r="F266" s="100"/>
      <c r="G266" s="100"/>
      <c r="H266" s="100"/>
      <c r="I266" s="100"/>
      <c r="J266" s="100"/>
      <c r="K266" s="100"/>
      <c r="L266" s="100"/>
      <c r="M266" s="100"/>
      <c r="N266" s="100"/>
      <c r="O266" s="100"/>
      <c r="P266" s="100"/>
      <c r="Q266" s="100"/>
      <c r="R266" s="100"/>
      <c r="S266" s="100"/>
      <c r="T266" s="100"/>
      <c r="U266" s="101"/>
      <c r="V266" s="101"/>
      <c r="W266" s="101"/>
      <c r="X266" s="101"/>
      <c r="Y266" s="101"/>
      <c r="Z266" s="100"/>
      <c r="AA266" s="100"/>
      <c r="AB266" s="100"/>
      <c r="AC266" s="100"/>
      <c r="AD266" s="100"/>
      <c r="AE266" s="100"/>
      <c r="AF266" s="179"/>
    </row>
    <row r="267" ht="4.5" customHeight="1">
      <c r="A267" s="96"/>
      <c r="B267" s="97"/>
      <c r="C267" s="98"/>
      <c r="D267" s="98"/>
      <c r="E267" s="99"/>
      <c r="F267" s="100"/>
      <c r="G267" s="100"/>
      <c r="H267" s="100"/>
      <c r="I267" s="100"/>
      <c r="J267" s="100"/>
      <c r="K267" s="100"/>
      <c r="L267" s="100"/>
      <c r="M267" s="100"/>
      <c r="N267" s="100"/>
      <c r="O267" s="100"/>
      <c r="P267" s="100"/>
      <c r="Q267" s="100"/>
      <c r="R267" s="100"/>
      <c r="S267" s="100"/>
      <c r="T267" s="100"/>
      <c r="U267" s="101"/>
      <c r="V267" s="101"/>
      <c r="W267" s="101"/>
      <c r="X267" s="101"/>
      <c r="Y267" s="101"/>
      <c r="Z267" s="100"/>
      <c r="AA267" s="100"/>
      <c r="AB267" s="100"/>
      <c r="AC267" s="100"/>
      <c r="AD267" s="100"/>
      <c r="AE267" s="100"/>
      <c r="AF267" s="179"/>
    </row>
    <row r="268" ht="4.5" customHeight="1">
      <c r="A268" s="96"/>
      <c r="B268" s="97"/>
      <c r="C268" s="98"/>
      <c r="D268" s="98"/>
      <c r="E268" s="99"/>
      <c r="F268" s="100"/>
      <c r="G268" s="100"/>
      <c r="H268" s="100"/>
      <c r="I268" s="100"/>
      <c r="J268" s="100"/>
      <c r="K268" s="100"/>
      <c r="L268" s="100"/>
      <c r="M268" s="100"/>
      <c r="N268" s="100"/>
      <c r="O268" s="100"/>
      <c r="P268" s="100"/>
      <c r="Q268" s="100"/>
      <c r="R268" s="100"/>
      <c r="S268" s="100"/>
      <c r="T268" s="100"/>
      <c r="U268" s="101"/>
      <c r="V268" s="101"/>
      <c r="W268" s="101"/>
      <c r="X268" s="101"/>
      <c r="Y268" s="101"/>
      <c r="Z268" s="100"/>
      <c r="AA268" s="100"/>
      <c r="AB268" s="100"/>
      <c r="AC268" s="100"/>
      <c r="AD268" s="100"/>
      <c r="AE268" s="100"/>
      <c r="AF268" s="179"/>
    </row>
    <row r="269" ht="4.5" customHeight="1">
      <c r="A269" s="96"/>
      <c r="B269" s="97"/>
      <c r="C269" s="98"/>
      <c r="D269" s="98"/>
      <c r="E269" s="99"/>
      <c r="F269" s="100"/>
      <c r="G269" s="100"/>
      <c r="H269" s="100"/>
      <c r="I269" s="100"/>
      <c r="J269" s="100"/>
      <c r="K269" s="100"/>
      <c r="L269" s="100"/>
      <c r="M269" s="100"/>
      <c r="N269" s="100"/>
      <c r="O269" s="100"/>
      <c r="P269" s="100"/>
      <c r="Q269" s="100"/>
      <c r="R269" s="100"/>
      <c r="S269" s="100"/>
      <c r="T269" s="100"/>
      <c r="U269" s="101"/>
      <c r="V269" s="101"/>
      <c r="W269" s="101"/>
      <c r="X269" s="101"/>
      <c r="Y269" s="101"/>
      <c r="Z269" s="100"/>
      <c r="AA269" s="100"/>
      <c r="AB269" s="100"/>
      <c r="AC269" s="100"/>
      <c r="AD269" s="100"/>
      <c r="AE269" s="100"/>
      <c r="AF269" s="179"/>
    </row>
    <row r="270" ht="4.5" customHeight="1">
      <c r="A270" s="96"/>
      <c r="B270" s="97"/>
      <c r="C270" s="98"/>
      <c r="D270" s="98"/>
      <c r="E270" s="99"/>
      <c r="F270" s="100"/>
      <c r="G270" s="100"/>
      <c r="H270" s="100"/>
      <c r="I270" s="100"/>
      <c r="J270" s="100"/>
      <c r="K270" s="100"/>
      <c r="L270" s="100"/>
      <c r="M270" s="100"/>
      <c r="N270" s="100"/>
      <c r="O270" s="100"/>
      <c r="P270" s="100"/>
      <c r="Q270" s="100"/>
      <c r="R270" s="100"/>
      <c r="S270" s="100"/>
      <c r="T270" s="100"/>
      <c r="U270" s="101"/>
      <c r="V270" s="101"/>
      <c r="W270" s="101"/>
      <c r="X270" s="101"/>
      <c r="Y270" s="101"/>
      <c r="Z270" s="100"/>
      <c r="AA270" s="100"/>
      <c r="AB270" s="100"/>
      <c r="AC270" s="100"/>
      <c r="AD270" s="100"/>
      <c r="AE270" s="100"/>
      <c r="AF270" s="179"/>
    </row>
    <row r="271" ht="4.5" customHeight="1">
      <c r="A271" s="96"/>
      <c r="B271" s="97"/>
      <c r="C271" s="98"/>
      <c r="D271" s="98"/>
      <c r="E271" s="99"/>
      <c r="F271" s="100"/>
      <c r="G271" s="100"/>
      <c r="H271" s="100"/>
      <c r="I271" s="100"/>
      <c r="J271" s="100"/>
      <c r="K271" s="100"/>
      <c r="L271" s="100"/>
      <c r="M271" s="100"/>
      <c r="N271" s="100"/>
      <c r="O271" s="100"/>
      <c r="P271" s="100"/>
      <c r="Q271" s="100"/>
      <c r="R271" s="100"/>
      <c r="S271" s="100"/>
      <c r="T271" s="100"/>
      <c r="U271" s="101"/>
      <c r="V271" s="101"/>
      <c r="W271" s="101"/>
      <c r="X271" s="101"/>
      <c r="Y271" s="101"/>
      <c r="Z271" s="100"/>
      <c r="AA271" s="100"/>
      <c r="AB271" s="100"/>
      <c r="AC271" s="100"/>
      <c r="AD271" s="100"/>
      <c r="AE271" s="100"/>
      <c r="AF271" s="179"/>
    </row>
    <row r="272" ht="4.5" customHeight="1">
      <c r="A272" s="96"/>
      <c r="B272" s="97"/>
      <c r="C272" s="98"/>
      <c r="D272" s="98"/>
      <c r="E272" s="99"/>
      <c r="F272" s="100"/>
      <c r="G272" s="100"/>
      <c r="H272" s="100"/>
      <c r="I272" s="100"/>
      <c r="J272" s="100"/>
      <c r="K272" s="100"/>
      <c r="L272" s="100"/>
      <c r="M272" s="100"/>
      <c r="N272" s="100"/>
      <c r="O272" s="100"/>
      <c r="P272" s="100"/>
      <c r="Q272" s="100"/>
      <c r="R272" s="100"/>
      <c r="S272" s="100"/>
      <c r="T272" s="100"/>
      <c r="U272" s="101"/>
      <c r="V272" s="101"/>
      <c r="W272" s="101"/>
      <c r="X272" s="101"/>
      <c r="Y272" s="101"/>
      <c r="Z272" s="100"/>
      <c r="AA272" s="100"/>
      <c r="AB272" s="100"/>
      <c r="AC272" s="100"/>
      <c r="AD272" s="100"/>
      <c r="AE272" s="100"/>
      <c r="AF272" s="179"/>
    </row>
    <row r="273" ht="4.5" customHeight="1">
      <c r="A273" s="96"/>
      <c r="B273" s="97"/>
      <c r="C273" s="98"/>
      <c r="D273" s="98"/>
      <c r="E273" s="99"/>
      <c r="F273" s="100"/>
      <c r="G273" s="100"/>
      <c r="H273" s="100"/>
      <c r="I273" s="100"/>
      <c r="J273" s="100"/>
      <c r="K273" s="100"/>
      <c r="L273" s="100"/>
      <c r="M273" s="100"/>
      <c r="N273" s="100"/>
      <c r="O273" s="100"/>
      <c r="P273" s="100"/>
      <c r="Q273" s="100"/>
      <c r="R273" s="100"/>
      <c r="S273" s="100"/>
      <c r="T273" s="100"/>
      <c r="U273" s="101"/>
      <c r="V273" s="101"/>
      <c r="W273" s="101"/>
      <c r="X273" s="101"/>
      <c r="Y273" s="101"/>
      <c r="Z273" s="100"/>
      <c r="AA273" s="100"/>
      <c r="AB273" s="100"/>
      <c r="AC273" s="100"/>
      <c r="AD273" s="100"/>
      <c r="AE273" s="100"/>
      <c r="AF273" s="179"/>
    </row>
    <row r="274" ht="4.5" customHeight="1">
      <c r="A274" s="96"/>
      <c r="B274" s="97"/>
      <c r="C274" s="98"/>
      <c r="D274" s="98"/>
      <c r="E274" s="99"/>
      <c r="F274" s="100"/>
      <c r="G274" s="100"/>
      <c r="H274" s="100"/>
      <c r="I274" s="100"/>
      <c r="J274" s="100"/>
      <c r="K274" s="100"/>
      <c r="L274" s="100"/>
      <c r="M274" s="100"/>
      <c r="N274" s="100"/>
      <c r="O274" s="100"/>
      <c r="P274" s="100"/>
      <c r="Q274" s="100"/>
      <c r="R274" s="100"/>
      <c r="S274" s="100"/>
      <c r="T274" s="100"/>
      <c r="U274" s="101"/>
      <c r="V274" s="101"/>
      <c r="W274" s="101"/>
      <c r="X274" s="101"/>
      <c r="Y274" s="101"/>
      <c r="Z274" s="100"/>
      <c r="AA274" s="100"/>
      <c r="AB274" s="100"/>
      <c r="AC274" s="100"/>
      <c r="AD274" s="100"/>
      <c r="AE274" s="100"/>
      <c r="AF274" s="179"/>
    </row>
    <row r="275" ht="4.5" customHeight="1">
      <c r="A275" s="96"/>
      <c r="B275" s="97"/>
      <c r="C275" s="98"/>
      <c r="D275" s="98"/>
      <c r="E275" s="99"/>
      <c r="F275" s="100"/>
      <c r="G275" s="100"/>
      <c r="H275" s="100"/>
      <c r="I275" s="100"/>
      <c r="J275" s="100"/>
      <c r="K275" s="100"/>
      <c r="L275" s="100"/>
      <c r="M275" s="100"/>
      <c r="N275" s="100"/>
      <c r="O275" s="100"/>
      <c r="P275" s="100"/>
      <c r="Q275" s="100"/>
      <c r="R275" s="100"/>
      <c r="S275" s="100"/>
      <c r="T275" s="100"/>
      <c r="U275" s="101"/>
      <c r="V275" s="101"/>
      <c r="W275" s="101"/>
      <c r="X275" s="101"/>
      <c r="Y275" s="101"/>
      <c r="Z275" s="100"/>
      <c r="AA275" s="100"/>
      <c r="AB275" s="100"/>
      <c r="AC275" s="100"/>
      <c r="AD275" s="100"/>
      <c r="AE275" s="100"/>
      <c r="AF275" s="179"/>
    </row>
    <row r="276" ht="4.5" customHeight="1">
      <c r="A276" s="96"/>
      <c r="B276" s="97"/>
      <c r="C276" s="98"/>
      <c r="D276" s="98"/>
      <c r="E276" s="99"/>
      <c r="F276" s="100"/>
      <c r="G276" s="100"/>
      <c r="H276" s="100"/>
      <c r="I276" s="100"/>
      <c r="J276" s="100"/>
      <c r="K276" s="100"/>
      <c r="L276" s="100"/>
      <c r="M276" s="100"/>
      <c r="N276" s="100"/>
      <c r="O276" s="100"/>
      <c r="P276" s="100"/>
      <c r="Q276" s="100"/>
      <c r="R276" s="100"/>
      <c r="S276" s="100"/>
      <c r="T276" s="100"/>
      <c r="U276" s="101"/>
      <c r="V276" s="101"/>
      <c r="W276" s="101"/>
      <c r="X276" s="101"/>
      <c r="Y276" s="101"/>
      <c r="Z276" s="100"/>
      <c r="AA276" s="100"/>
      <c r="AB276" s="100"/>
      <c r="AC276" s="100"/>
      <c r="AD276" s="100"/>
      <c r="AE276" s="100"/>
      <c r="AF276" s="179"/>
    </row>
    <row r="277" ht="4.5" customHeight="1">
      <c r="A277" s="96"/>
      <c r="B277" s="97"/>
      <c r="C277" s="98"/>
      <c r="D277" s="98"/>
      <c r="E277" s="99"/>
      <c r="F277" s="100"/>
      <c r="G277" s="100"/>
      <c r="H277" s="100"/>
      <c r="I277" s="100"/>
      <c r="J277" s="100"/>
      <c r="K277" s="100"/>
      <c r="L277" s="100"/>
      <c r="M277" s="100"/>
      <c r="N277" s="100"/>
      <c r="O277" s="100"/>
      <c r="P277" s="100"/>
      <c r="Q277" s="100"/>
      <c r="R277" s="100"/>
      <c r="S277" s="100"/>
      <c r="T277" s="100"/>
      <c r="U277" s="101"/>
      <c r="V277" s="101"/>
      <c r="W277" s="101"/>
      <c r="X277" s="101"/>
      <c r="Y277" s="101"/>
      <c r="Z277" s="100"/>
      <c r="AA277" s="100"/>
      <c r="AB277" s="100"/>
      <c r="AC277" s="100"/>
      <c r="AD277" s="100"/>
      <c r="AE277" s="100"/>
      <c r="AF277" s="179"/>
    </row>
    <row r="278" ht="4.5" customHeight="1">
      <c r="A278" s="96"/>
      <c r="B278" s="97"/>
      <c r="C278" s="98"/>
      <c r="D278" s="98"/>
      <c r="E278" s="99"/>
      <c r="F278" s="100"/>
      <c r="G278" s="100"/>
      <c r="H278" s="100"/>
      <c r="I278" s="100"/>
      <c r="J278" s="100"/>
      <c r="K278" s="100"/>
      <c r="L278" s="100"/>
      <c r="M278" s="100"/>
      <c r="N278" s="100"/>
      <c r="O278" s="100"/>
      <c r="P278" s="100"/>
      <c r="Q278" s="100"/>
      <c r="R278" s="100"/>
      <c r="S278" s="100"/>
      <c r="T278" s="100"/>
      <c r="U278" s="101"/>
      <c r="V278" s="101"/>
      <c r="W278" s="101"/>
      <c r="X278" s="101"/>
      <c r="Y278" s="101"/>
      <c r="Z278" s="100"/>
      <c r="AA278" s="100"/>
      <c r="AB278" s="100"/>
      <c r="AC278" s="100"/>
      <c r="AD278" s="100"/>
      <c r="AE278" s="100"/>
      <c r="AF278" s="179"/>
    </row>
    <row r="279" ht="4.5" customHeight="1">
      <c r="A279" s="96"/>
      <c r="B279" s="97"/>
      <c r="C279" s="98"/>
      <c r="D279" s="98"/>
      <c r="E279" s="99"/>
      <c r="F279" s="100"/>
      <c r="G279" s="100"/>
      <c r="H279" s="100"/>
      <c r="I279" s="100"/>
      <c r="J279" s="100"/>
      <c r="K279" s="100"/>
      <c r="L279" s="100"/>
      <c r="M279" s="100"/>
      <c r="N279" s="100"/>
      <c r="O279" s="100"/>
      <c r="P279" s="100"/>
      <c r="Q279" s="100"/>
      <c r="R279" s="100"/>
      <c r="S279" s="100"/>
      <c r="T279" s="100"/>
      <c r="U279" s="101"/>
      <c r="V279" s="101"/>
      <c r="W279" s="101"/>
      <c r="X279" s="101"/>
      <c r="Y279" s="101"/>
      <c r="Z279" s="100"/>
      <c r="AA279" s="100"/>
      <c r="AB279" s="100"/>
      <c r="AC279" s="100"/>
      <c r="AD279" s="100"/>
      <c r="AE279" s="100"/>
      <c r="AF279" s="179"/>
    </row>
    <row r="280" ht="4.5" customHeight="1">
      <c r="A280" s="96"/>
      <c r="B280" s="97"/>
      <c r="C280" s="98"/>
      <c r="D280" s="98"/>
      <c r="E280" s="99"/>
      <c r="F280" s="100"/>
      <c r="G280" s="100"/>
      <c r="H280" s="100"/>
      <c r="I280" s="100"/>
      <c r="J280" s="100"/>
      <c r="K280" s="100"/>
      <c r="L280" s="100"/>
      <c r="M280" s="100"/>
      <c r="N280" s="100"/>
      <c r="O280" s="100"/>
      <c r="P280" s="100"/>
      <c r="Q280" s="100"/>
      <c r="R280" s="100"/>
      <c r="S280" s="100"/>
      <c r="T280" s="100"/>
      <c r="U280" s="101"/>
      <c r="V280" s="101"/>
      <c r="W280" s="101"/>
      <c r="X280" s="101"/>
      <c r="Y280" s="101"/>
      <c r="Z280" s="100"/>
      <c r="AA280" s="100"/>
      <c r="AB280" s="100"/>
      <c r="AC280" s="100"/>
      <c r="AD280" s="100"/>
      <c r="AE280" s="100"/>
      <c r="AF280" s="179"/>
    </row>
    <row r="281" ht="4.5" customHeight="1">
      <c r="A281" s="96"/>
      <c r="B281" s="97"/>
      <c r="C281" s="98"/>
      <c r="D281" s="98"/>
      <c r="E281" s="99"/>
      <c r="F281" s="100"/>
      <c r="G281" s="100"/>
      <c r="H281" s="100"/>
      <c r="I281" s="100"/>
      <c r="J281" s="100"/>
      <c r="K281" s="100"/>
      <c r="L281" s="100"/>
      <c r="M281" s="100"/>
      <c r="N281" s="100"/>
      <c r="O281" s="100"/>
      <c r="P281" s="100"/>
      <c r="Q281" s="100"/>
      <c r="R281" s="100"/>
      <c r="S281" s="100"/>
      <c r="T281" s="100"/>
      <c r="U281" s="101"/>
      <c r="V281" s="101"/>
      <c r="W281" s="101"/>
      <c r="X281" s="101"/>
      <c r="Y281" s="101"/>
      <c r="Z281" s="100"/>
      <c r="AA281" s="100"/>
      <c r="AB281" s="100"/>
      <c r="AC281" s="100"/>
      <c r="AD281" s="100"/>
      <c r="AE281" s="100"/>
      <c r="AF281" s="179"/>
    </row>
    <row r="282" ht="4.5" customHeight="1">
      <c r="A282" s="96"/>
      <c r="B282" s="97"/>
      <c r="C282" s="98"/>
      <c r="D282" s="98"/>
      <c r="E282" s="99"/>
      <c r="F282" s="100"/>
      <c r="G282" s="100"/>
      <c r="H282" s="100"/>
      <c r="I282" s="100"/>
      <c r="J282" s="100"/>
      <c r="K282" s="100"/>
      <c r="L282" s="100"/>
      <c r="M282" s="100"/>
      <c r="N282" s="100"/>
      <c r="O282" s="100"/>
      <c r="P282" s="100"/>
      <c r="Q282" s="100"/>
      <c r="R282" s="100"/>
      <c r="S282" s="100"/>
      <c r="T282" s="100"/>
      <c r="U282" s="101"/>
      <c r="V282" s="101"/>
      <c r="W282" s="101"/>
      <c r="X282" s="101"/>
      <c r="Y282" s="101"/>
      <c r="Z282" s="100"/>
      <c r="AA282" s="100"/>
      <c r="AB282" s="100"/>
      <c r="AC282" s="100"/>
      <c r="AD282" s="100"/>
      <c r="AE282" s="100"/>
      <c r="AF282" s="179"/>
    </row>
    <row r="283" ht="4.5" customHeight="1">
      <c r="A283" s="96"/>
      <c r="B283" s="97"/>
      <c r="C283" s="98"/>
      <c r="D283" s="98"/>
      <c r="E283" s="99"/>
      <c r="F283" s="100"/>
      <c r="G283" s="100"/>
      <c r="H283" s="100"/>
      <c r="I283" s="100"/>
      <c r="J283" s="100"/>
      <c r="K283" s="100"/>
      <c r="L283" s="100"/>
      <c r="M283" s="100"/>
      <c r="N283" s="100"/>
      <c r="O283" s="100"/>
      <c r="P283" s="100"/>
      <c r="Q283" s="100"/>
      <c r="R283" s="100"/>
      <c r="S283" s="100"/>
      <c r="T283" s="100"/>
      <c r="U283" s="101"/>
      <c r="V283" s="101"/>
      <c r="W283" s="101"/>
      <c r="X283" s="101"/>
      <c r="Y283" s="101"/>
      <c r="Z283" s="100"/>
      <c r="AA283" s="100"/>
      <c r="AB283" s="100"/>
      <c r="AC283" s="100"/>
      <c r="AD283" s="100"/>
      <c r="AE283" s="100"/>
      <c r="AF283" s="179"/>
    </row>
    <row r="284" ht="4.5" customHeight="1">
      <c r="A284" s="96"/>
      <c r="B284" s="97"/>
      <c r="C284" s="98"/>
      <c r="D284" s="98"/>
      <c r="E284" s="99"/>
      <c r="F284" s="100"/>
      <c r="G284" s="100"/>
      <c r="H284" s="100"/>
      <c r="I284" s="100"/>
      <c r="J284" s="100"/>
      <c r="K284" s="100"/>
      <c r="L284" s="100"/>
      <c r="M284" s="100"/>
      <c r="N284" s="100"/>
      <c r="O284" s="100"/>
      <c r="P284" s="100"/>
      <c r="Q284" s="100"/>
      <c r="R284" s="100"/>
      <c r="S284" s="100"/>
      <c r="T284" s="100"/>
      <c r="U284" s="101"/>
      <c r="V284" s="101"/>
      <c r="W284" s="101"/>
      <c r="X284" s="101"/>
      <c r="Y284" s="101"/>
      <c r="Z284" s="100"/>
      <c r="AA284" s="100"/>
      <c r="AB284" s="100"/>
      <c r="AC284" s="100"/>
      <c r="AD284" s="100"/>
      <c r="AE284" s="100"/>
      <c r="AF284" s="179"/>
    </row>
    <row r="285" ht="4.5" customHeight="1">
      <c r="A285" s="96"/>
      <c r="B285" s="97"/>
      <c r="C285" s="98"/>
      <c r="D285" s="98"/>
      <c r="E285" s="99"/>
      <c r="F285" s="100"/>
      <c r="G285" s="100"/>
      <c r="H285" s="100"/>
      <c r="I285" s="100"/>
      <c r="J285" s="100"/>
      <c r="K285" s="100"/>
      <c r="L285" s="100"/>
      <c r="M285" s="100"/>
      <c r="N285" s="100"/>
      <c r="O285" s="100"/>
      <c r="P285" s="100"/>
      <c r="Q285" s="100"/>
      <c r="R285" s="100"/>
      <c r="S285" s="100"/>
      <c r="T285" s="100"/>
      <c r="U285" s="101"/>
      <c r="V285" s="101"/>
      <c r="W285" s="101"/>
      <c r="X285" s="101"/>
      <c r="Y285" s="101"/>
      <c r="Z285" s="100"/>
      <c r="AA285" s="100"/>
      <c r="AB285" s="100"/>
      <c r="AC285" s="100"/>
      <c r="AD285" s="100"/>
      <c r="AE285" s="100"/>
      <c r="AF285" s="179"/>
    </row>
    <row r="286" ht="4.5" customHeight="1">
      <c r="A286" s="96"/>
      <c r="B286" s="97"/>
      <c r="C286" s="98"/>
      <c r="D286" s="98"/>
      <c r="E286" s="99"/>
      <c r="F286" s="100"/>
      <c r="G286" s="100"/>
      <c r="H286" s="100"/>
      <c r="I286" s="100"/>
      <c r="J286" s="100"/>
      <c r="K286" s="100"/>
      <c r="L286" s="100"/>
      <c r="M286" s="100"/>
      <c r="N286" s="100"/>
      <c r="O286" s="100"/>
      <c r="P286" s="100"/>
      <c r="Q286" s="100"/>
      <c r="R286" s="100"/>
      <c r="S286" s="100"/>
      <c r="T286" s="100"/>
      <c r="U286" s="101"/>
      <c r="V286" s="101"/>
      <c r="W286" s="101"/>
      <c r="X286" s="101"/>
      <c r="Y286" s="101"/>
      <c r="Z286" s="100"/>
      <c r="AA286" s="100"/>
      <c r="AB286" s="100"/>
      <c r="AC286" s="100"/>
      <c r="AD286" s="100"/>
      <c r="AE286" s="100"/>
      <c r="AF286" s="179"/>
    </row>
    <row r="287" ht="4.5" customHeight="1">
      <c r="A287" s="96"/>
      <c r="B287" s="97"/>
      <c r="C287" s="98"/>
      <c r="D287" s="98"/>
      <c r="E287" s="99"/>
      <c r="F287" s="100"/>
      <c r="G287" s="100"/>
      <c r="H287" s="100"/>
      <c r="I287" s="100"/>
      <c r="J287" s="100"/>
      <c r="K287" s="100"/>
      <c r="L287" s="100"/>
      <c r="M287" s="100"/>
      <c r="N287" s="100"/>
      <c r="O287" s="100"/>
      <c r="P287" s="100"/>
      <c r="Q287" s="100"/>
      <c r="R287" s="100"/>
      <c r="S287" s="100"/>
      <c r="T287" s="100"/>
      <c r="U287" s="101"/>
      <c r="V287" s="101"/>
      <c r="W287" s="101"/>
      <c r="X287" s="101"/>
      <c r="Y287" s="101"/>
      <c r="Z287" s="100"/>
      <c r="AA287" s="100"/>
      <c r="AB287" s="100"/>
      <c r="AC287" s="100"/>
      <c r="AD287" s="100"/>
      <c r="AE287" s="100"/>
      <c r="AF287" s="179"/>
    </row>
    <row r="288" ht="4.5" customHeight="1">
      <c r="A288" s="96"/>
      <c r="B288" s="97"/>
      <c r="C288" s="98"/>
      <c r="D288" s="98"/>
      <c r="E288" s="99"/>
      <c r="F288" s="100"/>
      <c r="G288" s="100"/>
      <c r="H288" s="100"/>
      <c r="I288" s="100"/>
      <c r="J288" s="100"/>
      <c r="K288" s="100"/>
      <c r="L288" s="100"/>
      <c r="M288" s="100"/>
      <c r="N288" s="100"/>
      <c r="O288" s="100"/>
      <c r="P288" s="100"/>
      <c r="Q288" s="100"/>
      <c r="R288" s="100"/>
      <c r="S288" s="100"/>
      <c r="T288" s="100"/>
      <c r="U288" s="101"/>
      <c r="V288" s="101"/>
      <c r="W288" s="101"/>
      <c r="X288" s="101"/>
      <c r="Y288" s="101"/>
      <c r="Z288" s="100"/>
      <c r="AA288" s="100"/>
      <c r="AB288" s="100"/>
      <c r="AC288" s="100"/>
      <c r="AD288" s="100"/>
      <c r="AE288" s="100"/>
      <c r="AF288" s="179"/>
    </row>
    <row r="289" ht="4.5" customHeight="1">
      <c r="A289" s="96"/>
      <c r="B289" s="97"/>
      <c r="C289" s="98"/>
      <c r="D289" s="98"/>
      <c r="E289" s="99"/>
      <c r="F289" s="100"/>
      <c r="G289" s="100"/>
      <c r="H289" s="100"/>
      <c r="I289" s="100"/>
      <c r="J289" s="100"/>
      <c r="K289" s="100"/>
      <c r="L289" s="100"/>
      <c r="M289" s="100"/>
      <c r="N289" s="100"/>
      <c r="O289" s="100"/>
      <c r="P289" s="100"/>
      <c r="Q289" s="100"/>
      <c r="R289" s="100"/>
      <c r="S289" s="100"/>
      <c r="T289" s="100"/>
      <c r="U289" s="101"/>
      <c r="V289" s="101"/>
      <c r="W289" s="101"/>
      <c r="X289" s="101"/>
      <c r="Y289" s="101"/>
      <c r="Z289" s="100"/>
      <c r="AA289" s="100"/>
      <c r="AB289" s="100"/>
      <c r="AC289" s="100"/>
      <c r="AD289" s="100"/>
      <c r="AE289" s="100"/>
      <c r="AF289" s="179"/>
    </row>
    <row r="290" ht="4.5" customHeight="1">
      <c r="A290" s="96"/>
      <c r="B290" s="97"/>
      <c r="C290" s="98"/>
      <c r="D290" s="98"/>
      <c r="E290" s="99"/>
      <c r="F290" s="100"/>
      <c r="G290" s="100"/>
      <c r="H290" s="100"/>
      <c r="I290" s="100"/>
      <c r="J290" s="100"/>
      <c r="K290" s="100"/>
      <c r="L290" s="100"/>
      <c r="M290" s="100"/>
      <c r="N290" s="100"/>
      <c r="O290" s="100"/>
      <c r="P290" s="100"/>
      <c r="Q290" s="100"/>
      <c r="R290" s="100"/>
      <c r="S290" s="100"/>
      <c r="T290" s="100"/>
      <c r="U290" s="101"/>
      <c r="V290" s="101"/>
      <c r="W290" s="101"/>
      <c r="X290" s="101"/>
      <c r="Y290" s="101"/>
      <c r="Z290" s="100"/>
      <c r="AA290" s="100"/>
      <c r="AB290" s="100"/>
      <c r="AC290" s="100"/>
      <c r="AD290" s="100"/>
      <c r="AE290" s="100"/>
      <c r="AF290" s="179"/>
    </row>
    <row r="291" ht="4.5" customHeight="1">
      <c r="A291" s="96"/>
      <c r="B291" s="97"/>
      <c r="C291" s="98"/>
      <c r="D291" s="98"/>
      <c r="E291" s="99"/>
      <c r="F291" s="100"/>
      <c r="G291" s="100"/>
      <c r="H291" s="100"/>
      <c r="I291" s="100"/>
      <c r="J291" s="100"/>
      <c r="K291" s="100"/>
      <c r="L291" s="100"/>
      <c r="M291" s="100"/>
      <c r="N291" s="100"/>
      <c r="O291" s="100"/>
      <c r="P291" s="100"/>
      <c r="Q291" s="100"/>
      <c r="R291" s="100"/>
      <c r="S291" s="100"/>
      <c r="T291" s="100"/>
      <c r="U291" s="101"/>
      <c r="V291" s="101"/>
      <c r="W291" s="101"/>
      <c r="X291" s="101"/>
      <c r="Y291" s="101"/>
      <c r="Z291" s="100"/>
      <c r="AA291" s="100"/>
      <c r="AB291" s="100"/>
      <c r="AC291" s="100"/>
      <c r="AD291" s="100"/>
      <c r="AE291" s="100"/>
      <c r="AF291" s="179"/>
    </row>
    <row r="292" ht="4.5" customHeight="1">
      <c r="A292" s="96"/>
      <c r="B292" s="97"/>
      <c r="C292" s="98"/>
      <c r="D292" s="98"/>
      <c r="E292" s="99"/>
      <c r="F292" s="100"/>
      <c r="G292" s="100"/>
      <c r="H292" s="100"/>
      <c r="I292" s="100"/>
      <c r="J292" s="100"/>
      <c r="K292" s="100"/>
      <c r="L292" s="100"/>
      <c r="M292" s="100"/>
      <c r="N292" s="100"/>
      <c r="O292" s="100"/>
      <c r="P292" s="100"/>
      <c r="Q292" s="100"/>
      <c r="R292" s="100"/>
      <c r="S292" s="100"/>
      <c r="T292" s="100"/>
      <c r="U292" s="101"/>
      <c r="V292" s="101"/>
      <c r="W292" s="101"/>
      <c r="X292" s="101"/>
      <c r="Y292" s="101"/>
      <c r="Z292" s="100"/>
      <c r="AA292" s="100"/>
      <c r="AB292" s="100"/>
      <c r="AC292" s="100"/>
      <c r="AD292" s="100"/>
      <c r="AE292" s="100"/>
      <c r="AF292" s="179"/>
    </row>
    <row r="293" ht="4.5" customHeight="1">
      <c r="A293" s="96"/>
      <c r="B293" s="97"/>
      <c r="C293" s="98"/>
      <c r="D293" s="98"/>
      <c r="E293" s="99"/>
      <c r="F293" s="100"/>
      <c r="G293" s="100"/>
      <c r="H293" s="100"/>
      <c r="I293" s="100"/>
      <c r="J293" s="100"/>
      <c r="K293" s="100"/>
      <c r="L293" s="100"/>
      <c r="M293" s="100"/>
      <c r="N293" s="100"/>
      <c r="O293" s="100"/>
      <c r="P293" s="100"/>
      <c r="Q293" s="100"/>
      <c r="R293" s="100"/>
      <c r="S293" s="100"/>
      <c r="T293" s="100"/>
      <c r="U293" s="101"/>
      <c r="V293" s="101"/>
      <c r="W293" s="101"/>
      <c r="X293" s="101"/>
      <c r="Y293" s="101"/>
      <c r="Z293" s="100"/>
      <c r="AA293" s="100"/>
      <c r="AB293" s="100"/>
      <c r="AC293" s="100"/>
      <c r="AD293" s="100"/>
      <c r="AE293" s="100"/>
      <c r="AF293" s="179"/>
    </row>
    <row r="294" ht="4.5" customHeight="1">
      <c r="A294" s="96"/>
      <c r="B294" s="97"/>
      <c r="C294" s="98"/>
      <c r="D294" s="98"/>
      <c r="E294" s="99"/>
      <c r="F294" s="100"/>
      <c r="G294" s="100"/>
      <c r="H294" s="100"/>
      <c r="I294" s="100"/>
      <c r="J294" s="100"/>
      <c r="K294" s="100"/>
      <c r="L294" s="100"/>
      <c r="M294" s="100"/>
      <c r="N294" s="100"/>
      <c r="O294" s="100"/>
      <c r="P294" s="100"/>
      <c r="Q294" s="100"/>
      <c r="R294" s="100"/>
      <c r="S294" s="100"/>
      <c r="T294" s="100"/>
      <c r="U294" s="101"/>
      <c r="V294" s="101"/>
      <c r="W294" s="101"/>
      <c r="X294" s="101"/>
      <c r="Y294" s="101"/>
      <c r="Z294" s="100"/>
      <c r="AA294" s="100"/>
      <c r="AB294" s="100"/>
      <c r="AC294" s="100"/>
      <c r="AD294" s="100"/>
      <c r="AE294" s="100"/>
      <c r="AF294" s="179"/>
    </row>
    <row r="295" ht="4.5" customHeight="1">
      <c r="A295" s="96"/>
      <c r="B295" s="97"/>
      <c r="C295" s="98"/>
      <c r="D295" s="98"/>
      <c r="E295" s="99"/>
      <c r="F295" s="100"/>
      <c r="G295" s="100"/>
      <c r="H295" s="100"/>
      <c r="I295" s="100"/>
      <c r="J295" s="100"/>
      <c r="K295" s="100"/>
      <c r="L295" s="100"/>
      <c r="M295" s="100"/>
      <c r="N295" s="100"/>
      <c r="O295" s="100"/>
      <c r="P295" s="100"/>
      <c r="Q295" s="100"/>
      <c r="R295" s="100"/>
      <c r="S295" s="100"/>
      <c r="T295" s="100"/>
      <c r="U295" s="101"/>
      <c r="V295" s="101"/>
      <c r="W295" s="101"/>
      <c r="X295" s="101"/>
      <c r="Y295" s="101"/>
      <c r="Z295" s="100"/>
      <c r="AA295" s="100"/>
      <c r="AB295" s="100"/>
      <c r="AC295" s="100"/>
      <c r="AD295" s="100"/>
      <c r="AE295" s="100"/>
      <c r="AF295" s="179"/>
    </row>
    <row r="296" ht="4.5" customHeight="1">
      <c r="A296" s="96"/>
      <c r="B296" s="97"/>
      <c r="C296" s="98"/>
      <c r="D296" s="98"/>
      <c r="E296" s="99"/>
      <c r="F296" s="100"/>
      <c r="G296" s="100"/>
      <c r="H296" s="100"/>
      <c r="I296" s="100"/>
      <c r="J296" s="100"/>
      <c r="K296" s="100"/>
      <c r="L296" s="100"/>
      <c r="M296" s="100"/>
      <c r="N296" s="100"/>
      <c r="O296" s="100"/>
      <c r="P296" s="100"/>
      <c r="Q296" s="100"/>
      <c r="R296" s="100"/>
      <c r="S296" s="100"/>
      <c r="T296" s="100"/>
      <c r="U296" s="101"/>
      <c r="V296" s="101"/>
      <c r="W296" s="101"/>
      <c r="X296" s="101"/>
      <c r="Y296" s="101"/>
      <c r="Z296" s="100"/>
      <c r="AA296" s="100"/>
      <c r="AB296" s="100"/>
      <c r="AC296" s="100"/>
      <c r="AD296" s="100"/>
      <c r="AE296" s="100"/>
      <c r="AF296" s="179"/>
    </row>
    <row r="297" ht="4.5" customHeight="1">
      <c r="A297" s="96"/>
      <c r="B297" s="97"/>
      <c r="C297" s="98"/>
      <c r="D297" s="98"/>
      <c r="E297" s="99"/>
      <c r="F297" s="100"/>
      <c r="G297" s="100"/>
      <c r="H297" s="100"/>
      <c r="I297" s="100"/>
      <c r="J297" s="100"/>
      <c r="K297" s="100"/>
      <c r="L297" s="100"/>
      <c r="M297" s="100"/>
      <c r="N297" s="100"/>
      <c r="O297" s="100"/>
      <c r="P297" s="100"/>
      <c r="Q297" s="100"/>
      <c r="R297" s="100"/>
      <c r="S297" s="100"/>
      <c r="T297" s="100"/>
      <c r="U297" s="101"/>
      <c r="V297" s="101"/>
      <c r="W297" s="101"/>
      <c r="X297" s="101"/>
      <c r="Y297" s="101"/>
      <c r="Z297" s="100"/>
      <c r="AA297" s="100"/>
      <c r="AB297" s="100"/>
      <c r="AC297" s="100"/>
      <c r="AD297" s="100"/>
      <c r="AE297" s="100"/>
      <c r="AF297" s="179"/>
    </row>
    <row r="298" ht="4.5" customHeight="1">
      <c r="A298" s="96"/>
      <c r="B298" s="97"/>
      <c r="C298" s="98"/>
      <c r="D298" s="98"/>
      <c r="E298" s="99"/>
      <c r="F298" s="100"/>
      <c r="G298" s="100"/>
      <c r="H298" s="100"/>
      <c r="I298" s="100"/>
      <c r="J298" s="100"/>
      <c r="K298" s="100"/>
      <c r="L298" s="100"/>
      <c r="M298" s="100"/>
      <c r="N298" s="100"/>
      <c r="O298" s="100"/>
      <c r="P298" s="100"/>
      <c r="Q298" s="100"/>
      <c r="R298" s="100"/>
      <c r="S298" s="100"/>
      <c r="T298" s="100"/>
      <c r="U298" s="101"/>
      <c r="V298" s="101"/>
      <c r="W298" s="101"/>
      <c r="X298" s="101"/>
      <c r="Y298" s="101"/>
      <c r="Z298" s="100"/>
      <c r="AA298" s="100"/>
      <c r="AB298" s="100"/>
      <c r="AC298" s="100"/>
      <c r="AD298" s="100"/>
      <c r="AE298" s="100"/>
      <c r="AF298" s="179"/>
    </row>
    <row r="299" ht="4.5" customHeight="1">
      <c r="A299" s="96"/>
      <c r="B299" s="97"/>
      <c r="C299" s="98"/>
      <c r="D299" s="98"/>
      <c r="E299" s="99"/>
      <c r="F299" s="100"/>
      <c r="G299" s="100"/>
      <c r="H299" s="100"/>
      <c r="I299" s="100"/>
      <c r="J299" s="100"/>
      <c r="K299" s="100"/>
      <c r="L299" s="100"/>
      <c r="M299" s="100"/>
      <c r="N299" s="100"/>
      <c r="O299" s="100"/>
      <c r="P299" s="100"/>
      <c r="Q299" s="100"/>
      <c r="R299" s="100"/>
      <c r="S299" s="100"/>
      <c r="T299" s="100"/>
      <c r="U299" s="101"/>
      <c r="V299" s="101"/>
      <c r="W299" s="101"/>
      <c r="X299" s="101"/>
      <c r="Y299" s="101"/>
      <c r="Z299" s="100"/>
      <c r="AA299" s="100"/>
      <c r="AB299" s="100"/>
      <c r="AC299" s="100"/>
      <c r="AD299" s="100"/>
      <c r="AE299" s="100"/>
      <c r="AF299" s="179"/>
    </row>
    <row r="300" ht="4.5" customHeight="1">
      <c r="A300" s="96"/>
      <c r="B300" s="97"/>
      <c r="C300" s="98"/>
      <c r="D300" s="98"/>
      <c r="E300" s="99"/>
      <c r="F300" s="100"/>
      <c r="G300" s="100"/>
      <c r="H300" s="100"/>
      <c r="I300" s="100"/>
      <c r="J300" s="100"/>
      <c r="K300" s="100"/>
      <c r="L300" s="100"/>
      <c r="M300" s="100"/>
      <c r="N300" s="100"/>
      <c r="O300" s="100"/>
      <c r="P300" s="100"/>
      <c r="Q300" s="100"/>
      <c r="R300" s="100"/>
      <c r="S300" s="100"/>
      <c r="T300" s="100"/>
      <c r="U300" s="101"/>
      <c r="V300" s="101"/>
      <c r="W300" s="101"/>
      <c r="X300" s="101"/>
      <c r="Y300" s="101"/>
      <c r="Z300" s="100"/>
      <c r="AA300" s="100"/>
      <c r="AB300" s="100"/>
      <c r="AC300" s="100"/>
      <c r="AD300" s="100"/>
      <c r="AE300" s="100"/>
      <c r="AF300" s="179"/>
    </row>
    <row r="301" ht="4.5" customHeight="1">
      <c r="A301" s="96"/>
      <c r="B301" s="97"/>
      <c r="C301" s="98"/>
      <c r="D301" s="98"/>
      <c r="E301" s="99"/>
      <c r="F301" s="100"/>
      <c r="G301" s="100"/>
      <c r="H301" s="100"/>
      <c r="I301" s="100"/>
      <c r="J301" s="100"/>
      <c r="K301" s="100"/>
      <c r="L301" s="100"/>
      <c r="M301" s="100"/>
      <c r="N301" s="100"/>
      <c r="O301" s="100"/>
      <c r="P301" s="100"/>
      <c r="Q301" s="100"/>
      <c r="R301" s="100"/>
      <c r="S301" s="100"/>
      <c r="T301" s="100"/>
      <c r="U301" s="101"/>
      <c r="V301" s="101"/>
      <c r="W301" s="101"/>
      <c r="X301" s="101"/>
      <c r="Y301" s="101"/>
      <c r="Z301" s="100"/>
      <c r="AA301" s="100"/>
      <c r="AB301" s="100"/>
      <c r="AC301" s="100"/>
      <c r="AD301" s="100"/>
      <c r="AE301" s="100"/>
      <c r="AF301" s="179"/>
    </row>
    <row r="302" ht="4.5" customHeight="1">
      <c r="A302" s="96"/>
      <c r="B302" s="97"/>
      <c r="C302" s="98"/>
      <c r="D302" s="98"/>
      <c r="E302" s="99"/>
      <c r="F302" s="100"/>
      <c r="G302" s="100"/>
      <c r="H302" s="100"/>
      <c r="I302" s="100"/>
      <c r="J302" s="100"/>
      <c r="K302" s="100"/>
      <c r="L302" s="100"/>
      <c r="M302" s="100"/>
      <c r="N302" s="100"/>
      <c r="O302" s="100"/>
      <c r="P302" s="100"/>
      <c r="Q302" s="100"/>
      <c r="R302" s="100"/>
      <c r="S302" s="100"/>
      <c r="T302" s="100"/>
      <c r="U302" s="101"/>
      <c r="V302" s="101"/>
      <c r="W302" s="101"/>
      <c r="X302" s="101"/>
      <c r="Y302" s="101"/>
      <c r="Z302" s="100"/>
      <c r="AA302" s="100"/>
      <c r="AB302" s="100"/>
      <c r="AC302" s="100"/>
      <c r="AD302" s="100"/>
      <c r="AE302" s="100"/>
      <c r="AF302" s="179"/>
    </row>
    <row r="303" ht="4.5" customHeight="1">
      <c r="A303" s="96"/>
      <c r="B303" s="97"/>
      <c r="C303" s="98"/>
      <c r="D303" s="98"/>
      <c r="E303" s="99"/>
      <c r="F303" s="100"/>
      <c r="G303" s="100"/>
      <c r="H303" s="100"/>
      <c r="I303" s="100"/>
      <c r="J303" s="100"/>
      <c r="K303" s="100"/>
      <c r="L303" s="100"/>
      <c r="M303" s="100"/>
      <c r="N303" s="100"/>
      <c r="O303" s="100"/>
      <c r="P303" s="100"/>
      <c r="Q303" s="100"/>
      <c r="R303" s="100"/>
      <c r="S303" s="100"/>
      <c r="T303" s="100"/>
      <c r="U303" s="101"/>
      <c r="V303" s="101"/>
      <c r="W303" s="101"/>
      <c r="X303" s="101"/>
      <c r="Y303" s="101"/>
      <c r="Z303" s="100"/>
      <c r="AA303" s="100"/>
      <c r="AB303" s="100"/>
      <c r="AC303" s="100"/>
      <c r="AD303" s="100"/>
      <c r="AE303" s="100"/>
      <c r="AF303" s="179"/>
    </row>
    <row r="304" ht="4.5" customHeight="1">
      <c r="A304" s="96"/>
      <c r="B304" s="97"/>
      <c r="C304" s="98"/>
      <c r="D304" s="98"/>
      <c r="E304" s="99"/>
      <c r="F304" s="100"/>
      <c r="G304" s="100"/>
      <c r="H304" s="100"/>
      <c r="I304" s="100"/>
      <c r="J304" s="100"/>
      <c r="K304" s="100"/>
      <c r="L304" s="100"/>
      <c r="M304" s="100"/>
      <c r="N304" s="100"/>
      <c r="O304" s="100"/>
      <c r="P304" s="100"/>
      <c r="Q304" s="100"/>
      <c r="R304" s="100"/>
      <c r="S304" s="100"/>
      <c r="T304" s="100"/>
      <c r="U304" s="101"/>
      <c r="V304" s="101"/>
      <c r="W304" s="101"/>
      <c r="X304" s="101"/>
      <c r="Y304" s="101"/>
      <c r="Z304" s="100"/>
      <c r="AA304" s="100"/>
      <c r="AB304" s="100"/>
      <c r="AC304" s="100"/>
      <c r="AD304" s="100"/>
      <c r="AE304" s="100"/>
      <c r="AF304" s="179"/>
    </row>
    <row r="305" ht="4.5" customHeight="1">
      <c r="A305" s="96"/>
      <c r="B305" s="97"/>
      <c r="C305" s="98"/>
      <c r="D305" s="98"/>
      <c r="E305" s="99"/>
      <c r="F305" s="100"/>
      <c r="G305" s="100"/>
      <c r="H305" s="100"/>
      <c r="I305" s="100"/>
      <c r="J305" s="100"/>
      <c r="K305" s="100"/>
      <c r="L305" s="100"/>
      <c r="M305" s="100"/>
      <c r="N305" s="100"/>
      <c r="O305" s="100"/>
      <c r="P305" s="100"/>
      <c r="Q305" s="100"/>
      <c r="R305" s="100"/>
      <c r="S305" s="100"/>
      <c r="T305" s="100"/>
      <c r="U305" s="101"/>
      <c r="V305" s="101"/>
      <c r="W305" s="101"/>
      <c r="X305" s="101"/>
      <c r="Y305" s="101"/>
      <c r="Z305" s="100"/>
      <c r="AA305" s="100"/>
      <c r="AB305" s="100"/>
      <c r="AC305" s="100"/>
      <c r="AD305" s="100"/>
      <c r="AE305" s="100"/>
      <c r="AF305" s="179"/>
    </row>
    <row r="306" ht="4.5" customHeight="1">
      <c r="A306" s="96"/>
      <c r="B306" s="97"/>
      <c r="C306" s="98"/>
      <c r="D306" s="98"/>
      <c r="E306" s="99"/>
      <c r="F306" s="100"/>
      <c r="G306" s="100"/>
      <c r="H306" s="100"/>
      <c r="I306" s="100"/>
      <c r="J306" s="100"/>
      <c r="K306" s="100"/>
      <c r="L306" s="100"/>
      <c r="M306" s="100"/>
      <c r="N306" s="100"/>
      <c r="O306" s="100"/>
      <c r="P306" s="100"/>
      <c r="Q306" s="100"/>
      <c r="R306" s="100"/>
      <c r="S306" s="100"/>
      <c r="T306" s="100"/>
      <c r="U306" s="101"/>
      <c r="V306" s="101"/>
      <c r="W306" s="101"/>
      <c r="X306" s="101"/>
      <c r="Y306" s="101"/>
      <c r="Z306" s="100"/>
      <c r="AA306" s="100"/>
      <c r="AB306" s="100"/>
      <c r="AC306" s="100"/>
      <c r="AD306" s="100"/>
      <c r="AE306" s="100"/>
      <c r="AF306" s="179"/>
    </row>
    <row r="307" ht="4.5" customHeight="1">
      <c r="A307" s="96"/>
      <c r="B307" s="97"/>
      <c r="C307" s="98"/>
      <c r="D307" s="98"/>
      <c r="E307" s="99"/>
      <c r="F307" s="100"/>
      <c r="G307" s="100"/>
      <c r="H307" s="100"/>
      <c r="I307" s="100"/>
      <c r="J307" s="100"/>
      <c r="K307" s="100"/>
      <c r="L307" s="100"/>
      <c r="M307" s="100"/>
      <c r="N307" s="100"/>
      <c r="O307" s="100"/>
      <c r="P307" s="100"/>
      <c r="Q307" s="100"/>
      <c r="R307" s="100"/>
      <c r="S307" s="100"/>
      <c r="T307" s="100"/>
      <c r="U307" s="101"/>
      <c r="V307" s="101"/>
      <c r="W307" s="101"/>
      <c r="X307" s="101"/>
      <c r="Y307" s="101"/>
      <c r="Z307" s="100"/>
      <c r="AA307" s="100"/>
      <c r="AB307" s="100"/>
      <c r="AC307" s="100"/>
      <c r="AD307" s="100"/>
      <c r="AE307" s="100"/>
      <c r="AF307" s="179"/>
    </row>
    <row r="308" ht="4.5" customHeight="1">
      <c r="A308" s="96"/>
      <c r="B308" s="97"/>
      <c r="C308" s="98"/>
      <c r="D308" s="98"/>
      <c r="E308" s="99"/>
      <c r="F308" s="100"/>
      <c r="G308" s="100"/>
      <c r="H308" s="100"/>
      <c r="I308" s="100"/>
      <c r="J308" s="100"/>
      <c r="K308" s="100"/>
      <c r="L308" s="100"/>
      <c r="M308" s="100"/>
      <c r="N308" s="100"/>
      <c r="O308" s="100"/>
      <c r="P308" s="100"/>
      <c r="Q308" s="100"/>
      <c r="R308" s="100"/>
      <c r="S308" s="100"/>
      <c r="T308" s="100"/>
      <c r="U308" s="101"/>
      <c r="V308" s="101"/>
      <c r="W308" s="101"/>
      <c r="X308" s="101"/>
      <c r="Y308" s="101"/>
      <c r="Z308" s="100"/>
      <c r="AA308" s="100"/>
      <c r="AB308" s="100"/>
      <c r="AC308" s="100"/>
      <c r="AD308" s="100"/>
      <c r="AE308" s="100"/>
      <c r="AF308" s="179"/>
    </row>
    <row r="309" ht="4.5" customHeight="1">
      <c r="A309" s="96"/>
      <c r="B309" s="97"/>
      <c r="C309" s="98"/>
      <c r="D309" s="98"/>
      <c r="E309" s="99"/>
      <c r="F309" s="100"/>
      <c r="G309" s="100"/>
      <c r="H309" s="100"/>
      <c r="I309" s="100"/>
      <c r="J309" s="100"/>
      <c r="K309" s="100"/>
      <c r="L309" s="100"/>
      <c r="M309" s="100"/>
      <c r="N309" s="100"/>
      <c r="O309" s="100"/>
      <c r="P309" s="100"/>
      <c r="Q309" s="100"/>
      <c r="R309" s="100"/>
      <c r="S309" s="100"/>
      <c r="T309" s="100"/>
      <c r="U309" s="101"/>
      <c r="V309" s="101"/>
      <c r="W309" s="101"/>
      <c r="X309" s="101"/>
      <c r="Y309" s="101"/>
      <c r="Z309" s="100"/>
      <c r="AA309" s="100"/>
      <c r="AB309" s="100"/>
      <c r="AC309" s="100"/>
      <c r="AD309" s="100"/>
      <c r="AE309" s="100"/>
      <c r="AF309" s="179"/>
    </row>
    <row r="310" ht="4.5" customHeight="1">
      <c r="A310" s="96"/>
      <c r="B310" s="97"/>
      <c r="C310" s="98"/>
      <c r="D310" s="98"/>
      <c r="E310" s="99"/>
      <c r="F310" s="100"/>
      <c r="G310" s="100"/>
      <c r="H310" s="100"/>
      <c r="I310" s="100"/>
      <c r="J310" s="100"/>
      <c r="K310" s="100"/>
      <c r="L310" s="100"/>
      <c r="M310" s="100"/>
      <c r="N310" s="100"/>
      <c r="O310" s="100"/>
      <c r="P310" s="100"/>
      <c r="Q310" s="100"/>
      <c r="R310" s="100"/>
      <c r="S310" s="100"/>
      <c r="T310" s="100"/>
      <c r="U310" s="101"/>
      <c r="V310" s="101"/>
      <c r="W310" s="101"/>
      <c r="X310" s="101"/>
      <c r="Y310" s="101"/>
      <c r="Z310" s="100"/>
      <c r="AA310" s="100"/>
      <c r="AB310" s="100"/>
      <c r="AC310" s="100"/>
      <c r="AD310" s="100"/>
      <c r="AE310" s="100"/>
      <c r="AF310" s="179"/>
    </row>
    <row r="311" ht="4.5" customHeight="1">
      <c r="A311" s="96"/>
      <c r="B311" s="97"/>
      <c r="C311" s="98"/>
      <c r="D311" s="98"/>
      <c r="E311" s="99"/>
      <c r="F311" s="100"/>
      <c r="G311" s="100"/>
      <c r="H311" s="100"/>
      <c r="I311" s="100"/>
      <c r="J311" s="100"/>
      <c r="K311" s="100"/>
      <c r="L311" s="100"/>
      <c r="M311" s="100"/>
      <c r="N311" s="100"/>
      <c r="O311" s="100"/>
      <c r="P311" s="100"/>
      <c r="Q311" s="100"/>
      <c r="R311" s="100"/>
      <c r="S311" s="100"/>
      <c r="T311" s="100"/>
      <c r="U311" s="101"/>
      <c r="V311" s="101"/>
      <c r="W311" s="101"/>
      <c r="X311" s="101"/>
      <c r="Y311" s="101"/>
      <c r="Z311" s="100"/>
      <c r="AA311" s="100"/>
      <c r="AB311" s="100"/>
      <c r="AC311" s="100"/>
      <c r="AD311" s="100"/>
      <c r="AE311" s="100"/>
      <c r="AF311" s="179"/>
    </row>
    <row r="312" ht="4.5" customHeight="1">
      <c r="A312" s="96"/>
      <c r="B312" s="97"/>
      <c r="C312" s="98"/>
      <c r="D312" s="98"/>
      <c r="E312" s="99"/>
      <c r="F312" s="100"/>
      <c r="G312" s="100"/>
      <c r="H312" s="100"/>
      <c r="I312" s="100"/>
      <c r="J312" s="100"/>
      <c r="K312" s="100"/>
      <c r="L312" s="100"/>
      <c r="M312" s="100"/>
      <c r="N312" s="100"/>
      <c r="O312" s="100"/>
      <c r="P312" s="100"/>
      <c r="Q312" s="100"/>
      <c r="R312" s="100"/>
      <c r="S312" s="100"/>
      <c r="T312" s="100"/>
      <c r="U312" s="101"/>
      <c r="V312" s="101"/>
      <c r="W312" s="101"/>
      <c r="X312" s="101"/>
      <c r="Y312" s="101"/>
      <c r="Z312" s="100"/>
      <c r="AA312" s="100"/>
      <c r="AB312" s="100"/>
      <c r="AC312" s="100"/>
      <c r="AD312" s="100"/>
      <c r="AE312" s="100"/>
      <c r="AF312" s="179"/>
    </row>
    <row r="313" ht="4.5" customHeight="1">
      <c r="A313" s="96"/>
      <c r="B313" s="97"/>
      <c r="C313" s="98"/>
      <c r="D313" s="98"/>
      <c r="E313" s="99"/>
      <c r="F313" s="100"/>
      <c r="G313" s="100"/>
      <c r="H313" s="100"/>
      <c r="I313" s="100"/>
      <c r="J313" s="100"/>
      <c r="K313" s="100"/>
      <c r="L313" s="100"/>
      <c r="M313" s="100"/>
      <c r="N313" s="100"/>
      <c r="O313" s="100"/>
      <c r="P313" s="100"/>
      <c r="Q313" s="100"/>
      <c r="R313" s="100"/>
      <c r="S313" s="100"/>
      <c r="T313" s="100"/>
      <c r="U313" s="101"/>
      <c r="V313" s="101"/>
      <c r="W313" s="101"/>
      <c r="X313" s="101"/>
      <c r="Y313" s="101"/>
      <c r="Z313" s="100"/>
      <c r="AA313" s="100"/>
      <c r="AB313" s="100"/>
      <c r="AC313" s="100"/>
      <c r="AD313" s="100"/>
      <c r="AE313" s="100"/>
      <c r="AF313" s="179"/>
    </row>
    <row r="314" ht="4.5" customHeight="1">
      <c r="A314" s="96"/>
      <c r="B314" s="97"/>
      <c r="C314" s="98"/>
      <c r="D314" s="98"/>
      <c r="E314" s="99"/>
      <c r="F314" s="100"/>
      <c r="G314" s="100"/>
      <c r="H314" s="100"/>
      <c r="I314" s="100"/>
      <c r="J314" s="100"/>
      <c r="K314" s="100"/>
      <c r="L314" s="100"/>
      <c r="M314" s="100"/>
      <c r="N314" s="100"/>
      <c r="O314" s="100"/>
      <c r="P314" s="100"/>
      <c r="Q314" s="100"/>
      <c r="R314" s="100"/>
      <c r="S314" s="100"/>
      <c r="T314" s="100"/>
      <c r="U314" s="101"/>
      <c r="V314" s="101"/>
      <c r="W314" s="101"/>
      <c r="X314" s="101"/>
      <c r="Y314" s="101"/>
      <c r="Z314" s="100"/>
      <c r="AA314" s="100"/>
      <c r="AB314" s="100"/>
      <c r="AC314" s="100"/>
      <c r="AD314" s="100"/>
      <c r="AE314" s="100"/>
      <c r="AF314" s="179"/>
    </row>
    <row r="315" ht="4.5" customHeight="1">
      <c r="A315" s="96"/>
      <c r="B315" s="97"/>
      <c r="C315" s="98"/>
      <c r="D315" s="98"/>
      <c r="E315" s="99"/>
      <c r="F315" s="100"/>
      <c r="G315" s="100"/>
      <c r="H315" s="100"/>
      <c r="I315" s="100"/>
      <c r="J315" s="100"/>
      <c r="K315" s="100"/>
      <c r="L315" s="100"/>
      <c r="M315" s="100"/>
      <c r="N315" s="100"/>
      <c r="O315" s="100"/>
      <c r="P315" s="100"/>
      <c r="Q315" s="100"/>
      <c r="R315" s="100"/>
      <c r="S315" s="100"/>
      <c r="T315" s="100"/>
      <c r="U315" s="101"/>
      <c r="V315" s="101"/>
      <c r="W315" s="101"/>
      <c r="X315" s="101"/>
      <c r="Y315" s="101"/>
      <c r="Z315" s="100"/>
      <c r="AA315" s="100"/>
      <c r="AB315" s="100"/>
      <c r="AC315" s="100"/>
      <c r="AD315" s="100"/>
      <c r="AE315" s="100"/>
      <c r="AF315" s="179"/>
    </row>
    <row r="316" ht="4.5" customHeight="1">
      <c r="A316" s="96"/>
      <c r="B316" s="97"/>
      <c r="C316" s="98"/>
      <c r="D316" s="98"/>
      <c r="E316" s="99"/>
      <c r="F316" s="100"/>
      <c r="G316" s="100"/>
      <c r="H316" s="100"/>
      <c r="I316" s="100"/>
      <c r="J316" s="100"/>
      <c r="K316" s="100"/>
      <c r="L316" s="100"/>
      <c r="M316" s="100"/>
      <c r="N316" s="100"/>
      <c r="O316" s="100"/>
      <c r="P316" s="100"/>
      <c r="Q316" s="100"/>
      <c r="R316" s="100"/>
      <c r="S316" s="100"/>
      <c r="T316" s="100"/>
      <c r="U316" s="101"/>
      <c r="V316" s="101"/>
      <c r="W316" s="101"/>
      <c r="X316" s="101"/>
      <c r="Y316" s="101"/>
      <c r="Z316" s="100"/>
      <c r="AA316" s="100"/>
      <c r="AB316" s="100"/>
      <c r="AC316" s="100"/>
      <c r="AD316" s="100"/>
      <c r="AE316" s="100"/>
      <c r="AF316" s="179"/>
    </row>
    <row r="317" ht="4.5" customHeight="1">
      <c r="A317" s="96"/>
      <c r="B317" s="97"/>
      <c r="C317" s="98"/>
      <c r="D317" s="98"/>
      <c r="E317" s="99"/>
      <c r="F317" s="100"/>
      <c r="G317" s="100"/>
      <c r="H317" s="100"/>
      <c r="I317" s="100"/>
      <c r="J317" s="100"/>
      <c r="K317" s="100"/>
      <c r="L317" s="100"/>
      <c r="M317" s="100"/>
      <c r="N317" s="100"/>
      <c r="O317" s="100"/>
      <c r="P317" s="100"/>
      <c r="Q317" s="100"/>
      <c r="R317" s="100"/>
      <c r="S317" s="100"/>
      <c r="T317" s="100"/>
      <c r="U317" s="101"/>
      <c r="V317" s="101"/>
      <c r="W317" s="101"/>
      <c r="X317" s="101"/>
      <c r="Y317" s="101"/>
      <c r="Z317" s="100"/>
      <c r="AA317" s="100"/>
      <c r="AB317" s="100"/>
      <c r="AC317" s="100"/>
      <c r="AD317" s="100"/>
      <c r="AE317" s="100"/>
      <c r="AF317" s="179"/>
    </row>
    <row r="318" ht="4.5" customHeight="1">
      <c r="A318" s="96"/>
      <c r="B318" s="97"/>
      <c r="C318" s="98"/>
      <c r="D318" s="98"/>
      <c r="E318" s="99"/>
      <c r="F318" s="100"/>
      <c r="G318" s="100"/>
      <c r="H318" s="100"/>
      <c r="I318" s="100"/>
      <c r="J318" s="100"/>
      <c r="K318" s="100"/>
      <c r="L318" s="100"/>
      <c r="M318" s="100"/>
      <c r="N318" s="100"/>
      <c r="O318" s="100"/>
      <c r="P318" s="100"/>
      <c r="Q318" s="100"/>
      <c r="R318" s="100"/>
      <c r="S318" s="100"/>
      <c r="T318" s="100"/>
      <c r="U318" s="101"/>
      <c r="V318" s="101"/>
      <c r="W318" s="101"/>
      <c r="X318" s="101"/>
      <c r="Y318" s="101"/>
      <c r="Z318" s="100"/>
      <c r="AA318" s="100"/>
      <c r="AB318" s="100"/>
      <c r="AC318" s="100"/>
      <c r="AD318" s="100"/>
      <c r="AE318" s="100"/>
      <c r="AF318" s="179"/>
    </row>
    <row r="319" ht="4.5" customHeight="1">
      <c r="A319" s="96"/>
      <c r="B319" s="97"/>
      <c r="C319" s="98"/>
      <c r="D319" s="98"/>
      <c r="E319" s="99"/>
      <c r="F319" s="100"/>
      <c r="G319" s="100"/>
      <c r="H319" s="100"/>
      <c r="I319" s="100"/>
      <c r="J319" s="100"/>
      <c r="K319" s="100"/>
      <c r="L319" s="100"/>
      <c r="M319" s="100"/>
      <c r="N319" s="100"/>
      <c r="O319" s="100"/>
      <c r="P319" s="100"/>
      <c r="Q319" s="100"/>
      <c r="R319" s="100"/>
      <c r="S319" s="100"/>
      <c r="T319" s="100"/>
      <c r="U319" s="101"/>
      <c r="V319" s="101"/>
      <c r="W319" s="101"/>
      <c r="X319" s="101"/>
      <c r="Y319" s="101"/>
      <c r="Z319" s="100"/>
      <c r="AA319" s="100"/>
      <c r="AB319" s="100"/>
      <c r="AC319" s="100"/>
      <c r="AD319" s="100"/>
      <c r="AE319" s="100"/>
      <c r="AF319" s="179"/>
    </row>
    <row r="320" ht="4.5" customHeight="1">
      <c r="A320" s="96"/>
      <c r="B320" s="97"/>
      <c r="C320" s="98"/>
      <c r="D320" s="98"/>
      <c r="E320" s="99"/>
      <c r="F320" s="100"/>
      <c r="G320" s="100"/>
      <c r="H320" s="100"/>
      <c r="I320" s="100"/>
      <c r="J320" s="100"/>
      <c r="K320" s="100"/>
      <c r="L320" s="100"/>
      <c r="M320" s="100"/>
      <c r="N320" s="100"/>
      <c r="O320" s="100"/>
      <c r="P320" s="100"/>
      <c r="Q320" s="100"/>
      <c r="R320" s="100"/>
      <c r="S320" s="100"/>
      <c r="T320" s="100"/>
      <c r="U320" s="101"/>
      <c r="V320" s="101"/>
      <c r="W320" s="101"/>
      <c r="X320" s="101"/>
      <c r="Y320" s="101"/>
      <c r="Z320" s="100"/>
      <c r="AA320" s="100"/>
      <c r="AB320" s="100"/>
      <c r="AC320" s="100"/>
      <c r="AD320" s="100"/>
      <c r="AE320" s="100"/>
      <c r="AF320" s="179"/>
    </row>
    <row r="321" ht="4.5" customHeight="1">
      <c r="A321" s="96"/>
      <c r="B321" s="97"/>
      <c r="C321" s="98"/>
      <c r="D321" s="98"/>
      <c r="E321" s="99"/>
      <c r="F321" s="100"/>
      <c r="G321" s="100"/>
      <c r="H321" s="100"/>
      <c r="I321" s="100"/>
      <c r="J321" s="100"/>
      <c r="K321" s="100"/>
      <c r="L321" s="100"/>
      <c r="M321" s="100"/>
      <c r="N321" s="100"/>
      <c r="O321" s="100"/>
      <c r="P321" s="100"/>
      <c r="Q321" s="100"/>
      <c r="R321" s="100"/>
      <c r="S321" s="100"/>
      <c r="T321" s="100"/>
      <c r="U321" s="101"/>
      <c r="V321" s="101"/>
      <c r="W321" s="101"/>
      <c r="X321" s="101"/>
      <c r="Y321" s="101"/>
      <c r="Z321" s="100"/>
      <c r="AA321" s="100"/>
      <c r="AB321" s="100"/>
      <c r="AC321" s="100"/>
      <c r="AD321" s="100"/>
      <c r="AE321" s="100"/>
      <c r="AF321" s="179"/>
    </row>
    <row r="322" ht="4.5" customHeight="1">
      <c r="A322" s="96"/>
      <c r="B322" s="97"/>
      <c r="C322" s="98"/>
      <c r="D322" s="98"/>
      <c r="E322" s="99"/>
      <c r="F322" s="100"/>
      <c r="G322" s="100"/>
      <c r="H322" s="100"/>
      <c r="I322" s="100"/>
      <c r="J322" s="100"/>
      <c r="K322" s="100"/>
      <c r="L322" s="100"/>
      <c r="M322" s="100"/>
      <c r="N322" s="100"/>
      <c r="O322" s="100"/>
      <c r="P322" s="100"/>
      <c r="Q322" s="100"/>
      <c r="R322" s="100"/>
      <c r="S322" s="100"/>
      <c r="T322" s="100"/>
      <c r="U322" s="101"/>
      <c r="V322" s="101"/>
      <c r="W322" s="101"/>
      <c r="X322" s="101"/>
      <c r="Y322" s="101"/>
      <c r="Z322" s="100"/>
      <c r="AA322" s="100"/>
      <c r="AB322" s="100"/>
      <c r="AC322" s="100"/>
      <c r="AD322" s="100"/>
      <c r="AE322" s="100"/>
      <c r="AF322" s="179"/>
    </row>
    <row r="323" ht="4.5" customHeight="1">
      <c r="A323" s="96"/>
      <c r="B323" s="97"/>
      <c r="C323" s="98"/>
      <c r="D323" s="98"/>
      <c r="E323" s="99"/>
      <c r="F323" s="100"/>
      <c r="G323" s="100"/>
      <c r="H323" s="100"/>
      <c r="I323" s="100"/>
      <c r="J323" s="100"/>
      <c r="K323" s="100"/>
      <c r="L323" s="100"/>
      <c r="M323" s="100"/>
      <c r="N323" s="100"/>
      <c r="O323" s="100"/>
      <c r="P323" s="100"/>
      <c r="Q323" s="100"/>
      <c r="R323" s="100"/>
      <c r="S323" s="100"/>
      <c r="T323" s="100"/>
      <c r="U323" s="101"/>
      <c r="V323" s="101"/>
      <c r="W323" s="101"/>
      <c r="X323" s="101"/>
      <c r="Y323" s="101"/>
      <c r="Z323" s="100"/>
      <c r="AA323" s="100"/>
      <c r="AB323" s="100"/>
      <c r="AC323" s="100"/>
      <c r="AD323" s="100"/>
      <c r="AE323" s="100"/>
      <c r="AF323" s="179"/>
    </row>
    <row r="324" ht="4.5" customHeight="1">
      <c r="A324" s="96"/>
      <c r="B324" s="97"/>
      <c r="C324" s="98"/>
      <c r="D324" s="98"/>
      <c r="E324" s="99"/>
      <c r="F324" s="100"/>
      <c r="G324" s="100"/>
      <c r="H324" s="100"/>
      <c r="I324" s="100"/>
      <c r="J324" s="100"/>
      <c r="K324" s="100"/>
      <c r="L324" s="100"/>
      <c r="M324" s="100"/>
      <c r="N324" s="100"/>
      <c r="O324" s="100"/>
      <c r="P324" s="100"/>
      <c r="Q324" s="100"/>
      <c r="R324" s="100"/>
      <c r="S324" s="100"/>
      <c r="T324" s="100"/>
      <c r="U324" s="101"/>
      <c r="V324" s="101"/>
      <c r="W324" s="101"/>
      <c r="X324" s="101"/>
      <c r="Y324" s="101"/>
      <c r="Z324" s="100"/>
      <c r="AA324" s="100"/>
      <c r="AB324" s="100"/>
      <c r="AC324" s="100"/>
      <c r="AD324" s="100"/>
      <c r="AE324" s="100"/>
      <c r="AF324" s="179"/>
    </row>
    <row r="325" ht="4.5" customHeight="1">
      <c r="A325" s="96"/>
      <c r="B325" s="97"/>
      <c r="C325" s="98"/>
      <c r="D325" s="98"/>
      <c r="E325" s="99"/>
      <c r="F325" s="100"/>
      <c r="G325" s="100"/>
      <c r="H325" s="100"/>
      <c r="I325" s="100"/>
      <c r="J325" s="100"/>
      <c r="K325" s="100"/>
      <c r="L325" s="100"/>
      <c r="M325" s="100"/>
      <c r="N325" s="100"/>
      <c r="O325" s="100"/>
      <c r="P325" s="100"/>
      <c r="Q325" s="100"/>
      <c r="R325" s="100"/>
      <c r="S325" s="100"/>
      <c r="T325" s="100"/>
      <c r="U325" s="101"/>
      <c r="V325" s="101"/>
      <c r="W325" s="101"/>
      <c r="X325" s="101"/>
      <c r="Y325" s="101"/>
      <c r="Z325" s="100"/>
      <c r="AA325" s="100"/>
      <c r="AB325" s="100"/>
      <c r="AC325" s="100"/>
      <c r="AD325" s="100"/>
      <c r="AE325" s="100"/>
      <c r="AF325" s="179"/>
    </row>
    <row r="326" ht="4.5" customHeight="1">
      <c r="A326" s="96"/>
      <c r="B326" s="97"/>
      <c r="C326" s="98"/>
      <c r="D326" s="98"/>
      <c r="E326" s="99"/>
      <c r="F326" s="100"/>
      <c r="G326" s="100"/>
      <c r="H326" s="100"/>
      <c r="I326" s="100"/>
      <c r="J326" s="100"/>
      <c r="K326" s="100"/>
      <c r="L326" s="100"/>
      <c r="M326" s="100"/>
      <c r="N326" s="100"/>
      <c r="O326" s="100"/>
      <c r="P326" s="100"/>
      <c r="Q326" s="100"/>
      <c r="R326" s="100"/>
      <c r="S326" s="100"/>
      <c r="T326" s="100"/>
      <c r="U326" s="101"/>
      <c r="V326" s="101"/>
      <c r="W326" s="101"/>
      <c r="X326" s="101"/>
      <c r="Y326" s="101"/>
      <c r="Z326" s="100"/>
      <c r="AA326" s="100"/>
      <c r="AB326" s="100"/>
      <c r="AC326" s="100"/>
      <c r="AD326" s="100"/>
      <c r="AE326" s="100"/>
      <c r="AF326" s="179"/>
    </row>
    <row r="327" ht="4.5" customHeight="1">
      <c r="A327" s="96"/>
      <c r="B327" s="97"/>
      <c r="C327" s="98"/>
      <c r="D327" s="98"/>
      <c r="E327" s="99"/>
      <c r="F327" s="100"/>
      <c r="G327" s="100"/>
      <c r="H327" s="100"/>
      <c r="I327" s="100"/>
      <c r="J327" s="100"/>
      <c r="K327" s="100"/>
      <c r="L327" s="100"/>
      <c r="M327" s="100"/>
      <c r="N327" s="100"/>
      <c r="O327" s="100"/>
      <c r="P327" s="100"/>
      <c r="Q327" s="100"/>
      <c r="R327" s="100"/>
      <c r="S327" s="100"/>
      <c r="T327" s="100"/>
      <c r="U327" s="101"/>
      <c r="V327" s="101"/>
      <c r="W327" s="101"/>
      <c r="X327" s="101"/>
      <c r="Y327" s="101"/>
      <c r="Z327" s="100"/>
      <c r="AA327" s="100"/>
      <c r="AB327" s="100"/>
      <c r="AC327" s="100"/>
      <c r="AD327" s="100"/>
      <c r="AE327" s="100"/>
      <c r="AF327" s="179"/>
    </row>
    <row r="328" ht="4.5" customHeight="1">
      <c r="A328" s="96"/>
      <c r="B328" s="97"/>
      <c r="C328" s="98"/>
      <c r="D328" s="98"/>
      <c r="E328" s="99"/>
      <c r="F328" s="100"/>
      <c r="G328" s="100"/>
      <c r="H328" s="100"/>
      <c r="I328" s="100"/>
      <c r="J328" s="100"/>
      <c r="K328" s="100"/>
      <c r="L328" s="100"/>
      <c r="M328" s="100"/>
      <c r="N328" s="100"/>
      <c r="O328" s="100"/>
      <c r="P328" s="100"/>
      <c r="Q328" s="100"/>
      <c r="R328" s="100"/>
      <c r="S328" s="100"/>
      <c r="T328" s="100"/>
      <c r="U328" s="101"/>
      <c r="V328" s="101"/>
      <c r="W328" s="101"/>
      <c r="X328" s="101"/>
      <c r="Y328" s="101"/>
      <c r="Z328" s="100"/>
      <c r="AA328" s="100"/>
      <c r="AB328" s="100"/>
      <c r="AC328" s="100"/>
      <c r="AD328" s="100"/>
      <c r="AE328" s="100"/>
      <c r="AF328" s="179"/>
    </row>
    <row r="329" ht="4.5" customHeight="1">
      <c r="A329" s="96"/>
      <c r="B329" s="97"/>
      <c r="C329" s="98"/>
      <c r="D329" s="98"/>
      <c r="E329" s="99"/>
      <c r="F329" s="100"/>
      <c r="G329" s="100"/>
      <c r="H329" s="100"/>
      <c r="I329" s="100"/>
      <c r="J329" s="100"/>
      <c r="K329" s="100"/>
      <c r="L329" s="100"/>
      <c r="M329" s="100"/>
      <c r="N329" s="100"/>
      <c r="O329" s="100"/>
      <c r="P329" s="100"/>
      <c r="Q329" s="100"/>
      <c r="R329" s="100"/>
      <c r="S329" s="100"/>
      <c r="T329" s="100"/>
      <c r="U329" s="101"/>
      <c r="V329" s="101"/>
      <c r="W329" s="101"/>
      <c r="X329" s="101"/>
      <c r="Y329" s="101"/>
      <c r="Z329" s="100"/>
      <c r="AA329" s="100"/>
      <c r="AB329" s="100"/>
      <c r="AC329" s="100"/>
      <c r="AD329" s="100"/>
      <c r="AE329" s="100"/>
      <c r="AF329" s="179"/>
    </row>
    <row r="330" ht="4.5" customHeight="1">
      <c r="A330" s="96"/>
      <c r="B330" s="97"/>
      <c r="C330" s="98"/>
      <c r="D330" s="98"/>
      <c r="E330" s="99"/>
      <c r="F330" s="100"/>
      <c r="G330" s="100"/>
      <c r="H330" s="100"/>
      <c r="I330" s="100"/>
      <c r="J330" s="100"/>
      <c r="K330" s="100"/>
      <c r="L330" s="100"/>
      <c r="M330" s="100"/>
      <c r="N330" s="100"/>
      <c r="O330" s="100"/>
      <c r="P330" s="100"/>
      <c r="Q330" s="100"/>
      <c r="R330" s="100"/>
      <c r="S330" s="100"/>
      <c r="T330" s="100"/>
      <c r="U330" s="101"/>
      <c r="V330" s="101"/>
      <c r="W330" s="101"/>
      <c r="X330" s="101"/>
      <c r="Y330" s="101"/>
      <c r="Z330" s="100"/>
      <c r="AA330" s="100"/>
      <c r="AB330" s="100"/>
      <c r="AC330" s="100"/>
      <c r="AD330" s="100"/>
      <c r="AE330" s="100"/>
      <c r="AF330" s="179"/>
    </row>
    <row r="331" ht="4.5" customHeight="1">
      <c r="A331" s="96"/>
      <c r="B331" s="97"/>
      <c r="C331" s="98"/>
      <c r="D331" s="98"/>
      <c r="E331" s="99"/>
      <c r="F331" s="100"/>
      <c r="G331" s="100"/>
      <c r="H331" s="100"/>
      <c r="I331" s="100"/>
      <c r="J331" s="100"/>
      <c r="K331" s="100"/>
      <c r="L331" s="100"/>
      <c r="M331" s="100"/>
      <c r="N331" s="100"/>
      <c r="O331" s="100"/>
      <c r="P331" s="100"/>
      <c r="Q331" s="100"/>
      <c r="R331" s="100"/>
      <c r="S331" s="100"/>
      <c r="T331" s="100"/>
      <c r="U331" s="101"/>
      <c r="V331" s="101"/>
      <c r="W331" s="101"/>
      <c r="X331" s="101"/>
      <c r="Y331" s="101"/>
      <c r="Z331" s="100"/>
      <c r="AA331" s="100"/>
      <c r="AB331" s="100"/>
      <c r="AC331" s="100"/>
      <c r="AD331" s="100"/>
      <c r="AE331" s="100"/>
      <c r="AF331" s="179"/>
    </row>
    <row r="332" ht="4.5" customHeight="1">
      <c r="A332" s="96"/>
      <c r="B332" s="97"/>
      <c r="C332" s="98"/>
      <c r="D332" s="98"/>
      <c r="E332" s="99"/>
      <c r="F332" s="100"/>
      <c r="G332" s="100"/>
      <c r="H332" s="100"/>
      <c r="I332" s="100"/>
      <c r="J332" s="100"/>
      <c r="K332" s="100"/>
      <c r="L332" s="100"/>
      <c r="M332" s="100"/>
      <c r="N332" s="100"/>
      <c r="O332" s="100"/>
      <c r="P332" s="100"/>
      <c r="Q332" s="100"/>
      <c r="R332" s="100"/>
      <c r="S332" s="100"/>
      <c r="T332" s="100"/>
      <c r="U332" s="101"/>
      <c r="V332" s="101"/>
      <c r="W332" s="101"/>
      <c r="X332" s="101"/>
      <c r="Y332" s="101"/>
      <c r="Z332" s="100"/>
      <c r="AA332" s="100"/>
      <c r="AB332" s="100"/>
      <c r="AC332" s="100"/>
      <c r="AD332" s="100"/>
      <c r="AE332" s="100"/>
      <c r="AF332" s="179"/>
    </row>
    <row r="333" ht="4.5" customHeight="1">
      <c r="A333" s="96"/>
      <c r="B333" s="97"/>
      <c r="C333" s="98"/>
      <c r="D333" s="98"/>
      <c r="E333" s="99"/>
      <c r="F333" s="100"/>
      <c r="G333" s="100"/>
      <c r="H333" s="100"/>
      <c r="I333" s="100"/>
      <c r="J333" s="100"/>
      <c r="K333" s="100"/>
      <c r="L333" s="100"/>
      <c r="M333" s="100"/>
      <c r="N333" s="100"/>
      <c r="O333" s="100"/>
      <c r="P333" s="100"/>
      <c r="Q333" s="100"/>
      <c r="R333" s="100"/>
      <c r="S333" s="100"/>
      <c r="T333" s="100"/>
      <c r="U333" s="101"/>
      <c r="V333" s="101"/>
      <c r="W333" s="101"/>
      <c r="X333" s="101"/>
      <c r="Y333" s="101"/>
      <c r="Z333" s="100"/>
      <c r="AA333" s="100"/>
      <c r="AB333" s="100"/>
      <c r="AC333" s="100"/>
      <c r="AD333" s="100"/>
      <c r="AE333" s="100"/>
      <c r="AF333" s="179"/>
    </row>
    <row r="334" ht="4.5" customHeight="1">
      <c r="A334" s="96"/>
      <c r="B334" s="97"/>
      <c r="C334" s="98"/>
      <c r="D334" s="98"/>
      <c r="E334" s="99"/>
      <c r="F334" s="100"/>
      <c r="G334" s="100"/>
      <c r="H334" s="100"/>
      <c r="I334" s="100"/>
      <c r="J334" s="100"/>
      <c r="K334" s="100"/>
      <c r="L334" s="100"/>
      <c r="M334" s="100"/>
      <c r="N334" s="100"/>
      <c r="O334" s="100"/>
      <c r="P334" s="100"/>
      <c r="Q334" s="100"/>
      <c r="R334" s="100"/>
      <c r="S334" s="100"/>
      <c r="T334" s="100"/>
      <c r="U334" s="101"/>
      <c r="V334" s="101"/>
      <c r="W334" s="101"/>
      <c r="X334" s="101"/>
      <c r="Y334" s="101"/>
      <c r="Z334" s="100"/>
      <c r="AA334" s="100"/>
      <c r="AB334" s="100"/>
      <c r="AC334" s="100"/>
      <c r="AD334" s="100"/>
      <c r="AE334" s="100"/>
      <c r="AF334" s="179"/>
    </row>
    <row r="335" ht="4.5" customHeight="1">
      <c r="A335" s="96"/>
      <c r="B335" s="97"/>
      <c r="C335" s="98"/>
      <c r="D335" s="98"/>
      <c r="E335" s="99"/>
      <c r="F335" s="100"/>
      <c r="G335" s="100"/>
      <c r="H335" s="100"/>
      <c r="I335" s="100"/>
      <c r="J335" s="100"/>
      <c r="K335" s="100"/>
      <c r="L335" s="100"/>
      <c r="M335" s="100"/>
      <c r="N335" s="100"/>
      <c r="O335" s="100"/>
      <c r="P335" s="100"/>
      <c r="Q335" s="100"/>
      <c r="R335" s="100"/>
      <c r="S335" s="100"/>
      <c r="T335" s="100"/>
      <c r="U335" s="101"/>
      <c r="V335" s="101"/>
      <c r="W335" s="101"/>
      <c r="X335" s="101"/>
      <c r="Y335" s="101"/>
      <c r="Z335" s="100"/>
      <c r="AA335" s="100"/>
      <c r="AB335" s="100"/>
      <c r="AC335" s="100"/>
      <c r="AD335" s="100"/>
      <c r="AE335" s="100"/>
      <c r="AF335" s="179"/>
    </row>
    <row r="336" ht="4.5" customHeight="1">
      <c r="A336" s="96"/>
      <c r="B336" s="97"/>
      <c r="C336" s="98"/>
      <c r="D336" s="98"/>
      <c r="E336" s="99"/>
      <c r="F336" s="100"/>
      <c r="G336" s="100"/>
      <c r="H336" s="100"/>
      <c r="I336" s="100"/>
      <c r="J336" s="100"/>
      <c r="K336" s="100"/>
      <c r="L336" s="100"/>
      <c r="M336" s="100"/>
      <c r="N336" s="100"/>
      <c r="O336" s="100"/>
      <c r="P336" s="100"/>
      <c r="Q336" s="100"/>
      <c r="R336" s="100"/>
      <c r="S336" s="100"/>
      <c r="T336" s="100"/>
      <c r="U336" s="101"/>
      <c r="V336" s="101"/>
      <c r="W336" s="101"/>
      <c r="X336" s="101"/>
      <c r="Y336" s="101"/>
      <c r="Z336" s="100"/>
      <c r="AA336" s="100"/>
      <c r="AB336" s="100"/>
      <c r="AC336" s="100"/>
      <c r="AD336" s="100"/>
      <c r="AE336" s="100"/>
      <c r="AF336" s="179"/>
    </row>
    <row r="337" ht="4.5" customHeight="1">
      <c r="A337" s="96"/>
      <c r="B337" s="97"/>
      <c r="C337" s="98"/>
      <c r="D337" s="98"/>
      <c r="E337" s="99"/>
      <c r="F337" s="100"/>
      <c r="G337" s="100"/>
      <c r="H337" s="100"/>
      <c r="I337" s="100"/>
      <c r="J337" s="100"/>
      <c r="K337" s="100"/>
      <c r="L337" s="100"/>
      <c r="M337" s="100"/>
      <c r="N337" s="100"/>
      <c r="O337" s="100"/>
      <c r="P337" s="100"/>
      <c r="Q337" s="100"/>
      <c r="R337" s="100"/>
      <c r="S337" s="100"/>
      <c r="T337" s="100"/>
      <c r="U337" s="101"/>
      <c r="V337" s="101"/>
      <c r="W337" s="101"/>
      <c r="X337" s="101"/>
      <c r="Y337" s="101"/>
      <c r="Z337" s="100"/>
      <c r="AA337" s="100"/>
      <c r="AB337" s="100"/>
      <c r="AC337" s="100"/>
      <c r="AD337" s="100"/>
      <c r="AE337" s="100"/>
      <c r="AF337" s="179"/>
    </row>
    <row r="338" ht="4.5" customHeight="1">
      <c r="A338" s="96"/>
      <c r="B338" s="97"/>
      <c r="C338" s="98"/>
      <c r="D338" s="98"/>
      <c r="E338" s="99"/>
      <c r="F338" s="100"/>
      <c r="G338" s="100"/>
      <c r="H338" s="100"/>
      <c r="I338" s="100"/>
      <c r="J338" s="100"/>
      <c r="K338" s="100"/>
      <c r="L338" s="100"/>
      <c r="M338" s="100"/>
      <c r="N338" s="100"/>
      <c r="O338" s="100"/>
      <c r="P338" s="100"/>
      <c r="Q338" s="100"/>
      <c r="R338" s="100"/>
      <c r="S338" s="100"/>
      <c r="T338" s="100"/>
      <c r="U338" s="101"/>
      <c r="V338" s="101"/>
      <c r="W338" s="101"/>
      <c r="X338" s="101"/>
      <c r="Y338" s="101"/>
      <c r="Z338" s="100"/>
      <c r="AA338" s="100"/>
      <c r="AB338" s="100"/>
      <c r="AC338" s="100"/>
      <c r="AD338" s="100"/>
      <c r="AE338" s="100"/>
      <c r="AF338" s="179"/>
    </row>
    <row r="339" ht="4.5" customHeight="1">
      <c r="A339" s="96"/>
      <c r="B339" s="97"/>
      <c r="C339" s="98"/>
      <c r="D339" s="98"/>
      <c r="E339" s="99"/>
      <c r="F339" s="100"/>
      <c r="G339" s="100"/>
      <c r="H339" s="100"/>
      <c r="I339" s="100"/>
      <c r="J339" s="100"/>
      <c r="K339" s="100"/>
      <c r="L339" s="100"/>
      <c r="M339" s="100"/>
      <c r="N339" s="100"/>
      <c r="O339" s="100"/>
      <c r="P339" s="100"/>
      <c r="Q339" s="100"/>
      <c r="R339" s="100"/>
      <c r="S339" s="100"/>
      <c r="T339" s="100"/>
      <c r="U339" s="101"/>
      <c r="V339" s="101"/>
      <c r="W339" s="101"/>
      <c r="X339" s="101"/>
      <c r="Y339" s="101"/>
      <c r="Z339" s="100"/>
      <c r="AA339" s="100"/>
      <c r="AB339" s="100"/>
      <c r="AC339" s="100"/>
      <c r="AD339" s="100"/>
      <c r="AE339" s="100"/>
      <c r="AF339" s="179"/>
    </row>
    <row r="340" ht="4.5" customHeight="1">
      <c r="A340" s="96"/>
      <c r="B340" s="97"/>
      <c r="C340" s="98"/>
      <c r="D340" s="98"/>
      <c r="E340" s="99"/>
      <c r="F340" s="100"/>
      <c r="G340" s="100"/>
      <c r="H340" s="100"/>
      <c r="I340" s="100"/>
      <c r="J340" s="100"/>
      <c r="K340" s="100"/>
      <c r="L340" s="100"/>
      <c r="M340" s="100"/>
      <c r="N340" s="100"/>
      <c r="O340" s="100"/>
      <c r="P340" s="100"/>
      <c r="Q340" s="100"/>
      <c r="R340" s="100"/>
      <c r="S340" s="100"/>
      <c r="T340" s="100"/>
      <c r="U340" s="101"/>
      <c r="V340" s="101"/>
      <c r="W340" s="101"/>
      <c r="X340" s="101"/>
      <c r="Y340" s="101"/>
      <c r="Z340" s="100"/>
      <c r="AA340" s="100"/>
      <c r="AB340" s="100"/>
      <c r="AC340" s="100"/>
      <c r="AD340" s="100"/>
      <c r="AE340" s="100"/>
      <c r="AF340" s="179"/>
    </row>
    <row r="341" ht="4.5" customHeight="1">
      <c r="A341" s="96"/>
      <c r="B341" s="97"/>
      <c r="C341" s="98"/>
      <c r="D341" s="98"/>
      <c r="E341" s="99"/>
      <c r="F341" s="100"/>
      <c r="G341" s="100"/>
      <c r="H341" s="100"/>
      <c r="I341" s="100"/>
      <c r="J341" s="100"/>
      <c r="K341" s="100"/>
      <c r="L341" s="100"/>
      <c r="M341" s="100"/>
      <c r="N341" s="100"/>
      <c r="O341" s="100"/>
      <c r="P341" s="100"/>
      <c r="Q341" s="100"/>
      <c r="R341" s="100"/>
      <c r="S341" s="100"/>
      <c r="T341" s="100"/>
      <c r="U341" s="101"/>
      <c r="V341" s="101"/>
      <c r="W341" s="101"/>
      <c r="X341" s="101"/>
      <c r="Y341" s="101"/>
      <c r="Z341" s="100"/>
      <c r="AA341" s="100"/>
      <c r="AB341" s="100"/>
      <c r="AC341" s="100"/>
      <c r="AD341" s="100"/>
      <c r="AE341" s="100"/>
      <c r="AF341" s="179"/>
    </row>
    <row r="342" ht="4.5" customHeight="1">
      <c r="A342" s="96"/>
      <c r="B342" s="97"/>
      <c r="C342" s="98"/>
      <c r="D342" s="98"/>
      <c r="E342" s="99"/>
      <c r="F342" s="100"/>
      <c r="G342" s="100"/>
      <c r="H342" s="100"/>
      <c r="I342" s="100"/>
      <c r="J342" s="100"/>
      <c r="K342" s="100"/>
      <c r="L342" s="100"/>
      <c r="M342" s="100"/>
      <c r="N342" s="100"/>
      <c r="O342" s="100"/>
      <c r="P342" s="100"/>
      <c r="Q342" s="100"/>
      <c r="R342" s="100"/>
      <c r="S342" s="100"/>
      <c r="T342" s="100"/>
      <c r="U342" s="101"/>
      <c r="V342" s="101"/>
      <c r="W342" s="101"/>
      <c r="X342" s="101"/>
      <c r="Y342" s="101"/>
      <c r="Z342" s="100"/>
      <c r="AA342" s="100"/>
      <c r="AB342" s="100"/>
      <c r="AC342" s="100"/>
      <c r="AD342" s="100"/>
      <c r="AE342" s="100"/>
      <c r="AF342" s="179"/>
    </row>
    <row r="343" ht="4.5" customHeight="1">
      <c r="A343" s="96"/>
      <c r="B343" s="97"/>
      <c r="C343" s="98"/>
      <c r="D343" s="98"/>
      <c r="E343" s="99"/>
      <c r="F343" s="100"/>
      <c r="G343" s="100"/>
      <c r="H343" s="100"/>
      <c r="I343" s="100"/>
      <c r="J343" s="100"/>
      <c r="K343" s="100"/>
      <c r="L343" s="100"/>
      <c r="M343" s="100"/>
      <c r="N343" s="100"/>
      <c r="O343" s="100"/>
      <c r="P343" s="100"/>
      <c r="Q343" s="100"/>
      <c r="R343" s="100"/>
      <c r="S343" s="100"/>
      <c r="T343" s="100"/>
      <c r="U343" s="101"/>
      <c r="V343" s="101"/>
      <c r="W343" s="101"/>
      <c r="X343" s="101"/>
      <c r="Y343" s="101"/>
      <c r="Z343" s="100"/>
      <c r="AA343" s="100"/>
      <c r="AB343" s="100"/>
      <c r="AC343" s="100"/>
      <c r="AD343" s="100"/>
      <c r="AE343" s="100"/>
      <c r="AF343" s="179"/>
    </row>
    <row r="344" ht="4.5" customHeight="1">
      <c r="A344" s="96"/>
      <c r="B344" s="97"/>
      <c r="C344" s="98"/>
      <c r="D344" s="98"/>
      <c r="E344" s="99"/>
      <c r="F344" s="100"/>
      <c r="G344" s="100"/>
      <c r="H344" s="100"/>
      <c r="I344" s="100"/>
      <c r="J344" s="100"/>
      <c r="K344" s="100"/>
      <c r="L344" s="100"/>
      <c r="M344" s="100"/>
      <c r="N344" s="100"/>
      <c r="O344" s="100"/>
      <c r="P344" s="100"/>
      <c r="Q344" s="100"/>
      <c r="R344" s="100"/>
      <c r="S344" s="100"/>
      <c r="T344" s="100"/>
      <c r="U344" s="101"/>
      <c r="V344" s="101"/>
      <c r="W344" s="101"/>
      <c r="X344" s="101"/>
      <c r="Y344" s="101"/>
      <c r="Z344" s="100"/>
      <c r="AA344" s="100"/>
      <c r="AB344" s="100"/>
      <c r="AC344" s="100"/>
      <c r="AD344" s="100"/>
      <c r="AE344" s="100"/>
      <c r="AF344" s="179"/>
    </row>
    <row r="345" ht="4.5" customHeight="1">
      <c r="A345" s="96"/>
      <c r="B345" s="97"/>
      <c r="C345" s="98"/>
      <c r="D345" s="98"/>
      <c r="E345" s="99"/>
      <c r="F345" s="100"/>
      <c r="G345" s="100"/>
      <c r="H345" s="100"/>
      <c r="I345" s="100"/>
      <c r="J345" s="100"/>
      <c r="K345" s="100"/>
      <c r="L345" s="100"/>
      <c r="M345" s="100"/>
      <c r="N345" s="100"/>
      <c r="O345" s="100"/>
      <c r="P345" s="100"/>
      <c r="Q345" s="100"/>
      <c r="R345" s="100"/>
      <c r="S345" s="100"/>
      <c r="T345" s="100"/>
      <c r="U345" s="101"/>
      <c r="V345" s="101"/>
      <c r="W345" s="101"/>
      <c r="X345" s="101"/>
      <c r="Y345" s="101"/>
      <c r="Z345" s="100"/>
      <c r="AA345" s="100"/>
      <c r="AB345" s="100"/>
      <c r="AC345" s="100"/>
      <c r="AD345" s="100"/>
      <c r="AE345" s="100"/>
      <c r="AF345" s="179"/>
    </row>
    <row r="346" ht="4.5" customHeight="1">
      <c r="A346" s="96"/>
      <c r="B346" s="97"/>
      <c r="C346" s="98"/>
      <c r="D346" s="98"/>
      <c r="E346" s="99"/>
      <c r="F346" s="100"/>
      <c r="G346" s="100"/>
      <c r="H346" s="100"/>
      <c r="I346" s="100"/>
      <c r="J346" s="100"/>
      <c r="K346" s="100"/>
      <c r="L346" s="100"/>
      <c r="M346" s="100"/>
      <c r="N346" s="100"/>
      <c r="O346" s="100"/>
      <c r="P346" s="100"/>
      <c r="Q346" s="100"/>
      <c r="R346" s="100"/>
      <c r="S346" s="100"/>
      <c r="T346" s="100"/>
      <c r="U346" s="101"/>
      <c r="V346" s="101"/>
      <c r="W346" s="101"/>
      <c r="X346" s="101"/>
      <c r="Y346" s="101"/>
      <c r="Z346" s="100"/>
      <c r="AA346" s="100"/>
      <c r="AB346" s="100"/>
      <c r="AC346" s="100"/>
      <c r="AD346" s="100"/>
      <c r="AE346" s="100"/>
      <c r="AF346" s="179"/>
    </row>
    <row r="347" ht="4.5" customHeight="1">
      <c r="A347" s="96"/>
      <c r="B347" s="97"/>
      <c r="C347" s="98"/>
      <c r="D347" s="98"/>
      <c r="E347" s="99"/>
      <c r="F347" s="100"/>
      <c r="G347" s="100"/>
      <c r="H347" s="100"/>
      <c r="I347" s="100"/>
      <c r="J347" s="100"/>
      <c r="K347" s="100"/>
      <c r="L347" s="100"/>
      <c r="M347" s="100"/>
      <c r="N347" s="100"/>
      <c r="O347" s="100"/>
      <c r="P347" s="100"/>
      <c r="Q347" s="100"/>
      <c r="R347" s="100"/>
      <c r="S347" s="100"/>
      <c r="T347" s="100"/>
      <c r="U347" s="101"/>
      <c r="V347" s="101"/>
      <c r="W347" s="101"/>
      <c r="X347" s="101"/>
      <c r="Y347" s="101"/>
      <c r="Z347" s="100"/>
      <c r="AA347" s="100"/>
      <c r="AB347" s="100"/>
      <c r="AC347" s="100"/>
      <c r="AD347" s="100"/>
      <c r="AE347" s="100"/>
      <c r="AF347" s="179"/>
    </row>
    <row r="348" ht="4.5" customHeight="1">
      <c r="A348" s="96"/>
      <c r="B348" s="97"/>
      <c r="C348" s="98"/>
      <c r="D348" s="98"/>
      <c r="E348" s="99"/>
      <c r="F348" s="100"/>
      <c r="G348" s="100"/>
      <c r="H348" s="100"/>
      <c r="I348" s="100"/>
      <c r="J348" s="100"/>
      <c r="K348" s="100"/>
      <c r="L348" s="100"/>
      <c r="M348" s="100"/>
      <c r="N348" s="100"/>
      <c r="O348" s="100"/>
      <c r="P348" s="100"/>
      <c r="Q348" s="100"/>
      <c r="R348" s="100"/>
      <c r="S348" s="100"/>
      <c r="T348" s="100"/>
      <c r="U348" s="101"/>
      <c r="V348" s="101"/>
      <c r="W348" s="101"/>
      <c r="X348" s="101"/>
      <c r="Y348" s="101"/>
      <c r="Z348" s="100"/>
      <c r="AA348" s="100"/>
      <c r="AB348" s="100"/>
      <c r="AC348" s="100"/>
      <c r="AD348" s="100"/>
      <c r="AE348" s="100"/>
      <c r="AF348" s="179"/>
    </row>
    <row r="349" ht="4.5" customHeight="1">
      <c r="A349" s="96"/>
      <c r="B349" s="97"/>
      <c r="C349" s="98"/>
      <c r="D349" s="98"/>
      <c r="E349" s="99"/>
      <c r="F349" s="100"/>
      <c r="G349" s="100"/>
      <c r="H349" s="100"/>
      <c r="I349" s="100"/>
      <c r="J349" s="100"/>
      <c r="K349" s="100"/>
      <c r="L349" s="100"/>
      <c r="M349" s="100"/>
      <c r="N349" s="100"/>
      <c r="O349" s="100"/>
      <c r="P349" s="100"/>
      <c r="Q349" s="100"/>
      <c r="R349" s="100"/>
      <c r="S349" s="100"/>
      <c r="T349" s="100"/>
      <c r="U349" s="101"/>
      <c r="V349" s="101"/>
      <c r="W349" s="101"/>
      <c r="X349" s="101"/>
      <c r="Y349" s="101"/>
      <c r="Z349" s="100"/>
      <c r="AA349" s="100"/>
      <c r="AB349" s="100"/>
      <c r="AC349" s="100"/>
      <c r="AD349" s="100"/>
      <c r="AE349" s="100"/>
      <c r="AF349" s="179"/>
    </row>
    <row r="350" ht="4.5" customHeight="1">
      <c r="A350" s="96"/>
      <c r="B350" s="97"/>
      <c r="C350" s="98"/>
      <c r="D350" s="98"/>
      <c r="E350" s="99"/>
      <c r="F350" s="100"/>
      <c r="G350" s="100"/>
      <c r="H350" s="100"/>
      <c r="I350" s="100"/>
      <c r="J350" s="100"/>
      <c r="K350" s="100"/>
      <c r="L350" s="100"/>
      <c r="M350" s="100"/>
      <c r="N350" s="100"/>
      <c r="O350" s="100"/>
      <c r="P350" s="100"/>
      <c r="Q350" s="100"/>
      <c r="R350" s="100"/>
      <c r="S350" s="100"/>
      <c r="T350" s="100"/>
      <c r="U350" s="101"/>
      <c r="V350" s="101"/>
      <c r="W350" s="101"/>
      <c r="X350" s="101"/>
      <c r="Y350" s="101"/>
      <c r="Z350" s="100"/>
      <c r="AA350" s="100"/>
      <c r="AB350" s="100"/>
      <c r="AC350" s="100"/>
      <c r="AD350" s="100"/>
      <c r="AE350" s="100"/>
      <c r="AF350" s="179"/>
    </row>
    <row r="351" ht="4.5" customHeight="1">
      <c r="A351" s="96"/>
      <c r="B351" s="97"/>
      <c r="C351" s="98"/>
      <c r="D351" s="98"/>
      <c r="E351" s="99"/>
      <c r="F351" s="100"/>
      <c r="G351" s="100"/>
      <c r="H351" s="100"/>
      <c r="I351" s="100"/>
      <c r="J351" s="100"/>
      <c r="K351" s="100"/>
      <c r="L351" s="100"/>
      <c r="M351" s="100"/>
      <c r="N351" s="100"/>
      <c r="O351" s="100"/>
      <c r="P351" s="100"/>
      <c r="Q351" s="100"/>
      <c r="R351" s="100"/>
      <c r="S351" s="100"/>
      <c r="T351" s="100"/>
      <c r="U351" s="101"/>
      <c r="V351" s="101"/>
      <c r="W351" s="101"/>
      <c r="X351" s="101"/>
      <c r="Y351" s="101"/>
      <c r="Z351" s="100"/>
      <c r="AA351" s="100"/>
      <c r="AB351" s="100"/>
      <c r="AC351" s="100"/>
      <c r="AD351" s="100"/>
      <c r="AE351" s="100"/>
      <c r="AF351" s="179"/>
    </row>
    <row r="352" ht="4.5" customHeight="1">
      <c r="A352" s="96"/>
      <c r="B352" s="97"/>
      <c r="C352" s="98"/>
      <c r="D352" s="98"/>
      <c r="E352" s="99"/>
      <c r="F352" s="100"/>
      <c r="G352" s="100"/>
      <c r="H352" s="100"/>
      <c r="I352" s="100"/>
      <c r="J352" s="100"/>
      <c r="K352" s="100"/>
      <c r="L352" s="100"/>
      <c r="M352" s="100"/>
      <c r="N352" s="100"/>
      <c r="O352" s="100"/>
      <c r="P352" s="100"/>
      <c r="Q352" s="100"/>
      <c r="R352" s="100"/>
      <c r="S352" s="100"/>
      <c r="T352" s="100"/>
      <c r="U352" s="101"/>
      <c r="V352" s="101"/>
      <c r="W352" s="101"/>
      <c r="X352" s="101"/>
      <c r="Y352" s="101"/>
      <c r="Z352" s="100"/>
      <c r="AA352" s="100"/>
      <c r="AB352" s="100"/>
      <c r="AC352" s="100"/>
      <c r="AD352" s="100"/>
      <c r="AE352" s="100"/>
      <c r="AF352" s="179"/>
    </row>
    <row r="353" ht="4.5" customHeight="1">
      <c r="A353" s="96"/>
      <c r="B353" s="97"/>
      <c r="C353" s="98"/>
      <c r="D353" s="98"/>
      <c r="E353" s="99"/>
      <c r="F353" s="100"/>
      <c r="G353" s="100"/>
      <c r="H353" s="100"/>
      <c r="I353" s="100"/>
      <c r="J353" s="100"/>
      <c r="K353" s="100"/>
      <c r="L353" s="100"/>
      <c r="M353" s="100"/>
      <c r="N353" s="100"/>
      <c r="O353" s="100"/>
      <c r="P353" s="100"/>
      <c r="Q353" s="100"/>
      <c r="R353" s="100"/>
      <c r="S353" s="100"/>
      <c r="T353" s="100"/>
      <c r="U353" s="101"/>
      <c r="V353" s="101"/>
      <c r="W353" s="101"/>
      <c r="X353" s="101"/>
      <c r="Y353" s="101"/>
      <c r="Z353" s="100"/>
      <c r="AA353" s="100"/>
      <c r="AB353" s="100"/>
      <c r="AC353" s="100"/>
      <c r="AD353" s="100"/>
      <c r="AE353" s="100"/>
      <c r="AF353" s="179"/>
    </row>
    <row r="354" ht="4.5" customHeight="1">
      <c r="A354" s="96"/>
      <c r="B354" s="97"/>
      <c r="C354" s="98"/>
      <c r="D354" s="98"/>
      <c r="E354" s="99"/>
      <c r="F354" s="100"/>
      <c r="G354" s="100"/>
      <c r="H354" s="100"/>
      <c r="I354" s="100"/>
      <c r="J354" s="100"/>
      <c r="K354" s="100"/>
      <c r="L354" s="100"/>
      <c r="M354" s="100"/>
      <c r="N354" s="100"/>
      <c r="O354" s="100"/>
      <c r="P354" s="100"/>
      <c r="Q354" s="100"/>
      <c r="R354" s="100"/>
      <c r="S354" s="100"/>
      <c r="T354" s="100"/>
      <c r="U354" s="101"/>
      <c r="V354" s="101"/>
      <c r="W354" s="101"/>
      <c r="X354" s="101"/>
      <c r="Y354" s="101"/>
      <c r="Z354" s="100"/>
      <c r="AA354" s="100"/>
      <c r="AB354" s="100"/>
      <c r="AC354" s="100"/>
      <c r="AD354" s="100"/>
      <c r="AE354" s="100"/>
      <c r="AF354" s="179"/>
    </row>
    <row r="355" ht="4.5" customHeight="1">
      <c r="A355" s="96"/>
      <c r="B355" s="97"/>
      <c r="C355" s="98"/>
      <c r="D355" s="98"/>
      <c r="E355" s="99"/>
      <c r="F355" s="100"/>
      <c r="G355" s="100"/>
      <c r="H355" s="100"/>
      <c r="I355" s="100"/>
      <c r="J355" s="100"/>
      <c r="K355" s="100"/>
      <c r="L355" s="100"/>
      <c r="M355" s="100"/>
      <c r="N355" s="100"/>
      <c r="O355" s="100"/>
      <c r="P355" s="100"/>
      <c r="Q355" s="100"/>
      <c r="R355" s="100"/>
      <c r="S355" s="100"/>
      <c r="T355" s="100"/>
      <c r="U355" s="101"/>
      <c r="V355" s="101"/>
      <c r="W355" s="101"/>
      <c r="X355" s="101"/>
      <c r="Y355" s="101"/>
      <c r="Z355" s="100"/>
      <c r="AA355" s="100"/>
      <c r="AB355" s="100"/>
      <c r="AC355" s="100"/>
      <c r="AD355" s="100"/>
      <c r="AE355" s="100"/>
      <c r="AF355" s="179"/>
    </row>
    <row r="356" ht="4.5" customHeight="1">
      <c r="A356" s="96"/>
      <c r="B356" s="97"/>
      <c r="C356" s="98"/>
      <c r="D356" s="98"/>
      <c r="E356" s="99"/>
      <c r="F356" s="100"/>
      <c r="G356" s="100"/>
      <c r="H356" s="100"/>
      <c r="I356" s="100"/>
      <c r="J356" s="100"/>
      <c r="K356" s="100"/>
      <c r="L356" s="100"/>
      <c r="M356" s="100"/>
      <c r="N356" s="100"/>
      <c r="O356" s="100"/>
      <c r="P356" s="100"/>
      <c r="Q356" s="100"/>
      <c r="R356" s="100"/>
      <c r="S356" s="100"/>
      <c r="T356" s="100"/>
      <c r="U356" s="101"/>
      <c r="V356" s="101"/>
      <c r="W356" s="101"/>
      <c r="X356" s="101"/>
      <c r="Y356" s="101"/>
      <c r="Z356" s="100"/>
      <c r="AA356" s="100"/>
      <c r="AB356" s="100"/>
      <c r="AC356" s="100"/>
      <c r="AD356" s="100"/>
      <c r="AE356" s="100"/>
      <c r="AF356" s="179"/>
    </row>
    <row r="357" ht="4.5" customHeight="1">
      <c r="A357" s="96"/>
      <c r="B357" s="97"/>
      <c r="C357" s="98"/>
      <c r="D357" s="98"/>
      <c r="E357" s="99"/>
      <c r="F357" s="100"/>
      <c r="G357" s="100"/>
      <c r="H357" s="100"/>
      <c r="I357" s="100"/>
      <c r="J357" s="100"/>
      <c r="K357" s="100"/>
      <c r="L357" s="100"/>
      <c r="M357" s="100"/>
      <c r="N357" s="100"/>
      <c r="O357" s="100"/>
      <c r="P357" s="100"/>
      <c r="Q357" s="100"/>
      <c r="R357" s="100"/>
      <c r="S357" s="100"/>
      <c r="T357" s="100"/>
      <c r="U357" s="101"/>
      <c r="V357" s="101"/>
      <c r="W357" s="101"/>
      <c r="X357" s="101"/>
      <c r="Y357" s="101"/>
      <c r="Z357" s="100"/>
      <c r="AA357" s="100"/>
      <c r="AB357" s="100"/>
      <c r="AC357" s="100"/>
      <c r="AD357" s="100"/>
      <c r="AE357" s="100"/>
      <c r="AF357" s="179"/>
    </row>
    <row r="358" ht="4.5" customHeight="1">
      <c r="A358" s="96"/>
      <c r="B358" s="97"/>
      <c r="C358" s="98"/>
      <c r="D358" s="98"/>
      <c r="E358" s="99"/>
      <c r="F358" s="100"/>
      <c r="G358" s="100"/>
      <c r="H358" s="100"/>
      <c r="I358" s="100"/>
      <c r="J358" s="100"/>
      <c r="K358" s="100"/>
      <c r="L358" s="100"/>
      <c r="M358" s="100"/>
      <c r="N358" s="100"/>
      <c r="O358" s="100"/>
      <c r="P358" s="100"/>
      <c r="Q358" s="100"/>
      <c r="R358" s="100"/>
      <c r="S358" s="100"/>
      <c r="T358" s="100"/>
      <c r="U358" s="101"/>
      <c r="V358" s="101"/>
      <c r="W358" s="101"/>
      <c r="X358" s="101"/>
      <c r="Y358" s="101"/>
      <c r="Z358" s="100"/>
      <c r="AA358" s="100"/>
      <c r="AB358" s="100"/>
      <c r="AC358" s="100"/>
      <c r="AD358" s="100"/>
      <c r="AE358" s="100"/>
      <c r="AF358" s="179"/>
    </row>
    <row r="359" ht="4.5" customHeight="1">
      <c r="A359" s="96"/>
      <c r="B359" s="97"/>
      <c r="C359" s="98"/>
      <c r="D359" s="98"/>
      <c r="E359" s="99"/>
      <c r="F359" s="100"/>
      <c r="G359" s="100"/>
      <c r="H359" s="100"/>
      <c r="I359" s="100"/>
      <c r="J359" s="100"/>
      <c r="K359" s="100"/>
      <c r="L359" s="100"/>
      <c r="M359" s="100"/>
      <c r="N359" s="100"/>
      <c r="O359" s="100"/>
      <c r="P359" s="100"/>
      <c r="Q359" s="100"/>
      <c r="R359" s="100"/>
      <c r="S359" s="100"/>
      <c r="T359" s="100"/>
      <c r="U359" s="101"/>
      <c r="V359" s="101"/>
      <c r="W359" s="101"/>
      <c r="X359" s="101"/>
      <c r="Y359" s="101"/>
      <c r="Z359" s="100"/>
      <c r="AA359" s="100"/>
      <c r="AB359" s="100"/>
      <c r="AC359" s="100"/>
      <c r="AD359" s="100"/>
      <c r="AE359" s="100"/>
      <c r="AF359" s="179"/>
    </row>
    <row r="360" ht="4.5" customHeight="1">
      <c r="A360" s="96"/>
      <c r="B360" s="97"/>
      <c r="C360" s="98"/>
      <c r="D360" s="98"/>
      <c r="E360" s="99"/>
      <c r="F360" s="100"/>
      <c r="G360" s="100"/>
      <c r="H360" s="100"/>
      <c r="I360" s="100"/>
      <c r="J360" s="100"/>
      <c r="K360" s="100"/>
      <c r="L360" s="100"/>
      <c r="M360" s="100"/>
      <c r="N360" s="100"/>
      <c r="O360" s="100"/>
      <c r="P360" s="100"/>
      <c r="Q360" s="100"/>
      <c r="R360" s="100"/>
      <c r="S360" s="100"/>
      <c r="T360" s="100"/>
      <c r="U360" s="101"/>
      <c r="V360" s="101"/>
      <c r="W360" s="101"/>
      <c r="X360" s="101"/>
      <c r="Y360" s="101"/>
      <c r="Z360" s="100"/>
      <c r="AA360" s="100"/>
      <c r="AB360" s="100"/>
      <c r="AC360" s="100"/>
      <c r="AD360" s="100"/>
      <c r="AE360" s="100"/>
      <c r="AF360" s="179"/>
    </row>
    <row r="361" ht="4.5" customHeight="1">
      <c r="A361" s="96"/>
      <c r="B361" s="97"/>
      <c r="C361" s="98"/>
      <c r="D361" s="98"/>
      <c r="E361" s="99"/>
      <c r="F361" s="100"/>
      <c r="G361" s="100"/>
      <c r="H361" s="100"/>
      <c r="I361" s="100"/>
      <c r="J361" s="100"/>
      <c r="K361" s="100"/>
      <c r="L361" s="100"/>
      <c r="M361" s="100"/>
      <c r="N361" s="100"/>
      <c r="O361" s="100"/>
      <c r="P361" s="100"/>
      <c r="Q361" s="100"/>
      <c r="R361" s="100"/>
      <c r="S361" s="100"/>
      <c r="T361" s="100"/>
      <c r="U361" s="101"/>
      <c r="V361" s="101"/>
      <c r="W361" s="101"/>
      <c r="X361" s="101"/>
      <c r="Y361" s="101"/>
      <c r="Z361" s="100"/>
      <c r="AA361" s="100"/>
      <c r="AB361" s="100"/>
      <c r="AC361" s="100"/>
      <c r="AD361" s="100"/>
      <c r="AE361" s="100"/>
      <c r="AF361" s="179"/>
    </row>
    <row r="362" ht="4.5" customHeight="1">
      <c r="A362" s="96"/>
      <c r="B362" s="97"/>
      <c r="C362" s="98"/>
      <c r="D362" s="98"/>
      <c r="E362" s="99"/>
      <c r="F362" s="100"/>
      <c r="G362" s="100"/>
      <c r="H362" s="100"/>
      <c r="I362" s="100"/>
      <c r="J362" s="100"/>
      <c r="K362" s="100"/>
      <c r="L362" s="100"/>
      <c r="M362" s="100"/>
      <c r="N362" s="100"/>
      <c r="O362" s="100"/>
      <c r="P362" s="100"/>
      <c r="Q362" s="100"/>
      <c r="R362" s="100"/>
      <c r="S362" s="100"/>
      <c r="T362" s="100"/>
      <c r="U362" s="101"/>
      <c r="V362" s="101"/>
      <c r="W362" s="101"/>
      <c r="X362" s="101"/>
      <c r="Y362" s="101"/>
      <c r="Z362" s="100"/>
      <c r="AA362" s="100"/>
      <c r="AB362" s="100"/>
      <c r="AC362" s="100"/>
      <c r="AD362" s="100"/>
      <c r="AE362" s="100"/>
      <c r="AF362" s="179"/>
    </row>
    <row r="363" ht="15.75" customHeight="1">
      <c r="A363" s="180"/>
    </row>
    <row r="364" ht="15.75" customHeight="1">
      <c r="A364" s="180"/>
    </row>
    <row r="365" ht="15.75" customHeight="1">
      <c r="A365" s="180"/>
    </row>
    <row r="366" ht="15.75" customHeight="1">
      <c r="A366" s="180"/>
    </row>
    <row r="367" ht="15.75" customHeight="1">
      <c r="A367" s="180"/>
    </row>
    <row r="368" ht="15.75" customHeight="1">
      <c r="A368" s="180"/>
    </row>
    <row r="369" ht="15.75" customHeight="1">
      <c r="A369" s="180"/>
    </row>
    <row r="370" ht="15.75" customHeight="1">
      <c r="A370" s="180"/>
    </row>
    <row r="371" ht="15.75" customHeight="1">
      <c r="A371" s="180"/>
    </row>
    <row r="372" ht="15.75" customHeight="1">
      <c r="A372" s="180"/>
    </row>
    <row r="373" ht="15.75" customHeight="1">
      <c r="A373" s="180"/>
    </row>
    <row r="374" ht="15.75" customHeight="1">
      <c r="A374" s="180"/>
    </row>
    <row r="375" ht="15.75" customHeight="1">
      <c r="A375" s="180"/>
    </row>
    <row r="376" ht="15.75" customHeight="1">
      <c r="A376" s="180"/>
    </row>
    <row r="377" ht="15.75" customHeight="1">
      <c r="A377" s="180"/>
    </row>
    <row r="378" ht="15.75" customHeight="1">
      <c r="A378" s="180"/>
    </row>
    <row r="379" ht="15.75" customHeight="1">
      <c r="A379" s="180"/>
    </row>
    <row r="380" ht="15.75" customHeight="1">
      <c r="A380" s="180"/>
    </row>
    <row r="381" ht="15.75" customHeight="1">
      <c r="A381" s="180"/>
    </row>
    <row r="382" ht="15.75" customHeight="1">
      <c r="A382" s="180"/>
    </row>
    <row r="383" ht="15.75" customHeight="1">
      <c r="A383" s="180"/>
    </row>
    <row r="384" ht="15.75" customHeight="1">
      <c r="A384" s="180"/>
    </row>
    <row r="385" ht="15.75" customHeight="1">
      <c r="A385" s="180"/>
    </row>
    <row r="386" ht="15.75" customHeight="1">
      <c r="A386" s="180"/>
    </row>
    <row r="387" ht="15.75" customHeight="1">
      <c r="A387" s="180"/>
    </row>
    <row r="388" ht="15.75" customHeight="1">
      <c r="A388" s="180"/>
    </row>
    <row r="389" ht="15.75" customHeight="1">
      <c r="A389" s="180"/>
    </row>
    <row r="390" ht="15.75" customHeight="1">
      <c r="A390" s="180"/>
    </row>
    <row r="391" ht="15.75" customHeight="1">
      <c r="A391" s="180"/>
    </row>
    <row r="392" ht="15.75" customHeight="1">
      <c r="A392" s="180"/>
    </row>
    <row r="393" ht="15.75" customHeight="1">
      <c r="A393" s="180"/>
    </row>
    <row r="394" ht="15.75" customHeight="1">
      <c r="A394" s="180"/>
    </row>
    <row r="395" ht="15.75" customHeight="1">
      <c r="A395" s="180"/>
    </row>
    <row r="396" ht="15.75" customHeight="1">
      <c r="A396" s="180"/>
    </row>
    <row r="397" ht="15.75" customHeight="1">
      <c r="A397" s="180"/>
    </row>
    <row r="398" ht="15.75" customHeight="1">
      <c r="A398" s="180"/>
    </row>
    <row r="399" ht="15.75" customHeight="1">
      <c r="A399" s="180"/>
    </row>
    <row r="400" ht="15.75" customHeight="1">
      <c r="A400" s="180"/>
    </row>
    <row r="401" ht="15.75" customHeight="1">
      <c r="A401" s="180"/>
    </row>
    <row r="402" ht="15.75" customHeight="1">
      <c r="A402" s="180"/>
    </row>
    <row r="403" ht="15.75" customHeight="1">
      <c r="A403" s="180"/>
    </row>
    <row r="404" ht="15.75" customHeight="1">
      <c r="A404" s="180"/>
    </row>
    <row r="405" ht="15.75" customHeight="1">
      <c r="A405" s="180"/>
    </row>
    <row r="406" ht="15.75" customHeight="1">
      <c r="A406" s="180"/>
    </row>
    <row r="407" ht="15.75" customHeight="1">
      <c r="A407" s="180"/>
    </row>
    <row r="408" ht="15.75" customHeight="1">
      <c r="A408" s="180"/>
    </row>
    <row r="409" ht="15.75" customHeight="1">
      <c r="A409" s="180"/>
    </row>
    <row r="410" ht="15.75" customHeight="1">
      <c r="A410" s="180"/>
    </row>
    <row r="411" ht="15.75" customHeight="1">
      <c r="A411" s="180"/>
    </row>
    <row r="412" ht="15.75" customHeight="1">
      <c r="A412" s="180"/>
    </row>
    <row r="413" ht="15.75" customHeight="1">
      <c r="A413" s="180"/>
    </row>
    <row r="414" ht="15.75" customHeight="1">
      <c r="A414" s="180"/>
    </row>
    <row r="415" ht="15.75" customHeight="1">
      <c r="A415" s="180"/>
    </row>
    <row r="416" ht="15.75" customHeight="1">
      <c r="A416" s="180"/>
    </row>
    <row r="417" ht="15.75" customHeight="1">
      <c r="A417" s="180"/>
    </row>
    <row r="418" ht="15.75" customHeight="1">
      <c r="A418" s="180"/>
    </row>
    <row r="419" ht="15.75" customHeight="1">
      <c r="A419" s="180"/>
    </row>
    <row r="420" ht="15.75" customHeight="1">
      <c r="A420" s="180"/>
    </row>
    <row r="421" ht="15.75" customHeight="1">
      <c r="A421" s="180"/>
    </row>
    <row r="422" ht="15.75" customHeight="1">
      <c r="A422" s="180"/>
    </row>
    <row r="423" ht="15.75" customHeight="1">
      <c r="A423" s="180"/>
    </row>
    <row r="424" ht="15.75" customHeight="1">
      <c r="A424" s="180"/>
    </row>
    <row r="425" ht="15.75" customHeight="1">
      <c r="A425" s="180"/>
    </row>
    <row r="426" ht="15.75" customHeight="1">
      <c r="A426" s="180"/>
    </row>
    <row r="427" ht="15.75" customHeight="1">
      <c r="A427" s="180"/>
    </row>
    <row r="428" ht="15.75" customHeight="1">
      <c r="A428" s="180"/>
    </row>
    <row r="429" ht="15.75" customHeight="1">
      <c r="A429" s="180"/>
    </row>
    <row r="430" ht="15.75" customHeight="1">
      <c r="A430" s="180"/>
    </row>
    <row r="431" ht="15.75" customHeight="1">
      <c r="A431" s="180"/>
    </row>
    <row r="432" ht="15.75" customHeight="1">
      <c r="A432" s="180"/>
    </row>
    <row r="433" ht="15.75" customHeight="1">
      <c r="A433" s="180"/>
    </row>
    <row r="434" ht="15.75" customHeight="1">
      <c r="A434" s="180"/>
    </row>
    <row r="435" ht="15.75" customHeight="1">
      <c r="A435" s="180"/>
    </row>
    <row r="436" ht="15.75" customHeight="1">
      <c r="A436" s="180"/>
    </row>
    <row r="437" ht="15.75" customHeight="1">
      <c r="A437" s="180"/>
    </row>
    <row r="438" ht="15.75" customHeight="1">
      <c r="A438" s="180"/>
    </row>
    <row r="439" ht="15.75" customHeight="1">
      <c r="A439" s="180"/>
    </row>
    <row r="440" ht="15.75" customHeight="1">
      <c r="A440" s="180"/>
    </row>
    <row r="441" ht="15.75" customHeight="1">
      <c r="A441" s="180"/>
    </row>
    <row r="442" ht="15.75" customHeight="1">
      <c r="A442" s="180"/>
    </row>
    <row r="443" ht="15.75" customHeight="1">
      <c r="A443" s="180"/>
    </row>
    <row r="444" ht="15.75" customHeight="1">
      <c r="A444" s="180"/>
    </row>
    <row r="445" ht="15.75" customHeight="1">
      <c r="A445" s="180"/>
    </row>
    <row r="446" ht="15.75" customHeight="1">
      <c r="A446" s="180"/>
    </row>
    <row r="447" ht="15.75" customHeight="1">
      <c r="A447" s="180"/>
    </row>
    <row r="448" ht="15.75" customHeight="1">
      <c r="A448" s="180"/>
    </row>
    <row r="449" ht="15.75" customHeight="1">
      <c r="A449" s="180"/>
    </row>
    <row r="450" ht="15.75" customHeight="1">
      <c r="A450" s="180"/>
    </row>
    <row r="451" ht="15.75" customHeight="1">
      <c r="A451" s="180"/>
    </row>
    <row r="452" ht="15.75" customHeight="1">
      <c r="A452" s="180"/>
    </row>
    <row r="453" ht="15.75" customHeight="1">
      <c r="A453" s="180"/>
    </row>
    <row r="454" ht="15.75" customHeight="1">
      <c r="A454" s="180"/>
    </row>
    <row r="455" ht="15.75" customHeight="1">
      <c r="A455" s="180"/>
    </row>
    <row r="456" ht="15.75" customHeight="1">
      <c r="A456" s="180"/>
    </row>
    <row r="457" ht="15.75" customHeight="1">
      <c r="A457" s="180"/>
    </row>
    <row r="458" ht="15.75" customHeight="1">
      <c r="A458" s="180"/>
    </row>
    <row r="459" ht="15.75" customHeight="1">
      <c r="A459" s="180"/>
    </row>
    <row r="460" ht="15.75" customHeight="1">
      <c r="A460" s="180"/>
    </row>
    <row r="461" ht="15.75" customHeight="1">
      <c r="A461" s="180"/>
    </row>
    <row r="462" ht="15.75" customHeight="1">
      <c r="A462" s="180"/>
    </row>
    <row r="463" ht="15.75" customHeight="1">
      <c r="A463" s="180"/>
    </row>
    <row r="464" ht="15.75" customHeight="1">
      <c r="A464" s="180"/>
    </row>
    <row r="465" ht="15.75" customHeight="1">
      <c r="A465" s="180"/>
    </row>
    <row r="466" ht="15.75" customHeight="1">
      <c r="A466" s="180"/>
    </row>
    <row r="467" ht="15.75" customHeight="1">
      <c r="A467" s="180"/>
    </row>
    <row r="468" ht="15.75" customHeight="1">
      <c r="A468" s="180"/>
    </row>
    <row r="469" ht="15.75" customHeight="1">
      <c r="A469" s="180"/>
    </row>
    <row r="470" ht="15.75" customHeight="1">
      <c r="A470" s="180"/>
    </row>
    <row r="471" ht="15.75" customHeight="1">
      <c r="A471" s="180"/>
    </row>
    <row r="472" ht="15.75" customHeight="1">
      <c r="A472" s="180"/>
    </row>
    <row r="473" ht="15.75" customHeight="1">
      <c r="A473" s="180"/>
    </row>
    <row r="474" ht="15.75" customHeight="1">
      <c r="A474" s="180"/>
    </row>
    <row r="475" ht="15.75" customHeight="1">
      <c r="A475" s="180"/>
    </row>
    <row r="476" ht="15.75" customHeight="1">
      <c r="A476" s="180"/>
    </row>
    <row r="477" ht="15.75" customHeight="1">
      <c r="A477" s="180"/>
    </row>
    <row r="478" ht="15.75" customHeight="1">
      <c r="A478" s="180"/>
    </row>
    <row r="479" ht="15.75" customHeight="1">
      <c r="A479" s="180"/>
    </row>
    <row r="480" ht="15.75" customHeight="1">
      <c r="A480" s="180"/>
    </row>
    <row r="481" ht="15.75" customHeight="1">
      <c r="A481" s="180"/>
    </row>
    <row r="482" ht="15.75" customHeight="1">
      <c r="A482" s="180"/>
    </row>
    <row r="483" ht="15.75" customHeight="1">
      <c r="A483" s="180"/>
    </row>
    <row r="484" ht="15.75" customHeight="1">
      <c r="A484" s="180"/>
    </row>
    <row r="485" ht="15.75" customHeight="1">
      <c r="A485" s="180"/>
    </row>
    <row r="486" ht="15.75" customHeight="1">
      <c r="A486" s="180"/>
    </row>
    <row r="487" ht="15.75" customHeight="1">
      <c r="A487" s="180"/>
    </row>
    <row r="488" ht="15.75" customHeight="1">
      <c r="A488" s="180"/>
    </row>
    <row r="489" ht="15.75" customHeight="1">
      <c r="A489" s="180"/>
    </row>
    <row r="490" ht="15.75" customHeight="1">
      <c r="A490" s="180"/>
    </row>
    <row r="491" ht="15.75" customHeight="1">
      <c r="A491" s="180"/>
    </row>
    <row r="492" ht="15.75" customHeight="1">
      <c r="A492" s="180"/>
    </row>
    <row r="493" ht="15.75" customHeight="1">
      <c r="A493" s="180"/>
    </row>
    <row r="494" ht="15.75" customHeight="1">
      <c r="A494" s="180"/>
    </row>
    <row r="495" ht="15.75" customHeight="1">
      <c r="A495" s="180"/>
    </row>
    <row r="496" ht="15.75" customHeight="1">
      <c r="A496" s="180"/>
    </row>
    <row r="497" ht="15.75" customHeight="1">
      <c r="A497" s="180"/>
    </row>
    <row r="498" ht="15.75" customHeight="1">
      <c r="A498" s="180"/>
    </row>
    <row r="499" ht="15.75" customHeight="1">
      <c r="A499" s="180"/>
    </row>
    <row r="500" ht="15.75" customHeight="1">
      <c r="A500" s="180"/>
    </row>
    <row r="501" ht="15.75" customHeight="1">
      <c r="A501" s="180"/>
    </row>
    <row r="502" ht="15.75" customHeight="1">
      <c r="A502" s="180"/>
    </row>
    <row r="503" ht="15.75" customHeight="1">
      <c r="A503" s="180"/>
    </row>
    <row r="504" ht="15.75" customHeight="1">
      <c r="A504" s="180"/>
    </row>
    <row r="505" ht="15.75" customHeight="1">
      <c r="A505" s="180"/>
    </row>
    <row r="506" ht="15.75" customHeight="1">
      <c r="A506" s="180"/>
    </row>
    <row r="507" ht="15.75" customHeight="1">
      <c r="A507" s="180"/>
    </row>
    <row r="508" ht="15.75" customHeight="1">
      <c r="A508" s="180"/>
    </row>
    <row r="509" ht="15.75" customHeight="1">
      <c r="A509" s="180"/>
    </row>
    <row r="510" ht="15.75" customHeight="1">
      <c r="A510" s="180"/>
    </row>
    <row r="511" ht="15.75" customHeight="1">
      <c r="A511" s="180"/>
    </row>
    <row r="512" ht="15.75" customHeight="1">
      <c r="A512" s="180"/>
    </row>
    <row r="513" ht="15.75" customHeight="1">
      <c r="A513" s="180"/>
    </row>
    <row r="514" ht="15.75" customHeight="1">
      <c r="A514" s="180"/>
    </row>
    <row r="515" ht="15.75" customHeight="1">
      <c r="A515" s="180"/>
    </row>
    <row r="516" ht="15.75" customHeight="1">
      <c r="A516" s="180"/>
    </row>
    <row r="517" ht="15.75" customHeight="1">
      <c r="A517" s="180"/>
    </row>
    <row r="518" ht="15.75" customHeight="1">
      <c r="A518" s="180"/>
    </row>
    <row r="519" ht="15.75" customHeight="1">
      <c r="A519" s="180"/>
    </row>
    <row r="520" ht="15.75" customHeight="1">
      <c r="A520" s="180"/>
    </row>
    <row r="521" ht="15.75" customHeight="1">
      <c r="A521" s="180"/>
    </row>
    <row r="522" ht="15.75" customHeight="1">
      <c r="A522" s="180"/>
    </row>
    <row r="523" ht="15.75" customHeight="1">
      <c r="A523" s="180"/>
    </row>
    <row r="524" ht="15.75" customHeight="1">
      <c r="A524" s="180"/>
    </row>
    <row r="525" ht="15.75" customHeight="1">
      <c r="A525" s="180"/>
    </row>
    <row r="526" ht="15.75" customHeight="1">
      <c r="A526" s="180"/>
    </row>
    <row r="527" ht="15.75" customHeight="1">
      <c r="A527" s="180"/>
    </row>
    <row r="528" ht="15.75" customHeight="1">
      <c r="A528" s="180"/>
    </row>
    <row r="529" ht="15.75" customHeight="1">
      <c r="A529" s="180"/>
    </row>
    <row r="530" ht="15.75" customHeight="1">
      <c r="A530" s="180"/>
    </row>
    <row r="531" ht="15.75" customHeight="1">
      <c r="A531" s="180"/>
    </row>
    <row r="532" ht="15.75" customHeight="1">
      <c r="A532" s="180"/>
    </row>
    <row r="533" ht="15.75" customHeight="1">
      <c r="A533" s="180"/>
    </row>
    <row r="534" ht="15.75" customHeight="1">
      <c r="A534" s="180"/>
    </row>
    <row r="535" ht="15.75" customHeight="1">
      <c r="A535" s="180"/>
    </row>
    <row r="536" ht="15.75" customHeight="1">
      <c r="A536" s="180"/>
    </row>
    <row r="537" ht="15.75" customHeight="1">
      <c r="A537" s="180"/>
    </row>
    <row r="538" ht="15.75" customHeight="1">
      <c r="A538" s="180"/>
    </row>
    <row r="539" ht="15.75" customHeight="1">
      <c r="A539" s="180"/>
    </row>
    <row r="540" ht="15.75" customHeight="1">
      <c r="A540" s="180"/>
    </row>
    <row r="541" ht="15.75" customHeight="1">
      <c r="A541" s="180"/>
    </row>
    <row r="542" ht="15.75" customHeight="1">
      <c r="A542" s="180"/>
    </row>
    <row r="543" ht="15.75" customHeight="1">
      <c r="A543" s="180"/>
    </row>
    <row r="544" ht="15.75" customHeight="1">
      <c r="A544" s="180"/>
    </row>
    <row r="545" ht="15.75" customHeight="1">
      <c r="A545" s="180"/>
    </row>
    <row r="546" ht="15.75" customHeight="1">
      <c r="A546" s="180"/>
    </row>
    <row r="547" ht="15.75" customHeight="1">
      <c r="A547" s="180"/>
    </row>
    <row r="548" ht="15.75" customHeight="1">
      <c r="A548" s="180"/>
    </row>
    <row r="549" ht="15.75" customHeight="1">
      <c r="A549" s="180"/>
    </row>
    <row r="550" ht="15.75" customHeight="1">
      <c r="A550" s="180"/>
    </row>
    <row r="551" ht="15.75" customHeight="1">
      <c r="A551" s="180"/>
    </row>
    <row r="552" ht="15.75" customHeight="1">
      <c r="A552" s="180"/>
    </row>
    <row r="553" ht="15.75" customHeight="1">
      <c r="A553" s="180"/>
    </row>
    <row r="554" ht="15.75" customHeight="1">
      <c r="A554" s="180"/>
    </row>
    <row r="555" ht="15.75" customHeight="1">
      <c r="A555" s="180"/>
    </row>
    <row r="556" ht="15.75" customHeight="1">
      <c r="A556" s="180"/>
    </row>
    <row r="557" ht="15.75" customHeight="1">
      <c r="A557" s="180"/>
    </row>
    <row r="558" ht="15.75" customHeight="1">
      <c r="A558" s="180"/>
    </row>
    <row r="559" ht="15.75" customHeight="1">
      <c r="A559" s="180"/>
    </row>
    <row r="560" ht="15.75" customHeight="1">
      <c r="A560" s="180"/>
    </row>
    <row r="561" ht="15.75" customHeight="1">
      <c r="A561" s="180"/>
    </row>
    <row r="562" ht="15.75" customHeight="1">
      <c r="A562" s="180"/>
    </row>
    <row r="563" ht="15.75" customHeight="1">
      <c r="A563" s="180"/>
    </row>
    <row r="564" ht="15.75" customHeight="1">
      <c r="A564" s="180"/>
    </row>
    <row r="565" ht="15.75" customHeight="1">
      <c r="A565" s="180"/>
    </row>
    <row r="566" ht="15.75" customHeight="1">
      <c r="A566" s="180"/>
    </row>
    <row r="567" ht="15.75" customHeight="1">
      <c r="A567" s="180"/>
    </row>
    <row r="568" ht="15.75" customHeight="1">
      <c r="A568" s="180"/>
    </row>
    <row r="569" ht="15.75" customHeight="1">
      <c r="A569" s="180"/>
    </row>
    <row r="570" ht="15.75" customHeight="1">
      <c r="A570" s="180"/>
    </row>
    <row r="571" ht="15.75" customHeight="1">
      <c r="A571" s="180"/>
    </row>
    <row r="572" ht="15.75" customHeight="1">
      <c r="A572" s="180"/>
    </row>
    <row r="573" ht="15.75" customHeight="1">
      <c r="A573" s="180"/>
    </row>
    <row r="574" ht="15.75" customHeight="1">
      <c r="A574" s="180"/>
    </row>
    <row r="575" ht="15.75" customHeight="1">
      <c r="A575" s="180"/>
    </row>
    <row r="576" ht="15.75" customHeight="1">
      <c r="A576" s="180"/>
    </row>
    <row r="577" ht="15.75" customHeight="1">
      <c r="A577" s="180"/>
    </row>
    <row r="578" ht="15.75" customHeight="1">
      <c r="A578" s="180"/>
    </row>
    <row r="579" ht="15.75" customHeight="1">
      <c r="A579" s="180"/>
    </row>
    <row r="580" ht="15.75" customHeight="1">
      <c r="A580" s="180"/>
    </row>
    <row r="581" ht="15.75" customHeight="1">
      <c r="A581" s="180"/>
    </row>
    <row r="582" ht="15.75" customHeight="1">
      <c r="A582" s="180"/>
    </row>
    <row r="583" ht="15.75" customHeight="1">
      <c r="A583" s="180"/>
    </row>
    <row r="584" ht="15.75" customHeight="1">
      <c r="A584" s="180"/>
    </row>
    <row r="585" ht="15.75" customHeight="1">
      <c r="A585" s="180"/>
    </row>
    <row r="586" ht="15.75" customHeight="1">
      <c r="A586" s="180"/>
    </row>
    <row r="587" ht="15.75" customHeight="1">
      <c r="A587" s="180"/>
    </row>
    <row r="588" ht="15.75" customHeight="1">
      <c r="A588" s="180"/>
    </row>
    <row r="589" ht="15.75" customHeight="1">
      <c r="A589" s="180"/>
    </row>
    <row r="590" ht="15.75" customHeight="1">
      <c r="A590" s="180"/>
    </row>
    <row r="591" ht="15.75" customHeight="1">
      <c r="A591" s="180"/>
    </row>
    <row r="592" ht="15.75" customHeight="1">
      <c r="A592" s="180"/>
    </row>
    <row r="593" ht="15.75" customHeight="1">
      <c r="A593" s="180"/>
    </row>
    <row r="594" ht="15.75" customHeight="1">
      <c r="A594" s="180"/>
    </row>
    <row r="595" ht="15.75" customHeight="1">
      <c r="A595" s="180"/>
    </row>
    <row r="596" ht="15.75" customHeight="1">
      <c r="A596" s="180"/>
    </row>
    <row r="597" ht="15.75" customHeight="1">
      <c r="A597" s="180"/>
    </row>
    <row r="598" ht="15.75" customHeight="1">
      <c r="A598" s="180"/>
    </row>
    <row r="599" ht="15.75" customHeight="1">
      <c r="A599" s="180"/>
    </row>
    <row r="600" ht="15.75" customHeight="1">
      <c r="A600" s="180"/>
    </row>
    <row r="601" ht="15.75" customHeight="1">
      <c r="A601" s="180"/>
    </row>
    <row r="602" ht="15.75" customHeight="1">
      <c r="A602" s="180"/>
    </row>
    <row r="603" ht="15.75" customHeight="1">
      <c r="A603" s="180"/>
    </row>
    <row r="604" ht="15.75" customHeight="1">
      <c r="A604" s="180"/>
    </row>
    <row r="605" ht="15.75" customHeight="1">
      <c r="A605" s="180"/>
    </row>
    <row r="606" ht="15.75" customHeight="1">
      <c r="A606" s="180"/>
    </row>
    <row r="607" ht="15.75" customHeight="1">
      <c r="A607" s="180"/>
    </row>
    <row r="608" ht="15.75" customHeight="1">
      <c r="A608" s="180"/>
    </row>
    <row r="609" ht="15.75" customHeight="1">
      <c r="A609" s="180"/>
    </row>
    <row r="610" ht="15.75" customHeight="1">
      <c r="A610" s="180"/>
    </row>
    <row r="611" ht="15.75" customHeight="1">
      <c r="A611" s="180"/>
    </row>
    <row r="612" ht="15.75" customHeight="1">
      <c r="A612" s="180"/>
    </row>
    <row r="613" ht="15.75" customHeight="1">
      <c r="A613" s="180"/>
    </row>
    <row r="614" ht="15.75" customHeight="1">
      <c r="A614" s="180"/>
    </row>
    <row r="615" ht="15.75" customHeight="1">
      <c r="A615" s="180"/>
    </row>
    <row r="616" ht="15.75" customHeight="1">
      <c r="A616" s="180"/>
    </row>
    <row r="617" ht="15.75" customHeight="1">
      <c r="A617" s="180"/>
    </row>
    <row r="618" ht="15.75" customHeight="1">
      <c r="A618" s="180"/>
    </row>
    <row r="619" ht="15.75" customHeight="1">
      <c r="A619" s="180"/>
    </row>
    <row r="620" ht="15.75" customHeight="1">
      <c r="A620" s="180"/>
    </row>
    <row r="621" ht="15.75" customHeight="1">
      <c r="A621" s="180"/>
    </row>
    <row r="622" ht="15.75" customHeight="1">
      <c r="A622" s="180"/>
    </row>
    <row r="623" ht="15.75" customHeight="1">
      <c r="A623" s="180"/>
    </row>
    <row r="624" ht="15.75" customHeight="1">
      <c r="A624" s="180"/>
    </row>
    <row r="625" ht="15.75" customHeight="1">
      <c r="A625" s="180"/>
    </row>
    <row r="626" ht="15.75" customHeight="1">
      <c r="A626" s="180"/>
    </row>
    <row r="627" ht="15.75" customHeight="1">
      <c r="A627" s="180"/>
    </row>
    <row r="628" ht="15.75" customHeight="1">
      <c r="A628" s="180"/>
    </row>
    <row r="629" ht="15.75" customHeight="1">
      <c r="A629" s="180"/>
    </row>
    <row r="630" ht="15.75" customHeight="1">
      <c r="A630" s="180"/>
    </row>
    <row r="631" ht="15.75" customHeight="1">
      <c r="A631" s="180"/>
    </row>
    <row r="632" ht="15.75" customHeight="1">
      <c r="A632" s="180"/>
    </row>
    <row r="633" ht="15.75" customHeight="1">
      <c r="A633" s="180"/>
    </row>
    <row r="634" ht="15.75" customHeight="1">
      <c r="A634" s="180"/>
    </row>
    <row r="635" ht="15.75" customHeight="1">
      <c r="A635" s="180"/>
    </row>
    <row r="636" ht="15.75" customHeight="1">
      <c r="A636" s="180"/>
    </row>
    <row r="637" ht="15.75" customHeight="1">
      <c r="A637" s="180"/>
    </row>
    <row r="638" ht="15.75" customHeight="1">
      <c r="A638" s="180"/>
    </row>
    <row r="639" ht="15.75" customHeight="1">
      <c r="A639" s="180"/>
    </row>
    <row r="640" ht="15.75" customHeight="1">
      <c r="A640" s="180"/>
    </row>
    <row r="641" ht="15.75" customHeight="1">
      <c r="A641" s="180"/>
    </row>
    <row r="642" ht="15.75" customHeight="1">
      <c r="A642" s="180"/>
    </row>
    <row r="643" ht="15.75" customHeight="1">
      <c r="A643" s="180"/>
    </row>
    <row r="644" ht="15.75" customHeight="1">
      <c r="A644" s="180"/>
    </row>
    <row r="645" ht="15.75" customHeight="1">
      <c r="A645" s="180"/>
    </row>
    <row r="646" ht="15.75" customHeight="1">
      <c r="A646" s="180"/>
    </row>
    <row r="647" ht="15.75" customHeight="1">
      <c r="A647" s="180"/>
    </row>
    <row r="648" ht="15.75" customHeight="1">
      <c r="A648" s="180"/>
    </row>
    <row r="649" ht="15.75" customHeight="1">
      <c r="A649" s="180"/>
    </row>
    <row r="650" ht="15.75" customHeight="1">
      <c r="A650" s="180"/>
    </row>
    <row r="651" ht="15.75" customHeight="1">
      <c r="A651" s="180"/>
    </row>
    <row r="652" ht="15.75" customHeight="1">
      <c r="A652" s="180"/>
    </row>
    <row r="653" ht="15.75" customHeight="1">
      <c r="A653" s="180"/>
    </row>
    <row r="654" ht="15.75" customHeight="1">
      <c r="A654" s="180"/>
    </row>
    <row r="655" ht="15.75" customHeight="1">
      <c r="A655" s="180"/>
    </row>
    <row r="656" ht="15.75" customHeight="1">
      <c r="A656" s="180"/>
    </row>
    <row r="657" ht="15.75" customHeight="1">
      <c r="A657" s="180"/>
    </row>
    <row r="658" ht="15.75" customHeight="1">
      <c r="A658" s="180"/>
    </row>
    <row r="659" ht="15.75" customHeight="1">
      <c r="A659" s="180"/>
    </row>
    <row r="660" ht="15.75" customHeight="1">
      <c r="A660" s="180"/>
    </row>
    <row r="661" ht="15.75" customHeight="1">
      <c r="A661" s="180"/>
    </row>
    <row r="662" ht="15.75" customHeight="1">
      <c r="A662" s="180"/>
    </row>
    <row r="663" ht="15.75" customHeight="1">
      <c r="A663" s="180"/>
    </row>
    <row r="664" ht="15.75" customHeight="1">
      <c r="A664" s="180"/>
    </row>
    <row r="665" ht="15.75" customHeight="1">
      <c r="A665" s="180"/>
    </row>
    <row r="666" ht="15.75" customHeight="1">
      <c r="A666" s="180"/>
    </row>
    <row r="667" ht="15.75" customHeight="1">
      <c r="A667" s="180"/>
    </row>
    <row r="668" ht="15.75" customHeight="1">
      <c r="A668" s="180"/>
    </row>
    <row r="669" ht="15.75" customHeight="1">
      <c r="A669" s="180"/>
    </row>
    <row r="670" ht="15.75" customHeight="1">
      <c r="A670" s="180"/>
    </row>
    <row r="671" ht="15.75" customHeight="1">
      <c r="A671" s="180"/>
    </row>
    <row r="672" ht="15.75" customHeight="1">
      <c r="A672" s="180"/>
    </row>
    <row r="673" ht="15.75" customHeight="1">
      <c r="A673" s="180"/>
    </row>
    <row r="674" ht="15.75" customHeight="1">
      <c r="A674" s="180"/>
    </row>
    <row r="675" ht="15.75" customHeight="1">
      <c r="A675" s="180"/>
    </row>
    <row r="676" ht="15.75" customHeight="1">
      <c r="A676" s="180"/>
    </row>
    <row r="677" ht="15.75" customHeight="1">
      <c r="A677" s="180"/>
    </row>
    <row r="678" ht="15.75" customHeight="1">
      <c r="A678" s="180"/>
    </row>
    <row r="679" ht="15.75" customHeight="1">
      <c r="A679" s="180"/>
    </row>
    <row r="680" ht="15.75" customHeight="1">
      <c r="A680" s="180"/>
    </row>
    <row r="681" ht="15.75" customHeight="1">
      <c r="A681" s="180"/>
    </row>
    <row r="682" ht="15.75" customHeight="1">
      <c r="A682" s="180"/>
    </row>
    <row r="683" ht="15.75" customHeight="1">
      <c r="A683" s="180"/>
    </row>
    <row r="684" ht="15.75" customHeight="1">
      <c r="A684" s="180"/>
    </row>
    <row r="685" ht="15.75" customHeight="1">
      <c r="A685" s="180"/>
    </row>
    <row r="686" ht="15.75" customHeight="1">
      <c r="A686" s="180"/>
    </row>
    <row r="687" ht="15.75" customHeight="1">
      <c r="A687" s="180"/>
    </row>
    <row r="688" ht="15.75" customHeight="1">
      <c r="A688" s="180"/>
    </row>
    <row r="689" ht="15.75" customHeight="1">
      <c r="A689" s="180"/>
    </row>
    <row r="690" ht="15.75" customHeight="1">
      <c r="A690" s="180"/>
    </row>
    <row r="691" ht="15.75" customHeight="1">
      <c r="A691" s="180"/>
    </row>
    <row r="692" ht="15.75" customHeight="1">
      <c r="A692" s="180"/>
    </row>
    <row r="693" ht="15.75" customHeight="1">
      <c r="A693" s="180"/>
    </row>
    <row r="694" ht="15.75" customHeight="1">
      <c r="A694" s="180"/>
    </row>
    <row r="695" ht="15.75" customHeight="1">
      <c r="A695" s="180"/>
    </row>
    <row r="696" ht="15.75" customHeight="1">
      <c r="A696" s="180"/>
    </row>
    <row r="697" ht="15.75" customHeight="1">
      <c r="A697" s="180"/>
    </row>
    <row r="698" ht="15.75" customHeight="1">
      <c r="A698" s="180"/>
    </row>
    <row r="699" ht="15.75" customHeight="1">
      <c r="A699" s="180"/>
    </row>
    <row r="700" ht="15.75" customHeight="1">
      <c r="A700" s="180"/>
    </row>
    <row r="701" ht="15.75" customHeight="1">
      <c r="A701" s="180"/>
    </row>
    <row r="702" ht="15.75" customHeight="1">
      <c r="A702" s="180"/>
    </row>
    <row r="703" ht="15.75" customHeight="1">
      <c r="A703" s="180"/>
    </row>
    <row r="704" ht="15.75" customHeight="1">
      <c r="A704" s="180"/>
    </row>
    <row r="705" ht="15.75" customHeight="1">
      <c r="A705" s="180"/>
    </row>
    <row r="706" ht="15.75" customHeight="1">
      <c r="A706" s="180"/>
    </row>
    <row r="707" ht="15.75" customHeight="1">
      <c r="A707" s="180"/>
    </row>
    <row r="708" ht="15.75" customHeight="1">
      <c r="A708" s="180"/>
    </row>
    <row r="709" ht="15.75" customHeight="1">
      <c r="A709" s="180"/>
    </row>
    <row r="710" ht="15.75" customHeight="1">
      <c r="A710" s="180"/>
    </row>
    <row r="711" ht="15.75" customHeight="1">
      <c r="A711" s="180"/>
    </row>
    <row r="712" ht="15.75" customHeight="1">
      <c r="A712" s="180"/>
    </row>
    <row r="713" ht="15.75" customHeight="1">
      <c r="A713" s="180"/>
    </row>
    <row r="714" ht="15.75" customHeight="1">
      <c r="A714" s="180"/>
    </row>
    <row r="715" ht="15.75" customHeight="1">
      <c r="A715" s="180"/>
    </row>
    <row r="716" ht="15.75" customHeight="1">
      <c r="A716" s="180"/>
    </row>
    <row r="717" ht="15.75" customHeight="1">
      <c r="A717" s="180"/>
    </row>
    <row r="718" ht="15.75" customHeight="1">
      <c r="A718" s="180"/>
    </row>
    <row r="719" ht="15.75" customHeight="1">
      <c r="A719" s="180"/>
    </row>
    <row r="720" ht="15.75" customHeight="1">
      <c r="A720" s="180"/>
    </row>
    <row r="721" ht="15.75" customHeight="1">
      <c r="A721" s="180"/>
    </row>
    <row r="722" ht="15.75" customHeight="1">
      <c r="A722" s="180"/>
    </row>
    <row r="723" ht="15.75" customHeight="1">
      <c r="A723" s="180"/>
    </row>
    <row r="724" ht="15.75" customHeight="1">
      <c r="A724" s="180"/>
    </row>
    <row r="725" ht="15.75" customHeight="1">
      <c r="A725" s="180"/>
    </row>
    <row r="726" ht="15.75" customHeight="1">
      <c r="A726" s="180"/>
    </row>
    <row r="727" ht="15.75" customHeight="1">
      <c r="A727" s="180"/>
    </row>
    <row r="728" ht="15.75" customHeight="1">
      <c r="A728" s="180"/>
    </row>
    <row r="729" ht="15.75" customHeight="1">
      <c r="A729" s="180"/>
    </row>
    <row r="730" ht="15.75" customHeight="1">
      <c r="A730" s="180"/>
    </row>
    <row r="731" ht="15.75" customHeight="1">
      <c r="A731" s="180"/>
    </row>
    <row r="732" ht="15.75" customHeight="1">
      <c r="A732" s="180"/>
    </row>
    <row r="733" ht="15.75" customHeight="1">
      <c r="A733" s="180"/>
    </row>
    <row r="734" ht="15.75" customHeight="1">
      <c r="A734" s="180"/>
    </row>
    <row r="735" ht="15.75" customHeight="1">
      <c r="A735" s="180"/>
    </row>
    <row r="736" ht="15.75" customHeight="1">
      <c r="A736" s="180"/>
    </row>
    <row r="737" ht="15.75" customHeight="1">
      <c r="A737" s="180"/>
    </row>
    <row r="738" ht="15.75" customHeight="1">
      <c r="A738" s="180"/>
    </row>
    <row r="739" ht="15.75" customHeight="1">
      <c r="A739" s="180"/>
    </row>
    <row r="740" ht="15.75" customHeight="1">
      <c r="A740" s="180"/>
    </row>
    <row r="741" ht="15.75" customHeight="1">
      <c r="A741" s="180"/>
    </row>
    <row r="742" ht="15.75" customHeight="1">
      <c r="A742" s="180"/>
    </row>
    <row r="743" ht="15.75" customHeight="1">
      <c r="A743" s="180"/>
    </row>
    <row r="744" ht="15.75" customHeight="1">
      <c r="A744" s="180"/>
    </row>
    <row r="745" ht="15.75" customHeight="1">
      <c r="A745" s="180"/>
    </row>
    <row r="746" ht="15.75" customHeight="1">
      <c r="A746" s="180"/>
    </row>
    <row r="747" ht="15.75" customHeight="1">
      <c r="A747" s="180"/>
    </row>
    <row r="748" ht="15.75" customHeight="1">
      <c r="A748" s="180"/>
    </row>
    <row r="749" ht="15.75" customHeight="1">
      <c r="A749" s="180"/>
    </row>
    <row r="750" ht="15.75" customHeight="1">
      <c r="A750" s="180"/>
    </row>
    <row r="751" ht="15.75" customHeight="1">
      <c r="A751" s="180"/>
    </row>
    <row r="752" ht="15.75" customHeight="1">
      <c r="A752" s="180"/>
    </row>
    <row r="753" ht="15.75" customHeight="1">
      <c r="A753" s="180"/>
    </row>
    <row r="754" ht="15.75" customHeight="1">
      <c r="A754" s="180"/>
    </row>
    <row r="755" ht="15.75" customHeight="1">
      <c r="A755" s="180"/>
    </row>
    <row r="756" ht="15.75" customHeight="1">
      <c r="A756" s="180"/>
    </row>
    <row r="757" ht="15.75" customHeight="1">
      <c r="A757" s="180"/>
    </row>
    <row r="758" ht="15.75" customHeight="1">
      <c r="A758" s="180"/>
    </row>
    <row r="759" ht="15.75" customHeight="1">
      <c r="A759" s="180"/>
    </row>
    <row r="760" ht="15.75" customHeight="1">
      <c r="A760" s="180"/>
    </row>
    <row r="761" ht="15.75" customHeight="1">
      <c r="A761" s="180"/>
    </row>
    <row r="762" ht="15.75" customHeight="1">
      <c r="A762" s="180"/>
    </row>
    <row r="763" ht="15.75" customHeight="1">
      <c r="A763" s="180"/>
    </row>
    <row r="764" ht="15.75" customHeight="1">
      <c r="A764" s="180"/>
    </row>
    <row r="765" ht="15.75" customHeight="1">
      <c r="A765" s="180"/>
    </row>
    <row r="766" ht="15.75" customHeight="1">
      <c r="A766" s="180"/>
    </row>
    <row r="767" ht="15.75" customHeight="1">
      <c r="A767" s="180"/>
    </row>
    <row r="768" ht="15.75" customHeight="1">
      <c r="A768" s="180"/>
    </row>
    <row r="769" ht="15.75" customHeight="1">
      <c r="A769" s="180"/>
    </row>
    <row r="770" ht="15.75" customHeight="1">
      <c r="A770" s="180"/>
    </row>
    <row r="771" ht="15.75" customHeight="1">
      <c r="A771" s="180"/>
    </row>
    <row r="772" ht="15.75" customHeight="1">
      <c r="A772" s="180"/>
    </row>
    <row r="773" ht="15.75" customHeight="1">
      <c r="A773" s="180"/>
    </row>
    <row r="774" ht="15.75" customHeight="1">
      <c r="A774" s="180"/>
    </row>
    <row r="775" ht="15.75" customHeight="1">
      <c r="A775" s="180"/>
    </row>
    <row r="776" ht="15.75" customHeight="1">
      <c r="A776" s="180"/>
    </row>
    <row r="777" ht="15.75" customHeight="1">
      <c r="A777" s="180"/>
    </row>
    <row r="778" ht="15.75" customHeight="1">
      <c r="A778" s="180"/>
    </row>
    <row r="779" ht="15.75" customHeight="1">
      <c r="A779" s="180"/>
    </row>
    <row r="780" ht="15.75" customHeight="1">
      <c r="A780" s="180"/>
    </row>
    <row r="781" ht="15.75" customHeight="1">
      <c r="A781" s="180"/>
    </row>
    <row r="782" ht="15.75" customHeight="1">
      <c r="A782" s="180"/>
    </row>
    <row r="783" ht="15.75" customHeight="1">
      <c r="A783" s="180"/>
    </row>
    <row r="784" ht="15.75" customHeight="1">
      <c r="A784" s="180"/>
    </row>
    <row r="785" ht="15.75" customHeight="1">
      <c r="A785" s="180"/>
    </row>
    <row r="786" ht="15.75" customHeight="1">
      <c r="A786" s="180"/>
    </row>
    <row r="787" ht="15.75" customHeight="1">
      <c r="A787" s="180"/>
    </row>
    <row r="788" ht="15.75" customHeight="1">
      <c r="A788" s="180"/>
    </row>
    <row r="789" ht="15.75" customHeight="1">
      <c r="A789" s="180"/>
    </row>
    <row r="790" ht="15.75" customHeight="1">
      <c r="A790" s="180"/>
    </row>
    <row r="791" ht="15.75" customHeight="1">
      <c r="A791" s="180"/>
    </row>
    <row r="792" ht="15.75" customHeight="1">
      <c r="A792" s="180"/>
    </row>
    <row r="793" ht="15.75" customHeight="1">
      <c r="A793" s="180"/>
    </row>
    <row r="794" ht="15.75" customHeight="1">
      <c r="A794" s="180"/>
    </row>
    <row r="795" ht="15.75" customHeight="1">
      <c r="A795" s="180"/>
    </row>
    <row r="796" ht="15.75" customHeight="1">
      <c r="A796" s="180"/>
    </row>
    <row r="797" ht="15.75" customHeight="1">
      <c r="A797" s="180"/>
    </row>
    <row r="798" ht="15.75" customHeight="1">
      <c r="A798" s="180"/>
    </row>
    <row r="799" ht="15.75" customHeight="1">
      <c r="A799" s="180"/>
    </row>
    <row r="800" ht="15.75" customHeight="1">
      <c r="A800" s="180"/>
    </row>
    <row r="801" ht="15.75" customHeight="1">
      <c r="A801" s="180"/>
    </row>
    <row r="802" ht="15.75" customHeight="1">
      <c r="A802" s="180"/>
    </row>
    <row r="803" ht="15.75" customHeight="1">
      <c r="A803" s="180"/>
    </row>
    <row r="804" ht="15.75" customHeight="1">
      <c r="A804" s="180"/>
    </row>
    <row r="805" ht="15.75" customHeight="1">
      <c r="A805" s="180"/>
    </row>
    <row r="806" ht="15.75" customHeight="1">
      <c r="A806" s="180"/>
    </row>
    <row r="807" ht="15.75" customHeight="1">
      <c r="A807" s="180"/>
    </row>
    <row r="808" ht="15.75" customHeight="1">
      <c r="A808" s="180"/>
    </row>
    <row r="809" ht="15.75" customHeight="1">
      <c r="A809" s="180"/>
    </row>
    <row r="810" ht="15.75" customHeight="1">
      <c r="A810" s="180"/>
    </row>
    <row r="811" ht="15.75" customHeight="1">
      <c r="A811" s="180"/>
    </row>
    <row r="812" ht="15.75" customHeight="1">
      <c r="A812" s="180"/>
    </row>
    <row r="813" ht="15.75" customHeight="1">
      <c r="A813" s="180"/>
    </row>
    <row r="814" ht="15.75" customHeight="1">
      <c r="A814" s="180"/>
    </row>
    <row r="815" ht="15.75" customHeight="1">
      <c r="A815" s="180"/>
    </row>
    <row r="816" ht="15.75" customHeight="1">
      <c r="A816" s="180"/>
    </row>
    <row r="817" ht="15.75" customHeight="1">
      <c r="A817" s="180"/>
    </row>
    <row r="818" ht="15.75" customHeight="1">
      <c r="A818" s="180"/>
    </row>
    <row r="819" ht="15.75" customHeight="1">
      <c r="A819" s="180"/>
    </row>
    <row r="820" ht="15.75" customHeight="1">
      <c r="A820" s="180"/>
    </row>
    <row r="821" ht="15.75" customHeight="1">
      <c r="A821" s="180"/>
    </row>
    <row r="822" ht="15.75" customHeight="1">
      <c r="A822" s="180"/>
    </row>
    <row r="823" ht="15.75" customHeight="1">
      <c r="A823" s="180"/>
    </row>
    <row r="824" ht="15.75" customHeight="1">
      <c r="A824" s="180"/>
    </row>
    <row r="825" ht="15.75" customHeight="1">
      <c r="A825" s="180"/>
    </row>
    <row r="826" ht="15.75" customHeight="1">
      <c r="A826" s="180"/>
    </row>
    <row r="827" ht="15.75" customHeight="1">
      <c r="A827" s="180"/>
    </row>
    <row r="828" ht="15.75" customHeight="1">
      <c r="A828" s="180"/>
    </row>
    <row r="829" ht="15.75" customHeight="1">
      <c r="A829" s="180"/>
    </row>
    <row r="830" ht="15.75" customHeight="1">
      <c r="A830" s="180"/>
    </row>
    <row r="831" ht="15.75" customHeight="1">
      <c r="A831" s="180"/>
    </row>
    <row r="832" ht="15.75" customHeight="1">
      <c r="A832" s="180"/>
    </row>
    <row r="833" ht="15.75" customHeight="1">
      <c r="A833" s="180"/>
    </row>
    <row r="834" ht="15.75" customHeight="1">
      <c r="A834" s="180"/>
    </row>
    <row r="835" ht="15.75" customHeight="1">
      <c r="A835" s="180"/>
    </row>
    <row r="836" ht="15.75" customHeight="1">
      <c r="A836" s="180"/>
    </row>
    <row r="837" ht="15.75" customHeight="1">
      <c r="A837" s="180"/>
    </row>
    <row r="838" ht="15.75" customHeight="1">
      <c r="A838" s="180"/>
    </row>
    <row r="839" ht="15.75" customHeight="1">
      <c r="A839" s="180"/>
    </row>
    <row r="840" ht="15.75" customHeight="1">
      <c r="A840" s="180"/>
    </row>
    <row r="841" ht="15.75" customHeight="1">
      <c r="A841" s="180"/>
    </row>
    <row r="842" ht="15.75" customHeight="1">
      <c r="A842" s="180"/>
    </row>
    <row r="843" ht="15.75" customHeight="1">
      <c r="A843" s="180"/>
    </row>
    <row r="844" ht="15.75" customHeight="1">
      <c r="A844" s="180"/>
    </row>
    <row r="845" ht="15.75" customHeight="1">
      <c r="A845" s="180"/>
    </row>
    <row r="846" ht="15.75" customHeight="1">
      <c r="A846" s="180"/>
    </row>
    <row r="847" ht="15.75" customHeight="1">
      <c r="A847" s="180"/>
    </row>
    <row r="848" ht="15.75" customHeight="1">
      <c r="A848" s="180"/>
    </row>
    <row r="849" ht="15.75" customHeight="1">
      <c r="A849" s="180"/>
    </row>
    <row r="850" ht="15.75" customHeight="1">
      <c r="A850" s="180"/>
    </row>
    <row r="851" ht="15.75" customHeight="1">
      <c r="A851" s="180"/>
    </row>
    <row r="852" ht="15.75" customHeight="1">
      <c r="A852" s="180"/>
    </row>
    <row r="853" ht="15.75" customHeight="1">
      <c r="A853" s="180"/>
    </row>
    <row r="854" ht="15.75" customHeight="1">
      <c r="A854" s="180"/>
    </row>
    <row r="855" ht="15.75" customHeight="1">
      <c r="A855" s="180"/>
    </row>
    <row r="856" ht="15.75" customHeight="1">
      <c r="A856" s="180"/>
    </row>
    <row r="857" ht="15.75" customHeight="1">
      <c r="A857" s="180"/>
    </row>
    <row r="858" ht="15.75" customHeight="1">
      <c r="A858" s="180"/>
    </row>
    <row r="859" ht="15.75" customHeight="1">
      <c r="A859" s="180"/>
    </row>
    <row r="860" ht="15.75" customHeight="1">
      <c r="A860" s="180"/>
    </row>
    <row r="861" ht="15.75" customHeight="1">
      <c r="A861" s="180"/>
    </row>
    <row r="862" ht="15.75" customHeight="1">
      <c r="A862" s="180"/>
    </row>
    <row r="863" ht="15.75" customHeight="1">
      <c r="A863" s="180"/>
    </row>
    <row r="864" ht="15.75" customHeight="1">
      <c r="A864" s="180"/>
    </row>
    <row r="865" ht="15.75" customHeight="1">
      <c r="A865" s="180"/>
    </row>
    <row r="866" ht="15.75" customHeight="1">
      <c r="A866" s="180"/>
    </row>
    <row r="867" ht="15.75" customHeight="1">
      <c r="A867" s="180"/>
    </row>
    <row r="868" ht="15.75" customHeight="1">
      <c r="A868" s="180"/>
    </row>
    <row r="869" ht="15.75" customHeight="1">
      <c r="A869" s="180"/>
    </row>
    <row r="870" ht="15.75" customHeight="1">
      <c r="A870" s="180"/>
    </row>
    <row r="871" ht="15.75" customHeight="1">
      <c r="A871" s="180"/>
    </row>
    <row r="872" ht="15.75" customHeight="1">
      <c r="A872" s="180"/>
    </row>
    <row r="873" ht="15.75" customHeight="1">
      <c r="A873" s="180"/>
    </row>
    <row r="874" ht="15.75" customHeight="1">
      <c r="A874" s="180"/>
    </row>
    <row r="875" ht="15.75" customHeight="1">
      <c r="A875" s="180"/>
    </row>
    <row r="876" ht="15.75" customHeight="1">
      <c r="A876" s="180"/>
    </row>
    <row r="877" ht="15.75" customHeight="1">
      <c r="A877" s="180"/>
    </row>
    <row r="878" ht="15.75" customHeight="1">
      <c r="A878" s="180"/>
    </row>
    <row r="879" ht="15.75" customHeight="1">
      <c r="A879" s="180"/>
    </row>
    <row r="880" ht="15.75" customHeight="1">
      <c r="A880" s="180"/>
    </row>
    <row r="881" ht="15.75" customHeight="1">
      <c r="A881" s="180"/>
    </row>
    <row r="882" ht="15.75" customHeight="1">
      <c r="A882" s="180"/>
    </row>
    <row r="883" ht="15.75" customHeight="1">
      <c r="A883" s="180"/>
    </row>
    <row r="884" ht="15.75" customHeight="1">
      <c r="A884" s="180"/>
    </row>
    <row r="885" ht="15.75" customHeight="1">
      <c r="A885" s="180"/>
    </row>
    <row r="886" ht="15.75" customHeight="1">
      <c r="A886" s="180"/>
    </row>
    <row r="887" ht="15.75" customHeight="1">
      <c r="A887" s="180"/>
    </row>
    <row r="888" ht="15.75" customHeight="1">
      <c r="A888" s="180"/>
    </row>
    <row r="889" ht="15.75" customHeight="1">
      <c r="A889" s="180"/>
    </row>
    <row r="890" ht="15.75" customHeight="1">
      <c r="A890" s="180"/>
    </row>
    <row r="891" ht="15.75" customHeight="1">
      <c r="A891" s="180"/>
    </row>
    <row r="892" ht="15.75" customHeight="1">
      <c r="A892" s="180"/>
    </row>
    <row r="893" ht="15.75" customHeight="1">
      <c r="A893" s="180"/>
    </row>
    <row r="894" ht="15.75" customHeight="1">
      <c r="A894" s="180"/>
    </row>
    <row r="895" ht="15.75" customHeight="1">
      <c r="A895" s="180"/>
    </row>
    <row r="896" ht="15.75" customHeight="1">
      <c r="A896" s="180"/>
    </row>
    <row r="897" ht="15.75" customHeight="1">
      <c r="A897" s="180"/>
    </row>
    <row r="898" ht="15.75" customHeight="1">
      <c r="A898" s="180"/>
    </row>
    <row r="899" ht="15.75" customHeight="1">
      <c r="A899" s="180"/>
    </row>
    <row r="900" ht="15.75" customHeight="1">
      <c r="A900" s="180"/>
    </row>
    <row r="901" ht="15.75" customHeight="1">
      <c r="A901" s="180"/>
    </row>
    <row r="902" ht="15.75" customHeight="1">
      <c r="A902" s="180"/>
    </row>
    <row r="903" ht="15.75" customHeight="1">
      <c r="A903" s="180"/>
    </row>
    <row r="904" ht="15.75" customHeight="1">
      <c r="A904" s="180"/>
    </row>
    <row r="905" ht="15.75" customHeight="1">
      <c r="A905" s="180"/>
    </row>
    <row r="906" ht="15.75" customHeight="1">
      <c r="A906" s="180"/>
    </row>
    <row r="907" ht="15.75" customHeight="1">
      <c r="A907" s="180"/>
    </row>
    <row r="908" ht="15.75" customHeight="1">
      <c r="A908" s="180"/>
    </row>
    <row r="909" ht="15.75" customHeight="1">
      <c r="A909" s="180"/>
    </row>
    <row r="910" ht="15.75" customHeight="1">
      <c r="A910" s="180"/>
    </row>
    <row r="911" ht="15.75" customHeight="1">
      <c r="A911" s="180"/>
    </row>
    <row r="912" ht="15.75" customHeight="1">
      <c r="A912" s="180"/>
    </row>
    <row r="913" ht="15.75" customHeight="1">
      <c r="A913" s="180"/>
    </row>
    <row r="914" ht="15.75" customHeight="1">
      <c r="A914" s="180"/>
    </row>
    <row r="915" ht="15.75" customHeight="1">
      <c r="A915" s="180"/>
    </row>
    <row r="916" ht="15.75" customHeight="1">
      <c r="A916" s="180"/>
    </row>
    <row r="917" ht="15.75" customHeight="1">
      <c r="A917" s="180"/>
    </row>
    <row r="918" ht="15.75" customHeight="1">
      <c r="A918" s="180"/>
    </row>
    <row r="919" ht="15.75" customHeight="1">
      <c r="A919" s="180"/>
    </row>
    <row r="920" ht="15.75" customHeight="1">
      <c r="A920" s="180"/>
    </row>
    <row r="921" ht="15.75" customHeight="1">
      <c r="A921" s="180"/>
    </row>
    <row r="922" ht="15.75" customHeight="1">
      <c r="A922" s="180"/>
    </row>
    <row r="923" ht="15.75" customHeight="1">
      <c r="A923" s="180"/>
    </row>
    <row r="924" ht="15.75" customHeight="1">
      <c r="A924" s="180"/>
    </row>
    <row r="925" ht="15.75" customHeight="1">
      <c r="A925" s="180"/>
    </row>
    <row r="926" ht="15.75" customHeight="1">
      <c r="A926" s="180"/>
    </row>
    <row r="927" ht="15.75" customHeight="1">
      <c r="A927" s="180"/>
    </row>
    <row r="928" ht="15.75" customHeight="1">
      <c r="A928" s="180"/>
    </row>
    <row r="929" ht="15.75" customHeight="1">
      <c r="A929" s="180"/>
    </row>
    <row r="930" ht="15.75" customHeight="1">
      <c r="A930" s="180"/>
    </row>
    <row r="931" ht="15.75" customHeight="1">
      <c r="A931" s="180"/>
    </row>
    <row r="932" ht="15.75" customHeight="1">
      <c r="A932" s="180"/>
    </row>
    <row r="933" ht="15.75" customHeight="1">
      <c r="A933" s="180"/>
    </row>
    <row r="934" ht="15.75" customHeight="1">
      <c r="A934" s="180"/>
    </row>
    <row r="935" ht="15.75" customHeight="1">
      <c r="A935" s="180"/>
    </row>
    <row r="936" ht="15.75" customHeight="1">
      <c r="A936" s="180"/>
    </row>
    <row r="937" ht="15.75" customHeight="1">
      <c r="A937" s="180"/>
    </row>
    <row r="938" ht="15.75" customHeight="1">
      <c r="A938" s="180"/>
    </row>
    <row r="939" ht="15.75" customHeight="1">
      <c r="A939" s="180"/>
    </row>
    <row r="940" ht="15.75" customHeight="1">
      <c r="A940" s="180"/>
    </row>
    <row r="941" ht="15.75" customHeight="1">
      <c r="A941" s="180"/>
    </row>
    <row r="942" ht="15.75" customHeight="1">
      <c r="A942" s="180"/>
    </row>
    <row r="943" ht="15.75" customHeight="1">
      <c r="A943" s="180"/>
    </row>
    <row r="944" ht="15.75" customHeight="1">
      <c r="A944" s="180"/>
    </row>
    <row r="945" ht="15.75" customHeight="1">
      <c r="A945" s="180"/>
    </row>
    <row r="946" ht="15.75" customHeight="1">
      <c r="A946" s="180"/>
    </row>
    <row r="947" ht="15.75" customHeight="1">
      <c r="A947" s="180"/>
    </row>
    <row r="948" ht="15.75" customHeight="1">
      <c r="A948" s="180"/>
    </row>
    <row r="949" ht="15.75" customHeight="1">
      <c r="A949" s="180"/>
    </row>
    <row r="950" ht="15.75" customHeight="1">
      <c r="A950" s="180"/>
    </row>
    <row r="951" ht="15.75" customHeight="1">
      <c r="A951" s="180"/>
    </row>
    <row r="952" ht="15.75" customHeight="1">
      <c r="A952" s="180"/>
    </row>
    <row r="953" ht="15.75" customHeight="1">
      <c r="A953" s="180"/>
    </row>
    <row r="954" ht="15.75" customHeight="1">
      <c r="A954" s="180"/>
    </row>
    <row r="955" ht="15.75" customHeight="1">
      <c r="A955" s="180"/>
    </row>
    <row r="956" ht="15.75" customHeight="1">
      <c r="A956" s="180"/>
    </row>
    <row r="957" ht="15.75" customHeight="1">
      <c r="A957" s="180"/>
    </row>
    <row r="958" ht="15.75" customHeight="1">
      <c r="A958" s="180"/>
    </row>
    <row r="959" ht="15.75" customHeight="1">
      <c r="A959" s="180"/>
    </row>
    <row r="960" ht="15.75" customHeight="1">
      <c r="A960" s="180"/>
    </row>
    <row r="961" ht="15.75" customHeight="1">
      <c r="A961" s="180"/>
    </row>
    <row r="962" ht="15.75" customHeight="1">
      <c r="A962" s="180"/>
    </row>
    <row r="963" ht="15.75" customHeight="1">
      <c r="A963" s="180"/>
    </row>
    <row r="964" ht="15.75" customHeight="1">
      <c r="A964" s="180"/>
    </row>
    <row r="965" ht="15.75" customHeight="1">
      <c r="A965" s="180"/>
    </row>
    <row r="966" ht="15.75" customHeight="1">
      <c r="A966" s="180"/>
    </row>
    <row r="967" ht="15.75" customHeight="1">
      <c r="A967" s="180"/>
    </row>
    <row r="968" ht="15.75" customHeight="1">
      <c r="A968" s="180"/>
    </row>
    <row r="969" ht="15.75" customHeight="1">
      <c r="A969" s="180"/>
    </row>
    <row r="970" ht="15.75" customHeight="1">
      <c r="A970" s="180"/>
    </row>
    <row r="971" ht="15.75" customHeight="1">
      <c r="A971" s="180"/>
    </row>
    <row r="972" ht="15.75" customHeight="1">
      <c r="A972" s="180"/>
    </row>
    <row r="973" ht="15.75" customHeight="1">
      <c r="A973" s="180"/>
    </row>
    <row r="974" ht="15.75" customHeight="1">
      <c r="A974" s="180"/>
    </row>
    <row r="975" ht="15.75" customHeight="1">
      <c r="A975" s="180"/>
    </row>
    <row r="976" ht="15.75" customHeight="1">
      <c r="A976" s="180"/>
    </row>
    <row r="977" ht="15.75" customHeight="1">
      <c r="A977" s="180"/>
    </row>
    <row r="978" ht="15.75" customHeight="1">
      <c r="A978" s="180"/>
    </row>
    <row r="979" ht="15.75" customHeight="1">
      <c r="A979" s="180"/>
    </row>
    <row r="980" ht="15.75" customHeight="1">
      <c r="A980" s="180"/>
    </row>
    <row r="981" ht="15.75" customHeight="1">
      <c r="A981" s="180"/>
    </row>
    <row r="982" ht="15.75" customHeight="1">
      <c r="A982" s="180"/>
    </row>
    <row r="983" ht="15.75" customHeight="1">
      <c r="A983" s="180"/>
    </row>
    <row r="984" ht="15.75" customHeight="1">
      <c r="A984" s="180"/>
    </row>
    <row r="985" ht="15.75" customHeight="1">
      <c r="A985" s="180"/>
    </row>
    <row r="986" ht="15.75" customHeight="1">
      <c r="A986" s="180"/>
    </row>
    <row r="987" ht="15.75" customHeight="1">
      <c r="A987" s="180"/>
    </row>
    <row r="988" ht="15.75" customHeight="1">
      <c r="A988" s="180"/>
    </row>
    <row r="989" ht="15.75" customHeight="1">
      <c r="A989" s="180"/>
    </row>
    <row r="990" ht="15.75" customHeight="1">
      <c r="A990" s="180"/>
    </row>
    <row r="991" ht="15.75" customHeight="1">
      <c r="A991" s="180"/>
    </row>
    <row r="992" ht="15.75" customHeight="1">
      <c r="A992" s="180"/>
    </row>
    <row r="993" ht="15.75" customHeight="1">
      <c r="A993" s="180"/>
    </row>
    <row r="994" ht="15.75" customHeight="1">
      <c r="A994" s="180"/>
    </row>
    <row r="995" ht="15.75" customHeight="1">
      <c r="A995" s="180"/>
    </row>
    <row r="996" ht="15.75" customHeight="1">
      <c r="A996" s="180"/>
    </row>
    <row r="997" ht="15.75" customHeight="1">
      <c r="A997" s="180"/>
    </row>
    <row r="998" ht="15.75" customHeight="1">
      <c r="A998" s="180"/>
    </row>
    <row r="999" ht="15.75" customHeight="1">
      <c r="A999" s="180"/>
    </row>
    <row r="1000" ht="15.75" customHeight="1">
      <c r="A1000" s="180"/>
    </row>
  </sheetData>
  <autoFilter ref="B12:AF118"/>
  <mergeCells count="20">
    <mergeCell ref="A107:A118"/>
    <mergeCell ref="A13:A21"/>
    <mergeCell ref="A22:A23"/>
    <mergeCell ref="A24:A26"/>
    <mergeCell ref="A27:A39"/>
    <mergeCell ref="A40:A47"/>
    <mergeCell ref="A48:A49"/>
    <mergeCell ref="A50:A54"/>
    <mergeCell ref="A55:A64"/>
    <mergeCell ref="A65:A68"/>
    <mergeCell ref="A69:A82"/>
    <mergeCell ref="A83:A95"/>
    <mergeCell ref="A96:A106"/>
    <mergeCell ref="A2:AF2"/>
    <mergeCell ref="A3:A11"/>
    <mergeCell ref="B3:B11"/>
    <mergeCell ref="C3:C11"/>
    <mergeCell ref="D3:D11"/>
    <mergeCell ref="E3:E11"/>
    <mergeCell ref="AF3:AF11"/>
  </mergeCells>
  <hyperlinks>
    <hyperlink r:id="rId1" location="non-text-content" ref="D17"/>
    <hyperlink r:id="rId1" location="non-text-content" ref="D18"/>
    <hyperlink r:id="rId1" location="non-text-content" ref="D19"/>
    <hyperlink r:id="rId1" location="images-of-text" ref="D20"/>
    <hyperlink r:id="rId1" location="name-role-value" ref="D22"/>
    <hyperlink r:id="rId1" location="name-role-value" ref="D23"/>
    <hyperlink r:id="rId1" location="contrast-minimum" ref="D25"/>
    <hyperlink r:id="rId1" location="non-text-contrast" ref="D26"/>
    <hyperlink r:id="rId1" location="captions-prerecorded" ref="D29"/>
    <hyperlink r:id="rId1" location="captions-prerecorded" ref="D30"/>
    <hyperlink r:id="rId1" location="audio-description-prerecorded" ref="D31"/>
    <hyperlink r:id="rId1" location="audio-description-prerecorded" ref="D32"/>
    <hyperlink r:id="rId1" location="non-text-content" ref="D33"/>
    <hyperlink r:id="rId1" location="non-text-content" ref="D34"/>
    <hyperlink r:id="rId1" location="non-text-content" ref="D35"/>
    <hyperlink r:id="rId1" location="audio-control" ref="D36"/>
    <hyperlink r:id="rId1" location="name-role-value" ref="D39"/>
    <hyperlink r:id="rId1" location="info-and-relationships" ref="D40"/>
    <hyperlink r:id="rId1" location="info-and-relationships" ref="D41"/>
    <hyperlink r:id="rId1" location="info-and-relationships" ref="D43"/>
    <hyperlink r:id="rId1" location="info-and-relationships" ref="D44"/>
    <hyperlink r:id="rId1" location="info-and-relationships" ref="D45"/>
    <hyperlink r:id="rId1" location="info-and-relationships" ref="D46"/>
    <hyperlink r:id="rId1" location="info-and-relationships" ref="D47"/>
    <hyperlink r:id="rId1" location="status-messages" ref="D54"/>
    <hyperlink r:id="rId1" location="parsing" ref="D55"/>
    <hyperlink r:id="rId1" location="language-of-page" ref="D57"/>
    <hyperlink r:id="rId1" location="language-of-page" ref="D58"/>
    <hyperlink r:id="rId1" location="page-titled" ref="D59"/>
    <hyperlink r:id="rId1" location="page-titled" ref="D60"/>
    <hyperlink r:id="rId1" location="language-of-parts" ref="D61"/>
    <hyperlink r:id="rId1" location="language-of-parts" ref="D62"/>
    <hyperlink r:id="rId1" location="info-and-relationships" ref="D63"/>
    <hyperlink r:id="rId1" location="meaningful-sequence" ref="D64"/>
    <hyperlink r:id="rId1" location="info-and-relationships" ref="D66"/>
    <hyperlink r:id="rId1" location="info-and-relationships" ref="D67"/>
    <hyperlink r:id="rId1" location="info-and-relationships" ref="D68"/>
    <hyperlink r:id="rId1" location="resize-text" ref="D72"/>
    <hyperlink r:id="rId1" location="contrast-minimum" ref="D73"/>
    <hyperlink r:id="rId1" location="use-of-color" ref="D74"/>
    <hyperlink r:id="rId1" location="reflow" ref="D79"/>
    <hyperlink r:id="rId1" location="text-spacing" ref="D80"/>
    <hyperlink r:id="rId1" location="content-on-hover-or-focus" ref="D81"/>
    <hyperlink r:id="rId1" location="keyboard" ref="D82"/>
    <hyperlink r:id="rId1" location="consistent-identification" ref="D85"/>
    <hyperlink r:id="rId1" location="labels-or-instructions" ref="D86"/>
    <hyperlink r:id="rId1" location="info-and-relationships" ref="D90"/>
    <hyperlink r:id="rId1" location="error-suggestion" ref="D93"/>
    <hyperlink r:id="rId1" location="error-prevention-legal-financial-data" ref="D94"/>
    <hyperlink r:id="rId1" location="input-purpose" ref="D95"/>
    <hyperlink r:id="rId1" location="multiple-ways" ref="D96"/>
    <hyperlink r:id="rId1" location="consistent-navigation" ref="D97"/>
    <hyperlink r:id="rId1" location="multiple-ways" ref="D98"/>
    <hyperlink r:id="rId1" location="consistent-navigation" ref="D100"/>
    <hyperlink r:id="rId1" location="focus-order" ref="D103"/>
    <hyperlink r:id="rId1" location="character-key-shortcuts" ref="D105"/>
    <hyperlink r:id="rId1" location="keyboard" ref="D106"/>
    <hyperlink r:id="rId1" location="on-focus" ref="D108"/>
    <hyperlink r:id="rId1" location="non-text-content" ref="D111"/>
    <hyperlink r:id="rId1" location="non-text-content" ref="D112"/>
    <hyperlink r:id="rId1" location="three-flashes-or-below-threshold" ref="D113"/>
    <hyperlink r:id="rId1" location="orientation" ref="D115"/>
    <hyperlink r:id="rId1" location="pointer-gestures" ref="D116"/>
    <hyperlink r:id="rId1" location="pointer-cancellation" ref="D117"/>
    <hyperlink r:id="rId1" location="motion-actuation" ref="D118"/>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legacyDrawing r:id="rId3"/>
  <extLst>
    <ext xmlns:x14="http://schemas.microsoft.com/office/spreadsheetml/2009/9/main" uri="{78C0D931-6437-407d-A8EE-F0AAD7539E65}">
      <x14:conditionalFormattings>
        <x14:conditionalFormatting xmlns:xm="http://schemas.microsoft.com/office/excel/2006/main">
          <x14:cfRule type="expression" priority="5" id="{C8B37362-BC8A-4840-9A8B-673CC9461AF3}">
            <xm:f>E13="x"</xm:f>
            <x14:dxf>
              <font>
                <color theme="1"/>
              </font>
              <fill>
                <patternFill patternType="solid">
                  <fgColor rgb="FFCAE7EA"/>
                  <bgColor rgb="FFCAE7EA"/>
                </patternFill>
              </fill>
            </x14:dxf>
          </x14:cfRule>
          <xm:sqref>B13:B118</xm:sqref>
        </x14:conditionalFormatting>
        <x14:conditionalFormatting xmlns:xm="http://schemas.microsoft.com/office/excel/2006/main">
          <x14:cfRule type="cellIs" priority="1" operator="equal" id="{C62DAAFC-62B5-470F-95E2-7869AF17A626}">
            <xm:f>"c"</xm:f>
            <x14:dxf>
              <fill>
                <patternFill patternType="solid">
                  <fgColor rgb="FFB7E1CD"/>
                  <bgColor rgb="FFB7E1CD"/>
                </patternFill>
              </fill>
            </x14:dxf>
          </x14:cfRule>
          <xm:sqref>G12:AE118</xm:sqref>
        </x14:conditionalFormatting>
        <x14:conditionalFormatting xmlns:xm="http://schemas.microsoft.com/office/excel/2006/main">
          <x14:cfRule type="cellIs" priority="2" operator="equal" id="{EECAF18E-C265-4A1A-B7F2-125645B7CE05}">
            <xm:f>"nc"</xm:f>
            <x14:dxf>
              <font>
                <color indexed="64"/>
              </font>
              <fill>
                <patternFill patternType="solid">
                  <fgColor rgb="FFF4C7C3"/>
                  <bgColor rgb="FFF4C7C3"/>
                </patternFill>
              </fill>
            </x14:dxf>
          </x14:cfRule>
          <xm:sqref>G12:AE118</xm:sqref>
        </x14:conditionalFormatting>
        <x14:conditionalFormatting xmlns:xm="http://schemas.microsoft.com/office/excel/2006/main">
          <x14:cfRule type="cellIs" priority="3" operator="equal" id="{B92C341A-9F70-4BFF-B50C-0BB8E1172CCF}">
            <xm:f>"na"</xm:f>
            <x14:dxf>
              <font>
                <color indexed="64"/>
              </font>
              <fill>
                <patternFill patternType="solid">
                  <fgColor rgb="FFFCE8B2"/>
                  <bgColor rgb="FFFCE8B2"/>
                </patternFill>
              </fill>
            </x14:dxf>
          </x14:cfRule>
          <xm:sqref>G12:AE118</xm:sqref>
        </x14:conditionalFormatting>
        <x14:conditionalFormatting xmlns:xm="http://schemas.microsoft.com/office/excel/2006/main">
          <x14:cfRule type="cellIs" priority="4" operator="equal" id="{73DC4E1A-E8AE-479F-8219-359174E9D998}">
            <xm:f>"nt"</xm:f>
            <x14:dxf>
              <font>
                <color rgb="FF434343"/>
              </font>
              <fill>
                <patternFill patternType="solid">
                  <fgColor indexed="65"/>
                  <bgColor indexed="65"/>
                </patternFill>
              </fill>
            </x14:dxf>
          </x14:cfRule>
          <xm:sqref>G12:AE118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7">
    <outlinePr applyStyles="0" summaryBelow="0" summaryRight="0" showOutlineSymbols="1"/>
    <pageSetUpPr autoPageBreaks="1" fitToPage="0"/>
  </sheetPr>
  <sheetViews>
    <sheetView topLeftCell="A10" zoomScale="80" workbookViewId="0">
      <selection activeCell="AL48" activeCellId="0" sqref="AL48:AN48"/>
    </sheetView>
  </sheetViews>
  <sheetFormatPr baseColWidth="10" defaultColWidth="14.42578125" defaultRowHeight="15" customHeight="1"/>
  <cols>
    <col customWidth="1" min="1" max="1" width="22.28515625"/>
    <col customWidth="1" min="2" max="2" width="7"/>
    <col customWidth="1" min="3" max="3" width="6.7109375"/>
    <col customWidth="1" min="4" max="4" width="4.42578125"/>
    <col customWidth="1" min="5" max="5" width="2.140625"/>
    <col customWidth="1" min="6" max="6" width="4.85546875"/>
    <col customWidth="1" min="7" max="35" width="4.42578125"/>
    <col customWidth="1" min="36" max="36" width="11"/>
    <col customWidth="1" min="37" max="37" width="5.85546875"/>
    <col customWidth="1" min="38" max="39" width="13"/>
    <col customWidth="1" min="40" max="40" width="14.5703125"/>
    <col customWidth="1" min="42" max="42" width="14.140625"/>
    <col customWidth="1" min="43" max="43" width="18.42578125"/>
    <col customWidth="1" min="44" max="44" width="5.7109375"/>
    <col customWidth="1" min="45" max="45" width="7.85546875"/>
    <col customWidth="1" min="46" max="46" width="6.7109375"/>
    <col customWidth="1" min="47" max="72" width="4.42578125"/>
    <col customWidth="1" min="73" max="73" width="17.28515625"/>
    <col customWidth="1" min="74" max="74" width="12.7109375"/>
  </cols>
  <sheetData>
    <row r="1" ht="15" customHeight="1">
      <c r="A1" s="33"/>
      <c r="B1" s="33"/>
      <c r="C1" s="33"/>
      <c r="D1" s="34" t="s">
        <v>432</v>
      </c>
      <c r="E1" s="33"/>
      <c r="F1" s="33" t="s">
        <v>11</v>
      </c>
      <c r="G1" s="33" t="s">
        <v>14</v>
      </c>
      <c r="H1" s="33" t="s">
        <v>17</v>
      </c>
      <c r="I1" s="33" t="s">
        <v>20</v>
      </c>
      <c r="J1" s="33" t="s">
        <v>23</v>
      </c>
      <c r="K1" s="33" t="s">
        <v>26</v>
      </c>
      <c r="L1" s="33" t="s">
        <v>29</v>
      </c>
      <c r="M1" s="33" t="s">
        <v>32</v>
      </c>
      <c r="N1" s="33" t="s">
        <v>35</v>
      </c>
      <c r="O1" s="33" t="s">
        <v>38</v>
      </c>
      <c r="P1" s="33" t="s">
        <v>41</v>
      </c>
      <c r="Q1" s="33" t="s">
        <v>44</v>
      </c>
      <c r="R1" s="33" t="s">
        <v>47</v>
      </c>
      <c r="S1" s="33" t="s">
        <v>50</v>
      </c>
      <c r="T1" s="33" t="s">
        <v>51</v>
      </c>
      <c r="U1" s="33" t="s">
        <v>52</v>
      </c>
      <c r="V1" s="33" t="s">
        <v>53</v>
      </c>
      <c r="W1" s="33" t="s">
        <v>54</v>
      </c>
      <c r="X1" s="33" t="s">
        <v>55</v>
      </c>
      <c r="Y1" s="33" t="s">
        <v>56</v>
      </c>
      <c r="Z1" s="33" t="s">
        <v>57</v>
      </c>
      <c r="AA1" s="33" t="s">
        <v>58</v>
      </c>
      <c r="AB1" s="33" t="s">
        <v>59</v>
      </c>
      <c r="AC1" s="33" t="s">
        <v>60</v>
      </c>
      <c r="AD1" s="33" t="s">
        <v>61</v>
      </c>
      <c r="AE1" s="33" t="s">
        <v>62</v>
      </c>
      <c r="AF1" s="34" t="s">
        <v>433</v>
      </c>
      <c r="AG1" s="34" t="s">
        <v>434</v>
      </c>
      <c r="AH1" s="34" t="s">
        <v>435</v>
      </c>
      <c r="AI1" s="34" t="s">
        <v>436</v>
      </c>
      <c r="AJ1" s="34" t="s">
        <v>69</v>
      </c>
      <c r="AK1" s="33"/>
      <c r="AL1" s="33"/>
      <c r="AM1" s="33"/>
      <c r="AN1" s="33"/>
      <c r="AO1" s="33"/>
      <c r="AP1" s="33"/>
      <c r="AQ1" s="33"/>
      <c r="AR1" s="33"/>
      <c r="AS1" s="34"/>
      <c r="AT1" s="34"/>
      <c r="AU1" s="34" t="s">
        <v>11</v>
      </c>
      <c r="AV1" s="34" t="s">
        <v>14</v>
      </c>
      <c r="AW1" s="34" t="s">
        <v>17</v>
      </c>
      <c r="AX1" s="34" t="s">
        <v>20</v>
      </c>
      <c r="AY1" s="34" t="s">
        <v>23</v>
      </c>
      <c r="AZ1" s="34" t="s">
        <v>26</v>
      </c>
      <c r="BA1" s="34" t="s">
        <v>29</v>
      </c>
      <c r="BB1" s="34" t="s">
        <v>32</v>
      </c>
      <c r="BC1" s="34" t="s">
        <v>35</v>
      </c>
      <c r="BD1" s="34" t="s">
        <v>38</v>
      </c>
      <c r="BE1" s="34" t="s">
        <v>41</v>
      </c>
      <c r="BF1" s="34" t="s">
        <v>44</v>
      </c>
      <c r="BG1" s="34" t="s">
        <v>47</v>
      </c>
      <c r="BH1" s="34" t="s">
        <v>50</v>
      </c>
      <c r="BI1" s="34" t="s">
        <v>51</v>
      </c>
      <c r="BJ1" s="34" t="s">
        <v>52</v>
      </c>
      <c r="BK1" s="34" t="s">
        <v>53</v>
      </c>
      <c r="BL1" s="34" t="s">
        <v>54</v>
      </c>
      <c r="BM1" s="34" t="s">
        <v>55</v>
      </c>
      <c r="BN1" s="34" t="s">
        <v>56</v>
      </c>
      <c r="BO1" s="34" t="s">
        <v>57</v>
      </c>
      <c r="BP1" s="34" t="s">
        <v>58</v>
      </c>
      <c r="BQ1" s="34" t="s">
        <v>59</v>
      </c>
      <c r="BR1" s="34" t="s">
        <v>60</v>
      </c>
      <c r="BS1" s="34" t="s">
        <v>61</v>
      </c>
      <c r="BT1" s="34" t="s">
        <v>62</v>
      </c>
      <c r="BU1" s="34" t="s">
        <v>437</v>
      </c>
      <c r="BV1" s="34"/>
    </row>
    <row r="2" ht="14.25">
      <c r="A2" s="181" t="s">
        <v>39</v>
      </c>
      <c r="B2" s="182" t="str">
        <f>Résultats!B13</f>
        <v>1.1</v>
      </c>
      <c r="C2" s="183" t="str">
        <f>Résultats!C13</f>
        <v>A</v>
      </c>
      <c r="D2" s="34" t="str">
        <f>Résultats!E13</f>
        <v>x</v>
      </c>
      <c r="E2" s="33"/>
      <c r="F2" s="79" t="str">
        <f>'P01'!F12</f>
        <v>na</v>
      </c>
      <c r="G2" s="82" t="str">
        <f>'P02'!F12</f>
        <v>na</v>
      </c>
      <c r="H2" s="82" t="str">
        <f>'P03'!F12</f>
        <v>na</v>
      </c>
      <c r="I2" s="82" t="str">
        <f>'P04'!F12</f>
        <v>na</v>
      </c>
      <c r="J2" s="82" t="str">
        <f>'P05'!F12</f>
        <v>na</v>
      </c>
      <c r="K2" s="82" t="str">
        <f>'P06'!F12</f>
        <v>na</v>
      </c>
      <c r="L2" s="82" t="str">
        <f>'P07'!F12</f>
        <v>c</v>
      </c>
      <c r="M2" s="82" t="str">
        <f>'P08'!F12</f>
        <v>na</v>
      </c>
      <c r="N2" s="82" t="str">
        <f>'P09'!F12</f>
        <v>na</v>
      </c>
      <c r="O2" s="82" t="str">
        <f>'P10'!F12</f>
        <v>c</v>
      </c>
      <c r="P2" s="82" t="str">
        <f>'P11'!F12</f>
        <v>na</v>
      </c>
      <c r="Q2" s="82" t="str">
        <f>'P12'!F12</f>
        <v>na</v>
      </c>
      <c r="R2" s="82" t="str">
        <f>'P13'!F12</f>
        <v>c</v>
      </c>
      <c r="S2" s="82" t="str">
        <f>'P14'!F12</f>
        <v>nt</v>
      </c>
      <c r="T2" s="82" t="str">
        <f>'P15'!F12</f>
        <v>nt</v>
      </c>
      <c r="U2" s="82" t="str">
        <f>'P16'!F12</f>
        <v>nt</v>
      </c>
      <c r="V2" s="82" t="str">
        <f>'P17'!F12</f>
        <v>nt</v>
      </c>
      <c r="W2" s="82" t="str">
        <f>'P18'!F12</f>
        <v>nt</v>
      </c>
      <c r="X2" s="82" t="str">
        <f>'P19'!F12</f>
        <v>nt</v>
      </c>
      <c r="Y2" s="82" t="str">
        <f>'P20'!F12</f>
        <v>nt</v>
      </c>
      <c r="Z2" s="82" t="str">
        <f>'P21'!F12</f>
        <v>nt</v>
      </c>
      <c r="AA2" s="82" t="str">
        <f>'P22'!F12</f>
        <v>nt</v>
      </c>
      <c r="AB2" s="82" t="str">
        <f>'P23'!F12</f>
        <v>nt</v>
      </c>
      <c r="AC2" s="82" t="str">
        <f>'P24'!F12</f>
        <v>nt</v>
      </c>
      <c r="AD2" s="82" t="str">
        <f>'P25'!F12</f>
        <v>nt</v>
      </c>
      <c r="AE2" s="184" t="str">
        <f>'P26'!F12</f>
        <v>nt</v>
      </c>
      <c r="AF2" s="34">
        <f t="shared" ref="AF2:AF65" si="249">COUNTIF($F2:$AE2,"c")</f>
        <v>3</v>
      </c>
      <c r="AG2" s="34">
        <f t="shared" ref="AG2:AG65" si="250">COUNTIF($F2:$AE2,"nc")</f>
        <v>0</v>
      </c>
      <c r="AH2" s="34">
        <f t="shared" ref="AH2:AH65" si="251">COUNTIF($F2:$AE2,"na")</f>
        <v>10</v>
      </c>
      <c r="AI2" s="34">
        <f t="shared" ref="AI2:AI65" si="252">COUNTIF($F2:$AE2,"nt")</f>
        <v>13</v>
      </c>
      <c r="AJ2" s="50" t="str">
        <f t="shared" ref="AJ2:AJ65" si="253">IF(AG2&gt;0,"NC",IF(AF2&gt;0,"C",IF(AH2&gt;0,"NA",IF(AI2&gt;0,"NT"))))</f>
        <v>C</v>
      </c>
      <c r="AK2" s="33"/>
      <c r="AL2" s="33"/>
      <c r="AM2" s="33"/>
      <c r="AN2" s="33"/>
      <c r="AO2" s="33"/>
      <c r="AP2" s="33"/>
      <c r="AQ2" s="33"/>
      <c r="AR2" s="33"/>
      <c r="AS2" s="185" t="str">
        <f>Résultats!B13</f>
        <v>1.1</v>
      </c>
      <c r="AT2" s="186" t="str">
        <f>Résultats!C13</f>
        <v>A</v>
      </c>
      <c r="AU2" s="34">
        <f>'P01'!$G12</f>
        <v>0</v>
      </c>
      <c r="AV2" s="34">
        <f>'P02'!$G12</f>
        <v>0</v>
      </c>
      <c r="AW2" s="34">
        <f>'P03'!$G12</f>
        <v>0</v>
      </c>
      <c r="AX2" s="34">
        <f>'P04'!$G12</f>
        <v>0</v>
      </c>
      <c r="AY2" s="34">
        <f>'P05'!$G12</f>
        <v>0</v>
      </c>
      <c r="AZ2" s="34">
        <f>'P06'!$G12</f>
        <v>0</v>
      </c>
      <c r="BA2" s="34">
        <f>'P07'!$G12</f>
        <v>0</v>
      </c>
      <c r="BB2" s="34">
        <f>'P08'!$G12</f>
        <v>0</v>
      </c>
      <c r="BC2" s="34">
        <f>'P09'!$G12</f>
        <v>0</v>
      </c>
      <c r="BD2" s="34">
        <f>'P10'!$G12</f>
        <v>0</v>
      </c>
      <c r="BE2" s="34">
        <f>'P11'!$G12</f>
        <v>0</v>
      </c>
      <c r="BF2" s="34">
        <f>'P12'!$G12</f>
        <v>0</v>
      </c>
      <c r="BG2" s="34">
        <f>'P13'!$G12</f>
        <v>0</v>
      </c>
      <c r="BH2" s="34">
        <f>'P14'!$G12</f>
        <v>0</v>
      </c>
      <c r="BI2" s="34">
        <f>'P15'!$G12</f>
        <v>0</v>
      </c>
      <c r="BJ2" s="34">
        <f>'P16'!$G12</f>
        <v>0</v>
      </c>
      <c r="BK2" s="34">
        <f>'P17'!$G12</f>
        <v>0</v>
      </c>
      <c r="BL2" s="34">
        <f>'P18'!$G12</f>
        <v>0</v>
      </c>
      <c r="BM2" s="34">
        <f>'P19'!$G12</f>
        <v>0</v>
      </c>
      <c r="BN2" s="34">
        <f>'P20'!$G12</f>
        <v>0</v>
      </c>
      <c r="BO2" s="34">
        <f>'P21'!$G12</f>
        <v>0</v>
      </c>
      <c r="BP2" s="34">
        <f>'P22'!$G12</f>
        <v>0</v>
      </c>
      <c r="BQ2" s="34">
        <f>'P23'!$G12</f>
        <v>0</v>
      </c>
      <c r="BR2" s="34">
        <f>'P24'!$G12</f>
        <v>0</v>
      </c>
      <c r="BS2" s="34">
        <f>'P25'!$G12</f>
        <v>0</v>
      </c>
      <c r="BT2" s="187">
        <f>'P26'!$G12</f>
        <v>0</v>
      </c>
      <c r="BU2" s="34">
        <f t="shared" ref="BU2:BU65" si="254">COUNTIF(AU2:BS2,"D")</f>
        <v>0</v>
      </c>
      <c r="BV2" s="188" t="str">
        <f t="shared" ref="BV2:BV65" si="255">IF(BU2&gt;0,"D","-")</f>
        <v>-</v>
      </c>
    </row>
    <row r="3" ht="14.25">
      <c r="A3" s="189" t="s">
        <v>39</v>
      </c>
      <c r="B3" s="182" t="str">
        <f>Résultats!B14</f>
        <v>1.2</v>
      </c>
      <c r="C3" s="183" t="str">
        <f>Résultats!C14</f>
        <v>A</v>
      </c>
      <c r="D3" s="34">
        <f>Résultats!E14</f>
        <v>0</v>
      </c>
      <c r="E3" s="33"/>
      <c r="F3" s="79" t="str">
        <f>'P01'!F13</f>
        <v>c</v>
      </c>
      <c r="G3" s="82" t="str">
        <f>'P02'!F13</f>
        <v>na</v>
      </c>
      <c r="H3" s="82" t="str">
        <f>'P03'!F13</f>
        <v>na</v>
      </c>
      <c r="I3" s="82" t="str">
        <f>'P04'!F13</f>
        <v>na</v>
      </c>
      <c r="J3" s="82" t="str">
        <f>'P05'!F13</f>
        <v>na</v>
      </c>
      <c r="K3" s="82" t="str">
        <f>'P06'!F13</f>
        <v>c</v>
      </c>
      <c r="L3" s="82" t="str">
        <f>'P07'!F13</f>
        <v>c</v>
      </c>
      <c r="M3" s="82" t="str">
        <f>'P08'!F13</f>
        <v>na</v>
      </c>
      <c r="N3" s="82" t="str">
        <f>'P09'!F13</f>
        <v>na</v>
      </c>
      <c r="O3" s="82" t="str">
        <f>'P10'!F13</f>
        <v>na</v>
      </c>
      <c r="P3" s="82" t="str">
        <f>'P11'!F13</f>
        <v>na</v>
      </c>
      <c r="Q3" s="82" t="str">
        <f>'P12'!F13</f>
        <v>c</v>
      </c>
      <c r="R3" s="82" t="str">
        <f>'P13'!F13</f>
        <v>na</v>
      </c>
      <c r="S3" s="82" t="str">
        <f>'P14'!F13</f>
        <v>nt</v>
      </c>
      <c r="T3" s="82" t="str">
        <f>'P15'!F13</f>
        <v>nt</v>
      </c>
      <c r="U3" s="82" t="str">
        <f>'P16'!F13</f>
        <v>nt</v>
      </c>
      <c r="V3" s="82" t="str">
        <f>'P17'!F13</f>
        <v>nt</v>
      </c>
      <c r="W3" s="82" t="str">
        <f>'P18'!F13</f>
        <v>nt</v>
      </c>
      <c r="X3" s="82" t="str">
        <f>'P19'!F13</f>
        <v>nt</v>
      </c>
      <c r="Y3" s="82" t="str">
        <f>'P20'!F13</f>
        <v>nt</v>
      </c>
      <c r="Z3" s="82" t="str">
        <f>'P21'!F13</f>
        <v>nt</v>
      </c>
      <c r="AA3" s="82" t="str">
        <f>'P22'!F13</f>
        <v>nt</v>
      </c>
      <c r="AB3" s="82" t="str">
        <f>'P23'!F13</f>
        <v>nt</v>
      </c>
      <c r="AC3" s="82" t="str">
        <f>'P24'!F13</f>
        <v>nt</v>
      </c>
      <c r="AD3" s="82" t="str">
        <f>'P25'!F13</f>
        <v>nt</v>
      </c>
      <c r="AE3" s="184" t="str">
        <f>'P26'!F13</f>
        <v>nt</v>
      </c>
      <c r="AF3" s="34">
        <f t="shared" si="249"/>
        <v>4</v>
      </c>
      <c r="AG3" s="34">
        <f t="shared" si="250"/>
        <v>0</v>
      </c>
      <c r="AH3" s="34">
        <f t="shared" si="251"/>
        <v>9</v>
      </c>
      <c r="AI3" s="34">
        <f t="shared" si="252"/>
        <v>13</v>
      </c>
      <c r="AJ3" s="50" t="str">
        <f t="shared" si="253"/>
        <v>C</v>
      </c>
      <c r="AK3" s="33"/>
      <c r="AL3" s="190" t="s">
        <v>438</v>
      </c>
      <c r="AM3" s="191"/>
      <c r="AN3" s="191"/>
      <c r="AO3" s="191"/>
      <c r="AP3" s="191"/>
      <c r="AQ3" s="192"/>
      <c r="AR3" s="33"/>
      <c r="AS3" s="185" t="str">
        <f>Résultats!B14</f>
        <v>1.2</v>
      </c>
      <c r="AT3" s="186" t="str">
        <f>Résultats!C14</f>
        <v>A</v>
      </c>
      <c r="AU3" s="34">
        <f>'P01'!$G13</f>
        <v>0</v>
      </c>
      <c r="AV3" s="34">
        <f>'P02'!$G13</f>
        <v>0</v>
      </c>
      <c r="AW3" s="34">
        <f>'P03'!$G13</f>
        <v>0</v>
      </c>
      <c r="AX3" s="34">
        <f>'P04'!$G13</f>
        <v>0</v>
      </c>
      <c r="AY3" s="34">
        <f>'P05'!$G13</f>
        <v>0</v>
      </c>
      <c r="AZ3" s="34">
        <f>'P06'!$G13</f>
        <v>0</v>
      </c>
      <c r="BA3" s="34">
        <f>'P07'!$G13</f>
        <v>0</v>
      </c>
      <c r="BB3" s="34">
        <f>'P08'!$G13</f>
        <v>0</v>
      </c>
      <c r="BC3" s="34">
        <f>'P09'!$G13</f>
        <v>0</v>
      </c>
      <c r="BD3" s="34">
        <f>'P10'!$G13</f>
        <v>0</v>
      </c>
      <c r="BE3" s="34">
        <f>'P11'!$G13</f>
        <v>0</v>
      </c>
      <c r="BF3" s="34">
        <f>'P12'!$G13</f>
        <v>0</v>
      </c>
      <c r="BG3" s="34">
        <f>'P13'!$G13</f>
        <v>0</v>
      </c>
      <c r="BH3" s="34">
        <f>'P14'!$G13</f>
        <v>0</v>
      </c>
      <c r="BI3" s="34">
        <f>'P15'!$G13</f>
        <v>0</v>
      </c>
      <c r="BJ3" s="34">
        <f>'P16'!$G13</f>
        <v>0</v>
      </c>
      <c r="BK3" s="34">
        <f>'P17'!$G13</f>
        <v>0</v>
      </c>
      <c r="BL3" s="34">
        <f>'P18'!$G13</f>
        <v>0</v>
      </c>
      <c r="BM3" s="34">
        <f>'P19'!$G13</f>
        <v>0</v>
      </c>
      <c r="BN3" s="34">
        <f>'P20'!$G13</f>
        <v>0</v>
      </c>
      <c r="BO3" s="34"/>
      <c r="BP3" s="34">
        <f>'P22'!$G13</f>
        <v>0</v>
      </c>
      <c r="BQ3" s="34">
        <f>'P23'!$G13</f>
        <v>0</v>
      </c>
      <c r="BR3" s="34">
        <f>'P24'!$G13</f>
        <v>0</v>
      </c>
      <c r="BS3" s="34">
        <f>'P25'!$G13</f>
        <v>0</v>
      </c>
      <c r="BT3" s="187">
        <f>'P26'!$G13</f>
        <v>0</v>
      </c>
      <c r="BU3" s="34">
        <f t="shared" si="254"/>
        <v>0</v>
      </c>
      <c r="BV3" s="188" t="str">
        <f t="shared" si="255"/>
        <v>-</v>
      </c>
    </row>
    <row r="4" ht="14.25">
      <c r="A4" s="189" t="s">
        <v>39</v>
      </c>
      <c r="B4" s="182" t="str">
        <f>Résultats!B15</f>
        <v>1.3</v>
      </c>
      <c r="C4" s="183" t="str">
        <f>Résultats!C15</f>
        <v>A</v>
      </c>
      <c r="D4" s="34">
        <f>Résultats!E15</f>
        <v>0</v>
      </c>
      <c r="E4" s="33"/>
      <c r="F4" s="79" t="str">
        <f>'P01'!F14</f>
        <v>na</v>
      </c>
      <c r="G4" s="82" t="str">
        <f>'P02'!F14</f>
        <v>na</v>
      </c>
      <c r="H4" s="82" t="str">
        <f>'P03'!F14</f>
        <v>na</v>
      </c>
      <c r="I4" s="82" t="str">
        <f>'P04'!F14</f>
        <v>na</v>
      </c>
      <c r="J4" s="82" t="str">
        <f>'P05'!F14</f>
        <v>na</v>
      </c>
      <c r="K4" s="82" t="str">
        <f>'P06'!F14</f>
        <v>na</v>
      </c>
      <c r="L4" s="82" t="str">
        <f>'P07'!F14</f>
        <v>c</v>
      </c>
      <c r="M4" s="82" t="str">
        <f>'P08'!F14</f>
        <v>na</v>
      </c>
      <c r="N4" s="82" t="str">
        <f>'P09'!F14</f>
        <v>na</v>
      </c>
      <c r="O4" s="82" t="str">
        <f>'P10'!F14</f>
        <v>c</v>
      </c>
      <c r="P4" s="82" t="str">
        <f>'P11'!F14</f>
        <v>na</v>
      </c>
      <c r="Q4" s="82" t="str">
        <f>'P12'!F14</f>
        <v>na</v>
      </c>
      <c r="R4" s="82" t="str">
        <f>'P13'!F14</f>
        <v>c</v>
      </c>
      <c r="S4" s="82" t="str">
        <f>'P14'!F14</f>
        <v>nt</v>
      </c>
      <c r="T4" s="82" t="str">
        <f>'P15'!F14</f>
        <v>nt</v>
      </c>
      <c r="U4" s="82" t="str">
        <f>'P16'!F14</f>
        <v>nt</v>
      </c>
      <c r="V4" s="82" t="str">
        <f>'P17'!F14</f>
        <v>nt</v>
      </c>
      <c r="W4" s="82" t="str">
        <f>'P18'!F14</f>
        <v>nt</v>
      </c>
      <c r="X4" s="82" t="str">
        <f>'P19'!F14</f>
        <v>nt</v>
      </c>
      <c r="Y4" s="82" t="str">
        <f>'P20'!F14</f>
        <v>nt</v>
      </c>
      <c r="Z4" s="82" t="str">
        <f>'P21'!F14</f>
        <v>nt</v>
      </c>
      <c r="AA4" s="82" t="str">
        <f>'P22'!F14</f>
        <v>nt</v>
      </c>
      <c r="AB4" s="82" t="str">
        <f>'P23'!F14</f>
        <v>nt</v>
      </c>
      <c r="AC4" s="82" t="str">
        <f>'P24'!F14</f>
        <v>nt</v>
      </c>
      <c r="AD4" s="82" t="str">
        <f>'P25'!F14</f>
        <v>nt</v>
      </c>
      <c r="AE4" s="184" t="str">
        <f>'P26'!F14</f>
        <v>nt</v>
      </c>
      <c r="AF4" s="34">
        <f t="shared" si="249"/>
        <v>3</v>
      </c>
      <c r="AG4" s="34">
        <f t="shared" si="250"/>
        <v>0</v>
      </c>
      <c r="AH4" s="34">
        <f t="shared" si="251"/>
        <v>10</v>
      </c>
      <c r="AI4" s="34">
        <f t="shared" si="252"/>
        <v>13</v>
      </c>
      <c r="AJ4" s="50" t="str">
        <f t="shared" si="253"/>
        <v>C</v>
      </c>
      <c r="AK4" s="33"/>
      <c r="AL4" s="193"/>
      <c r="AM4" s="194" t="s">
        <v>433</v>
      </c>
      <c r="AN4" s="194" t="s">
        <v>434</v>
      </c>
      <c r="AO4" s="194" t="s">
        <v>439</v>
      </c>
      <c r="AP4" s="194" t="s">
        <v>436</v>
      </c>
      <c r="AQ4" s="194" t="s">
        <v>440</v>
      </c>
      <c r="AR4" s="33"/>
      <c r="AS4" s="185" t="str">
        <f>Résultats!B15</f>
        <v>1.3</v>
      </c>
      <c r="AT4" s="186" t="str">
        <f>Résultats!C15</f>
        <v>A</v>
      </c>
      <c r="AU4" s="34">
        <f>'P01'!$G14</f>
        <v>0</v>
      </c>
      <c r="AV4" s="34">
        <f>'P02'!$G14</f>
        <v>0</v>
      </c>
      <c r="AW4" s="34">
        <f>'P03'!$G14</f>
        <v>0</v>
      </c>
      <c r="AX4" s="34">
        <f>'P04'!$G14</f>
        <v>0</v>
      </c>
      <c r="AY4" s="34">
        <f>'P05'!$G14</f>
        <v>0</v>
      </c>
      <c r="AZ4" s="34">
        <f>'P06'!$G14</f>
        <v>0</v>
      </c>
      <c r="BA4" s="34">
        <f>'P07'!$G14</f>
        <v>0</v>
      </c>
      <c r="BB4" s="34">
        <f>'P08'!$G14</f>
        <v>0</v>
      </c>
      <c r="BC4" s="34">
        <f>'P09'!$G14</f>
        <v>0</v>
      </c>
      <c r="BD4" s="34">
        <f>'P10'!$G14</f>
        <v>0</v>
      </c>
      <c r="BE4" s="34">
        <f>'P11'!$G14</f>
        <v>0</v>
      </c>
      <c r="BF4" s="34">
        <f>'P12'!$G14</f>
        <v>0</v>
      </c>
      <c r="BG4" s="34">
        <f>'P13'!$G14</f>
        <v>0</v>
      </c>
      <c r="BH4" s="34">
        <f>'P14'!$G14</f>
        <v>0</v>
      </c>
      <c r="BI4" s="34">
        <f>'P15'!$G14</f>
        <v>0</v>
      </c>
      <c r="BJ4" s="34">
        <f>'P16'!$G14</f>
        <v>0</v>
      </c>
      <c r="BK4" s="34">
        <f>'P17'!$G14</f>
        <v>0</v>
      </c>
      <c r="BL4" s="34">
        <f>'P18'!$G14</f>
        <v>0</v>
      </c>
      <c r="BM4" s="34">
        <f>'P19'!$G14</f>
        <v>0</v>
      </c>
      <c r="BN4" s="34">
        <f>'P20'!$G14</f>
        <v>0</v>
      </c>
      <c r="BO4" s="34"/>
      <c r="BP4" s="34">
        <f>'P22'!$G14</f>
        <v>0</v>
      </c>
      <c r="BQ4" s="34">
        <f>'P23'!$G14</f>
        <v>0</v>
      </c>
      <c r="BR4" s="34">
        <f>'P24'!$G14</f>
        <v>0</v>
      </c>
      <c r="BS4" s="34">
        <f>'P25'!$G14</f>
        <v>0</v>
      </c>
      <c r="BT4" s="187">
        <f>'P26'!$G14</f>
        <v>0</v>
      </c>
      <c r="BU4" s="34">
        <f t="shared" si="254"/>
        <v>0</v>
      </c>
      <c r="BV4" s="188" t="str">
        <f t="shared" si="255"/>
        <v>-</v>
      </c>
    </row>
    <row r="5" ht="14.25">
      <c r="A5" s="189" t="s">
        <v>39</v>
      </c>
      <c r="B5" s="182" t="str">
        <f>Résultats!B16</f>
        <v>1.4</v>
      </c>
      <c r="C5" s="183" t="str">
        <f>Résultats!C16</f>
        <v>A</v>
      </c>
      <c r="D5" s="34">
        <f>Résultats!E16</f>
        <v>0</v>
      </c>
      <c r="E5" s="33"/>
      <c r="F5" s="79" t="str">
        <f>'P01'!F15</f>
        <v>na</v>
      </c>
      <c r="G5" s="82" t="str">
        <f>'P02'!F15</f>
        <v>na</v>
      </c>
      <c r="H5" s="82" t="str">
        <f>'P03'!F15</f>
        <v>na</v>
      </c>
      <c r="I5" s="82" t="str">
        <f>'P04'!F15</f>
        <v>na</v>
      </c>
      <c r="J5" s="82" t="str">
        <f>'P05'!F15</f>
        <v>na</v>
      </c>
      <c r="K5" s="82" t="str">
        <f>'P06'!F15</f>
        <v>na</v>
      </c>
      <c r="L5" s="82" t="str">
        <f>'P07'!F15</f>
        <v>na</v>
      </c>
      <c r="M5" s="82" t="str">
        <f>'P08'!F15</f>
        <v>na</v>
      </c>
      <c r="N5" s="82" t="str">
        <f>'P09'!F15</f>
        <v>na</v>
      </c>
      <c r="O5" s="82" t="str">
        <f>'P10'!F15</f>
        <v>na</v>
      </c>
      <c r="P5" s="82" t="str">
        <f>'P11'!F15</f>
        <v>na</v>
      </c>
      <c r="Q5" s="82" t="str">
        <f>'P12'!F15</f>
        <v>na</v>
      </c>
      <c r="R5" s="82" t="str">
        <f>'P13'!F15</f>
        <v>na</v>
      </c>
      <c r="S5" s="82" t="str">
        <f>'P14'!F15</f>
        <v>nt</v>
      </c>
      <c r="T5" s="82" t="str">
        <f>'P15'!F15</f>
        <v>nt</v>
      </c>
      <c r="U5" s="82" t="str">
        <f>'P16'!F15</f>
        <v>nt</v>
      </c>
      <c r="V5" s="82" t="str">
        <f>'P17'!F15</f>
        <v>nt</v>
      </c>
      <c r="W5" s="82" t="str">
        <f>'P18'!F15</f>
        <v>nt</v>
      </c>
      <c r="X5" s="82" t="str">
        <f>'P19'!F15</f>
        <v>nt</v>
      </c>
      <c r="Y5" s="82" t="str">
        <f>'P20'!F15</f>
        <v>nt</v>
      </c>
      <c r="Z5" s="82" t="str">
        <f>'P21'!F15</f>
        <v>nt</v>
      </c>
      <c r="AA5" s="82" t="str">
        <f>'P22'!F15</f>
        <v>nt</v>
      </c>
      <c r="AB5" s="82" t="str">
        <f>'P23'!F15</f>
        <v>nt</v>
      </c>
      <c r="AC5" s="82" t="str">
        <f>'P24'!F15</f>
        <v>nt</v>
      </c>
      <c r="AD5" s="82" t="str">
        <f>'P25'!F15</f>
        <v>nt</v>
      </c>
      <c r="AE5" s="184" t="str">
        <f>'P26'!F15</f>
        <v>nt</v>
      </c>
      <c r="AF5" s="34">
        <f t="shared" si="249"/>
        <v>0</v>
      </c>
      <c r="AG5" s="34">
        <f t="shared" si="250"/>
        <v>0</v>
      </c>
      <c r="AH5" s="34">
        <f t="shared" si="251"/>
        <v>13</v>
      </c>
      <c r="AI5" s="34">
        <f t="shared" si="252"/>
        <v>13</v>
      </c>
      <c r="AJ5" s="50" t="str">
        <f t="shared" si="253"/>
        <v>NA</v>
      </c>
      <c r="AK5" s="33"/>
      <c r="AL5" s="194" t="s">
        <v>141</v>
      </c>
      <c r="AM5" s="195">
        <f>COUNTIFS($C$2:$C$107,"A",$AJ$2:$AJ$107,"C")</f>
        <v>43</v>
      </c>
      <c r="AN5" s="195">
        <f>COUNTIFS($C$2:$C$107,"A",$AJ$2:$AJ$107,"NC")</f>
        <v>4</v>
      </c>
      <c r="AO5" s="195">
        <f>COUNTIFS($C$2:$C$107,"A",$AJ$2:$AJ$107,"NA")</f>
        <v>36</v>
      </c>
      <c r="AP5" s="195">
        <f>COUNTIFS($C$2:$C$107,"A",$AJ$2:$AJ$107,"NT")</f>
        <v>0</v>
      </c>
      <c r="AQ5" s="195">
        <f t="shared" ref="AQ5:AQ6" si="256">AM5+AN5</f>
        <v>47</v>
      </c>
      <c r="AR5" s="33"/>
      <c r="AS5" s="185" t="str">
        <f>Résultats!B16</f>
        <v>1.4</v>
      </c>
      <c r="AT5" s="186" t="str">
        <f>Résultats!C16</f>
        <v>A</v>
      </c>
      <c r="AU5" s="34">
        <f>'P01'!$G15</f>
        <v>0</v>
      </c>
      <c r="AV5" s="34">
        <f>'P02'!$G15</f>
        <v>0</v>
      </c>
      <c r="AW5" s="34">
        <f>'P03'!$G15</f>
        <v>0</v>
      </c>
      <c r="AX5" s="34">
        <f>'P04'!$G15</f>
        <v>0</v>
      </c>
      <c r="AY5" s="34">
        <f>'P05'!$G15</f>
        <v>0</v>
      </c>
      <c r="AZ5" s="34">
        <f>'P06'!$G15</f>
        <v>0</v>
      </c>
      <c r="BA5" s="34">
        <f>'P07'!$G15</f>
        <v>0</v>
      </c>
      <c r="BB5" s="34">
        <f>'P08'!$G15</f>
        <v>0</v>
      </c>
      <c r="BC5" s="34">
        <f>'P09'!$G15</f>
        <v>0</v>
      </c>
      <c r="BD5" s="34">
        <f>'P10'!$G15</f>
        <v>0</v>
      </c>
      <c r="BE5" s="34">
        <f>'P11'!$G15</f>
        <v>0</v>
      </c>
      <c r="BF5" s="34">
        <f>'P12'!$G15</f>
        <v>0</v>
      </c>
      <c r="BG5" s="34">
        <f>'P13'!$G15</f>
        <v>0</v>
      </c>
      <c r="BH5" s="34">
        <f>'P14'!$G15</f>
        <v>0</v>
      </c>
      <c r="BI5" s="34">
        <f>'P15'!$G15</f>
        <v>0</v>
      </c>
      <c r="BJ5" s="34">
        <f>'P16'!$G15</f>
        <v>0</v>
      </c>
      <c r="BK5" s="34">
        <f>'P17'!$G15</f>
        <v>0</v>
      </c>
      <c r="BL5" s="34">
        <f>'P18'!$G15</f>
        <v>0</v>
      </c>
      <c r="BM5" s="34">
        <f>'P19'!$G15</f>
        <v>0</v>
      </c>
      <c r="BN5" s="34">
        <f>'P20'!$G15</f>
        <v>0</v>
      </c>
      <c r="BO5" s="34"/>
      <c r="BP5" s="34">
        <f>'P22'!$G15</f>
        <v>0</v>
      </c>
      <c r="BQ5" s="34">
        <f>'P23'!$G15</f>
        <v>0</v>
      </c>
      <c r="BR5" s="34">
        <f>'P24'!$G15</f>
        <v>0</v>
      </c>
      <c r="BS5" s="34">
        <f>'P25'!$G15</f>
        <v>0</v>
      </c>
      <c r="BT5" s="187">
        <f>'P26'!$G15</f>
        <v>0</v>
      </c>
      <c r="BU5" s="34">
        <f t="shared" si="254"/>
        <v>0</v>
      </c>
      <c r="BV5" s="188" t="str">
        <f t="shared" si="255"/>
        <v>-</v>
      </c>
    </row>
    <row r="6" ht="14.25">
      <c r="A6" s="189" t="s">
        <v>39</v>
      </c>
      <c r="B6" s="182" t="str">
        <f>Résultats!B17</f>
        <v>1.5</v>
      </c>
      <c r="C6" s="183" t="str">
        <f>Résultats!C17</f>
        <v>A</v>
      </c>
      <c r="D6" s="34">
        <f>Résultats!E17</f>
        <v>0</v>
      </c>
      <c r="E6" s="33"/>
      <c r="F6" s="79" t="str">
        <f>'P01'!F16</f>
        <v>na</v>
      </c>
      <c r="G6" s="82" t="str">
        <f>'P02'!F16</f>
        <v>na</v>
      </c>
      <c r="H6" s="82" t="str">
        <f>'P03'!F16</f>
        <v>na</v>
      </c>
      <c r="I6" s="82" t="str">
        <f>'P04'!F16</f>
        <v>na</v>
      </c>
      <c r="J6" s="82" t="str">
        <f>'P05'!F16</f>
        <v>na</v>
      </c>
      <c r="K6" s="82" t="str">
        <f>'P06'!F16</f>
        <v>na</v>
      </c>
      <c r="L6" s="82" t="str">
        <f>'P07'!F16</f>
        <v>na</v>
      </c>
      <c r="M6" s="82" t="str">
        <f>'P08'!F16</f>
        <v>na</v>
      </c>
      <c r="N6" s="82" t="str">
        <f>'P09'!F16</f>
        <v>na</v>
      </c>
      <c r="O6" s="82" t="str">
        <f>'P10'!F16</f>
        <v>na</v>
      </c>
      <c r="P6" s="82" t="str">
        <f>'P11'!F16</f>
        <v>na</v>
      </c>
      <c r="Q6" s="82" t="str">
        <f>'P12'!F16</f>
        <v>na</v>
      </c>
      <c r="R6" s="82" t="str">
        <f>'P13'!F16</f>
        <v>na</v>
      </c>
      <c r="S6" s="82" t="str">
        <f>'P14'!F16</f>
        <v>nt</v>
      </c>
      <c r="T6" s="82" t="str">
        <f>'P15'!F16</f>
        <v>nt</v>
      </c>
      <c r="U6" s="82" t="str">
        <f>'P16'!F16</f>
        <v>nt</v>
      </c>
      <c r="V6" s="82" t="str">
        <f>'P17'!F16</f>
        <v>nt</v>
      </c>
      <c r="W6" s="82" t="str">
        <f>'P18'!F16</f>
        <v>nt</v>
      </c>
      <c r="X6" s="82" t="str">
        <f>'P19'!F16</f>
        <v>nt</v>
      </c>
      <c r="Y6" s="82" t="str">
        <f>'P20'!F16</f>
        <v>nt</v>
      </c>
      <c r="Z6" s="82" t="str">
        <f>'P21'!F16</f>
        <v>nt</v>
      </c>
      <c r="AA6" s="82" t="str">
        <f>'P22'!F16</f>
        <v>nt</v>
      </c>
      <c r="AB6" s="82" t="str">
        <f>'P23'!F16</f>
        <v>nt</v>
      </c>
      <c r="AC6" s="82" t="str">
        <f>'P24'!F16</f>
        <v>nt</v>
      </c>
      <c r="AD6" s="82" t="str">
        <f>'P25'!F16</f>
        <v>nt</v>
      </c>
      <c r="AE6" s="184" t="str">
        <f>'P26'!F16</f>
        <v>nt</v>
      </c>
      <c r="AF6" s="34">
        <f t="shared" si="249"/>
        <v>0</v>
      </c>
      <c r="AG6" s="34">
        <f t="shared" si="250"/>
        <v>0</v>
      </c>
      <c r="AH6" s="34">
        <f t="shared" si="251"/>
        <v>13</v>
      </c>
      <c r="AI6" s="34">
        <f t="shared" si="252"/>
        <v>13</v>
      </c>
      <c r="AJ6" s="50" t="str">
        <f t="shared" si="253"/>
        <v>NA</v>
      </c>
      <c r="AK6" s="33"/>
      <c r="AL6" s="194" t="s">
        <v>159</v>
      </c>
      <c r="AM6" s="195">
        <f>COUNTIFS($C$2:$C$107,"AA",$AJ$2:$AJ$107,"C")</f>
        <v>11</v>
      </c>
      <c r="AN6" s="195">
        <f>COUNTIFS($C$2:$C$107,"AA",$AJ$2:$AJ$107,"NC")</f>
        <v>3</v>
      </c>
      <c r="AO6" s="195">
        <f>COUNTIFS($C$2:$C$107,"AA",$AJ$2:$AJ$107,"NA")</f>
        <v>9</v>
      </c>
      <c r="AP6" s="195">
        <f>COUNTIFS($C$2:$C$107,"AA",$AJ$2:$AJ$107,"NT")</f>
        <v>0</v>
      </c>
      <c r="AQ6" s="195">
        <f t="shared" si="256"/>
        <v>14</v>
      </c>
      <c r="AR6" s="33"/>
      <c r="AS6" s="185" t="str">
        <f>Résultats!B17</f>
        <v>1.5</v>
      </c>
      <c r="AT6" s="186" t="str">
        <f>Résultats!C17</f>
        <v>A</v>
      </c>
      <c r="AU6" s="34">
        <f>'P01'!$G16</f>
        <v>0</v>
      </c>
      <c r="AV6" s="34">
        <f>'P02'!$G16</f>
        <v>0</v>
      </c>
      <c r="AW6" s="34">
        <f>'P03'!$G16</f>
        <v>0</v>
      </c>
      <c r="AX6" s="34">
        <f>'P04'!$G16</f>
        <v>0</v>
      </c>
      <c r="AY6" s="34">
        <f>'P05'!$G16</f>
        <v>0</v>
      </c>
      <c r="AZ6" s="34">
        <f>'P06'!$G16</f>
        <v>0</v>
      </c>
      <c r="BA6" s="34">
        <f>'P07'!$G16</f>
        <v>0</v>
      </c>
      <c r="BB6" s="34">
        <f>'P08'!$G16</f>
        <v>0</v>
      </c>
      <c r="BC6" s="34">
        <f>'P09'!$G16</f>
        <v>0</v>
      </c>
      <c r="BD6" s="34">
        <f>'P10'!$G16</f>
        <v>0</v>
      </c>
      <c r="BE6" s="34">
        <f>'P11'!$G16</f>
        <v>0</v>
      </c>
      <c r="BF6" s="34">
        <f>'P12'!$G16</f>
        <v>0</v>
      </c>
      <c r="BG6" s="34">
        <f>'P13'!$G16</f>
        <v>0</v>
      </c>
      <c r="BH6" s="34">
        <f>'P14'!$G16</f>
        <v>0</v>
      </c>
      <c r="BI6" s="34">
        <f>'P15'!$G16</f>
        <v>0</v>
      </c>
      <c r="BJ6" s="34">
        <f>'P16'!$G16</f>
        <v>0</v>
      </c>
      <c r="BK6" s="34">
        <f>'P17'!$G16</f>
        <v>0</v>
      </c>
      <c r="BL6" s="34">
        <f>'P18'!$G16</f>
        <v>0</v>
      </c>
      <c r="BM6" s="34">
        <f>'P19'!$G16</f>
        <v>0</v>
      </c>
      <c r="BN6" s="34">
        <f>'P20'!$G16</f>
        <v>0</v>
      </c>
      <c r="BO6" s="34"/>
      <c r="BP6" s="34">
        <f>'P22'!$G16</f>
        <v>0</v>
      </c>
      <c r="BQ6" s="34">
        <f>'P23'!$G16</f>
        <v>0</v>
      </c>
      <c r="BR6" s="34">
        <f>'P24'!$G16</f>
        <v>0</v>
      </c>
      <c r="BS6" s="34">
        <f>'P25'!$G16</f>
        <v>0</v>
      </c>
      <c r="BT6" s="187">
        <f>'P26'!$G16</f>
        <v>0</v>
      </c>
      <c r="BU6" s="34">
        <f t="shared" si="254"/>
        <v>0</v>
      </c>
      <c r="BV6" s="188" t="str">
        <f t="shared" si="255"/>
        <v>-</v>
      </c>
    </row>
    <row r="7" ht="14.25">
      <c r="A7" s="189" t="s">
        <v>39</v>
      </c>
      <c r="B7" s="182" t="str">
        <f>Résultats!B18</f>
        <v>1.6</v>
      </c>
      <c r="C7" s="183" t="str">
        <f>Résultats!C18</f>
        <v>A</v>
      </c>
      <c r="D7" s="34">
        <f>Résultats!E18</f>
        <v>0</v>
      </c>
      <c r="E7" s="33"/>
      <c r="F7" s="79" t="str">
        <f>'P01'!F17</f>
        <v>na</v>
      </c>
      <c r="G7" s="82" t="str">
        <f>'P02'!F17</f>
        <v>na</v>
      </c>
      <c r="H7" s="82" t="str">
        <f>'P03'!F17</f>
        <v>na</v>
      </c>
      <c r="I7" s="82" t="str">
        <f>'P04'!F17</f>
        <v>na</v>
      </c>
      <c r="J7" s="82" t="str">
        <f>'P05'!F17</f>
        <v>na</v>
      </c>
      <c r="K7" s="82" t="str">
        <f>'P06'!F17</f>
        <v>na</v>
      </c>
      <c r="L7" s="82" t="str">
        <f>'P07'!F17</f>
        <v>na</v>
      </c>
      <c r="M7" s="82" t="str">
        <f>'P08'!F17</f>
        <v>na</v>
      </c>
      <c r="N7" s="82" t="str">
        <f>'P09'!F17</f>
        <v>na</v>
      </c>
      <c r="O7" s="82" t="str">
        <f>'P10'!F17</f>
        <v>na</v>
      </c>
      <c r="P7" s="82" t="str">
        <f>'P11'!F17</f>
        <v>na</v>
      </c>
      <c r="Q7" s="82" t="str">
        <f>'P12'!F17</f>
        <v>na</v>
      </c>
      <c r="R7" s="82" t="str">
        <f>'P13'!F17</f>
        <v>nc</v>
      </c>
      <c r="S7" s="82" t="str">
        <f>'P14'!F17</f>
        <v>nt</v>
      </c>
      <c r="T7" s="82" t="str">
        <f>'P15'!F17</f>
        <v>nt</v>
      </c>
      <c r="U7" s="82" t="str">
        <f>'P16'!F17</f>
        <v>nt</v>
      </c>
      <c r="V7" s="82" t="str">
        <f>'P17'!F17</f>
        <v>nt</v>
      </c>
      <c r="W7" s="82" t="str">
        <f>'P18'!F17</f>
        <v>nt</v>
      </c>
      <c r="X7" s="82" t="str">
        <f>'P19'!F17</f>
        <v>nt</v>
      </c>
      <c r="Y7" s="82" t="str">
        <f>'P20'!F17</f>
        <v>nt</v>
      </c>
      <c r="Z7" s="82" t="str">
        <f>'P21'!F17</f>
        <v>nt</v>
      </c>
      <c r="AA7" s="82" t="str">
        <f>'P22'!F17</f>
        <v>nt</v>
      </c>
      <c r="AB7" s="82" t="str">
        <f>'P23'!F17</f>
        <v>nt</v>
      </c>
      <c r="AC7" s="82" t="str">
        <f>'P24'!F17</f>
        <v>nt</v>
      </c>
      <c r="AD7" s="82" t="str">
        <f>'P25'!F17</f>
        <v>nt</v>
      </c>
      <c r="AE7" s="184" t="str">
        <f>'P26'!F17</f>
        <v>nt</v>
      </c>
      <c r="AF7" s="34">
        <f t="shared" si="249"/>
        <v>0</v>
      </c>
      <c r="AG7" s="34">
        <f t="shared" si="250"/>
        <v>1</v>
      </c>
      <c r="AH7" s="34">
        <f t="shared" si="251"/>
        <v>12</v>
      </c>
      <c r="AI7" s="34">
        <f t="shared" si="252"/>
        <v>13</v>
      </c>
      <c r="AJ7" s="50" t="str">
        <f t="shared" si="253"/>
        <v>NC</v>
      </c>
      <c r="AK7" s="33"/>
      <c r="AL7" s="196" t="s">
        <v>441</v>
      </c>
      <c r="AM7" s="194">
        <f t="shared" ref="AM7:AQ7" si="257">SUM(AM5:AM6)</f>
        <v>54</v>
      </c>
      <c r="AN7" s="194">
        <f t="shared" si="257"/>
        <v>7</v>
      </c>
      <c r="AO7" s="194">
        <f t="shared" si="257"/>
        <v>45</v>
      </c>
      <c r="AP7" s="194">
        <f t="shared" si="257"/>
        <v>0</v>
      </c>
      <c r="AQ7" s="194">
        <f t="shared" si="257"/>
        <v>61</v>
      </c>
      <c r="AR7" s="33"/>
      <c r="AS7" s="185" t="str">
        <f>Résultats!B18</f>
        <v>1.6</v>
      </c>
      <c r="AT7" s="186" t="str">
        <f>Résultats!C18</f>
        <v>A</v>
      </c>
      <c r="AU7" s="34">
        <f>'P01'!$G17</f>
        <v>0</v>
      </c>
      <c r="AV7" s="34">
        <f>'P02'!$G17</f>
        <v>0</v>
      </c>
      <c r="AW7" s="34">
        <f>'P03'!$G17</f>
        <v>0</v>
      </c>
      <c r="AX7" s="34">
        <f>'P04'!$G17</f>
        <v>0</v>
      </c>
      <c r="AY7" s="34">
        <f>'P05'!$G17</f>
        <v>0</v>
      </c>
      <c r="AZ7" s="34">
        <f>'P06'!$G17</f>
        <v>0</v>
      </c>
      <c r="BA7" s="34">
        <f>'P07'!$G17</f>
        <v>0</v>
      </c>
      <c r="BB7" s="34">
        <f>'P08'!$G17</f>
        <v>0</v>
      </c>
      <c r="BC7" s="34">
        <f>'P09'!$G17</f>
        <v>0</v>
      </c>
      <c r="BD7" s="34">
        <f>'P10'!$G17</f>
        <v>0</v>
      </c>
      <c r="BE7" s="34">
        <f>'P11'!$G17</f>
        <v>0</v>
      </c>
      <c r="BF7" s="34">
        <f>'P12'!$G17</f>
        <v>0</v>
      </c>
      <c r="BG7" s="34">
        <f>'P13'!$G17</f>
        <v>0</v>
      </c>
      <c r="BH7" s="34">
        <f>'P14'!$G17</f>
        <v>0</v>
      </c>
      <c r="BI7" s="34">
        <f>'P15'!$G17</f>
        <v>0</v>
      </c>
      <c r="BJ7" s="34">
        <f>'P16'!$G17</f>
        <v>0</v>
      </c>
      <c r="BK7" s="34">
        <f>'P17'!$G17</f>
        <v>0</v>
      </c>
      <c r="BL7" s="34">
        <f>'P18'!$G17</f>
        <v>0</v>
      </c>
      <c r="BM7" s="34">
        <f>'P19'!$G17</f>
        <v>0</v>
      </c>
      <c r="BN7" s="34">
        <f>'P20'!$G17</f>
        <v>0</v>
      </c>
      <c r="BO7" s="34"/>
      <c r="BP7" s="34">
        <f>'P22'!$G17</f>
        <v>0</v>
      </c>
      <c r="BQ7" s="34">
        <f>'P23'!$G17</f>
        <v>0</v>
      </c>
      <c r="BR7" s="34">
        <f>'P24'!$G17</f>
        <v>0</v>
      </c>
      <c r="BS7" s="34">
        <f>'P25'!$G17</f>
        <v>0</v>
      </c>
      <c r="BT7" s="187">
        <f>'P26'!$G17</f>
        <v>0</v>
      </c>
      <c r="BU7" s="34">
        <f t="shared" si="254"/>
        <v>0</v>
      </c>
      <c r="BV7" s="188" t="str">
        <f t="shared" si="255"/>
        <v>-</v>
      </c>
    </row>
    <row r="8" ht="14.25">
      <c r="A8" s="189" t="s">
        <v>39</v>
      </c>
      <c r="B8" s="182" t="str">
        <f>Résultats!B19</f>
        <v>1.7</v>
      </c>
      <c r="C8" s="183" t="str">
        <f>Résultats!C19</f>
        <v>A</v>
      </c>
      <c r="D8" s="34">
        <f>Résultats!E19</f>
        <v>0</v>
      </c>
      <c r="E8" s="33"/>
      <c r="F8" s="79" t="str">
        <f>'P01'!F18</f>
        <v>na</v>
      </c>
      <c r="G8" s="82" t="str">
        <f>'P02'!F18</f>
        <v>na</v>
      </c>
      <c r="H8" s="82" t="str">
        <f>'P03'!F18</f>
        <v>na</v>
      </c>
      <c r="I8" s="82" t="str">
        <f>'P04'!F18</f>
        <v>na</v>
      </c>
      <c r="J8" s="82" t="str">
        <f>'P05'!F18</f>
        <v>na</v>
      </c>
      <c r="K8" s="82" t="str">
        <f>'P06'!F18</f>
        <v>na</v>
      </c>
      <c r="L8" s="82" t="str">
        <f>'P07'!F18</f>
        <v>na</v>
      </c>
      <c r="M8" s="82" t="str">
        <f>'P08'!F18</f>
        <v>na</v>
      </c>
      <c r="N8" s="82" t="str">
        <f>'P09'!F18</f>
        <v>na</v>
      </c>
      <c r="O8" s="82" t="str">
        <f>'P10'!F18</f>
        <v>na</v>
      </c>
      <c r="P8" s="82" t="str">
        <f>'P11'!F18</f>
        <v>na</v>
      </c>
      <c r="Q8" s="82" t="str">
        <f>'P12'!F18</f>
        <v>na</v>
      </c>
      <c r="R8" s="82" t="str">
        <f>'P13'!F18</f>
        <v>na</v>
      </c>
      <c r="S8" s="82" t="str">
        <f>'P14'!F18</f>
        <v>nt</v>
      </c>
      <c r="T8" s="82" t="str">
        <f>'P15'!F18</f>
        <v>nt</v>
      </c>
      <c r="U8" s="82" t="str">
        <f>'P16'!F18</f>
        <v>nt</v>
      </c>
      <c r="V8" s="82" t="str">
        <f>'P17'!F18</f>
        <v>nt</v>
      </c>
      <c r="W8" s="82" t="str">
        <f>'P18'!F18</f>
        <v>nt</v>
      </c>
      <c r="X8" s="82" t="str">
        <f>'P19'!F18</f>
        <v>nt</v>
      </c>
      <c r="Y8" s="82" t="str">
        <f>'P20'!F18</f>
        <v>nt</v>
      </c>
      <c r="Z8" s="82" t="str">
        <f>'P21'!F18</f>
        <v>nt</v>
      </c>
      <c r="AA8" s="82" t="str">
        <f>'P22'!F18</f>
        <v>nt</v>
      </c>
      <c r="AB8" s="82" t="str">
        <f>'P23'!F18</f>
        <v>nt</v>
      </c>
      <c r="AC8" s="82" t="str">
        <f>'P24'!F18</f>
        <v>nt</v>
      </c>
      <c r="AD8" s="82" t="str">
        <f>'P25'!F18</f>
        <v>nt</v>
      </c>
      <c r="AE8" s="184" t="str">
        <f>'P26'!F18</f>
        <v>nt</v>
      </c>
      <c r="AF8" s="34">
        <f t="shared" si="249"/>
        <v>0</v>
      </c>
      <c r="AG8" s="34">
        <f t="shared" si="250"/>
        <v>0</v>
      </c>
      <c r="AH8" s="34">
        <f t="shared" si="251"/>
        <v>13</v>
      </c>
      <c r="AI8" s="34">
        <f t="shared" si="252"/>
        <v>13</v>
      </c>
      <c r="AJ8" s="50" t="str">
        <f t="shared" si="253"/>
        <v>NA</v>
      </c>
      <c r="AK8" s="33"/>
      <c r="AL8" s="197"/>
      <c r="AM8" s="197"/>
      <c r="AN8" s="197"/>
      <c r="AO8" s="197"/>
      <c r="AP8" s="197"/>
      <c r="AQ8" s="197"/>
      <c r="AR8" s="33"/>
      <c r="AS8" s="185" t="str">
        <f>Résultats!B19</f>
        <v>1.7</v>
      </c>
      <c r="AT8" s="186" t="str">
        <f>Résultats!C19</f>
        <v>A</v>
      </c>
      <c r="AU8" s="34">
        <f>'P01'!$G18</f>
        <v>0</v>
      </c>
      <c r="AV8" s="34">
        <f>'P02'!$G18</f>
        <v>0</v>
      </c>
      <c r="AW8" s="34">
        <f>'P03'!$G18</f>
        <v>0</v>
      </c>
      <c r="AX8" s="34">
        <f>'P04'!$G18</f>
        <v>0</v>
      </c>
      <c r="AY8" s="34">
        <f>'P05'!$G18</f>
        <v>0</v>
      </c>
      <c r="AZ8" s="34">
        <f>'P06'!$G18</f>
        <v>0</v>
      </c>
      <c r="BA8" s="34">
        <f>'P07'!$G18</f>
        <v>0</v>
      </c>
      <c r="BB8" s="34">
        <f>'P08'!$G18</f>
        <v>0</v>
      </c>
      <c r="BC8" s="34">
        <f>'P09'!$G18</f>
        <v>0</v>
      </c>
      <c r="BD8" s="34">
        <f>'P10'!$G18</f>
        <v>0</v>
      </c>
      <c r="BE8" s="34">
        <f>'P11'!$G18</f>
        <v>0</v>
      </c>
      <c r="BF8" s="34">
        <f>'P12'!$G18</f>
        <v>0</v>
      </c>
      <c r="BG8" s="34">
        <f>'P13'!$G18</f>
        <v>0</v>
      </c>
      <c r="BH8" s="34">
        <f>'P14'!$G18</f>
        <v>0</v>
      </c>
      <c r="BI8" s="34">
        <f>'P15'!$G18</f>
        <v>0</v>
      </c>
      <c r="BJ8" s="34">
        <f>'P16'!$G18</f>
        <v>0</v>
      </c>
      <c r="BK8" s="34">
        <f>'P17'!$G18</f>
        <v>0</v>
      </c>
      <c r="BL8" s="34">
        <f>'P18'!$G18</f>
        <v>0</v>
      </c>
      <c r="BM8" s="34">
        <f>'P19'!$G18</f>
        <v>0</v>
      </c>
      <c r="BN8" s="34">
        <f>'P20'!$G18</f>
        <v>0</v>
      </c>
      <c r="BO8" s="34"/>
      <c r="BP8" s="34">
        <f>'P22'!$G18</f>
        <v>0</v>
      </c>
      <c r="BQ8" s="34">
        <f>'P23'!$G18</f>
        <v>0</v>
      </c>
      <c r="BR8" s="34">
        <f>'P24'!$G18</f>
        <v>0</v>
      </c>
      <c r="BS8" s="34">
        <f>'P25'!$G18</f>
        <v>0</v>
      </c>
      <c r="BT8" s="187">
        <f>'P26'!$G18</f>
        <v>0</v>
      </c>
      <c r="BU8" s="34">
        <f t="shared" si="254"/>
        <v>0</v>
      </c>
      <c r="BV8" s="188" t="str">
        <f t="shared" si="255"/>
        <v>-</v>
      </c>
    </row>
    <row r="9" ht="14.25">
      <c r="A9" s="189" t="s">
        <v>39</v>
      </c>
      <c r="B9" s="182" t="str">
        <f>Résultats!B20</f>
        <v>1.8</v>
      </c>
      <c r="C9" s="183" t="str">
        <f>Résultats!C20</f>
        <v>AA</v>
      </c>
      <c r="D9" s="34">
        <f>Résultats!E20</f>
        <v>0</v>
      </c>
      <c r="E9" s="33"/>
      <c r="F9" s="79" t="str">
        <f>'P01'!F19</f>
        <v>na</v>
      </c>
      <c r="G9" s="82" t="str">
        <f>'P02'!F19</f>
        <v>na</v>
      </c>
      <c r="H9" s="82" t="str">
        <f>'P03'!F19</f>
        <v>na</v>
      </c>
      <c r="I9" s="82" t="str">
        <f>'P04'!F19</f>
        <v>na</v>
      </c>
      <c r="J9" s="82" t="str">
        <f>'P05'!F19</f>
        <v>na</v>
      </c>
      <c r="K9" s="82" t="str">
        <f>'P06'!F19</f>
        <v>na</v>
      </c>
      <c r="L9" s="82" t="str">
        <f>'P07'!F19</f>
        <v>na</v>
      </c>
      <c r="M9" s="82" t="str">
        <f>'P08'!F19</f>
        <v>na</v>
      </c>
      <c r="N9" s="82" t="str">
        <f>'P09'!F19</f>
        <v>na</v>
      </c>
      <c r="O9" s="82" t="str">
        <f>'P10'!F19</f>
        <v>na</v>
      </c>
      <c r="P9" s="82" t="str">
        <f>'P11'!F19</f>
        <v>na</v>
      </c>
      <c r="Q9" s="82" t="str">
        <f>'P12'!F19</f>
        <v>na</v>
      </c>
      <c r="R9" s="82" t="str">
        <f>'P13'!F19</f>
        <v>na</v>
      </c>
      <c r="S9" s="82" t="str">
        <f>'P14'!F19</f>
        <v>nt</v>
      </c>
      <c r="T9" s="82" t="str">
        <f>'P15'!F19</f>
        <v>nt</v>
      </c>
      <c r="U9" s="82" t="str">
        <f>'P16'!F19</f>
        <v>nt</v>
      </c>
      <c r="V9" s="82" t="str">
        <f>'P17'!F19</f>
        <v>nt</v>
      </c>
      <c r="W9" s="82" t="str">
        <f>'P18'!F19</f>
        <v>nt</v>
      </c>
      <c r="X9" s="82" t="str">
        <f>'P19'!F19</f>
        <v>nt</v>
      </c>
      <c r="Y9" s="82" t="str">
        <f>'P20'!F19</f>
        <v>nt</v>
      </c>
      <c r="Z9" s="82" t="str">
        <f>'P21'!F19</f>
        <v>nt</v>
      </c>
      <c r="AA9" s="82" t="str">
        <f>'P22'!F19</f>
        <v>nt</v>
      </c>
      <c r="AB9" s="82" t="str">
        <f>'P23'!F19</f>
        <v>nt</v>
      </c>
      <c r="AC9" s="82" t="str">
        <f>'P24'!F19</f>
        <v>nt</v>
      </c>
      <c r="AD9" s="82" t="str">
        <f>'P25'!F19</f>
        <v>nt</v>
      </c>
      <c r="AE9" s="184" t="str">
        <f>'P26'!F19</f>
        <v>nt</v>
      </c>
      <c r="AF9" s="34">
        <f t="shared" si="249"/>
        <v>0</v>
      </c>
      <c r="AG9" s="34">
        <f t="shared" si="250"/>
        <v>0</v>
      </c>
      <c r="AH9" s="34">
        <f t="shared" si="251"/>
        <v>13</v>
      </c>
      <c r="AI9" s="34">
        <f t="shared" si="252"/>
        <v>13</v>
      </c>
      <c r="AJ9" s="50" t="str">
        <f t="shared" si="253"/>
        <v>NA</v>
      </c>
      <c r="AK9" s="33"/>
      <c r="AL9" s="197"/>
      <c r="AM9" s="197"/>
      <c r="AN9" s="197"/>
      <c r="AO9" s="197"/>
      <c r="AP9" s="197"/>
      <c r="AQ9" s="197"/>
      <c r="AR9" s="33"/>
      <c r="AS9" s="185" t="str">
        <f>Résultats!B20</f>
        <v>1.8</v>
      </c>
      <c r="AT9" s="186" t="str">
        <f>Résultats!C20</f>
        <v>AA</v>
      </c>
      <c r="AU9" s="34">
        <f>'P01'!$G19</f>
        <v>0</v>
      </c>
      <c r="AV9" s="34">
        <f>'P02'!$G19</f>
        <v>0</v>
      </c>
      <c r="AW9" s="34">
        <f>'P03'!$G19</f>
        <v>0</v>
      </c>
      <c r="AX9" s="34">
        <f>'P04'!$G19</f>
        <v>0</v>
      </c>
      <c r="AY9" s="34">
        <f>'P05'!$G19</f>
        <v>0</v>
      </c>
      <c r="AZ9" s="34">
        <f>'P06'!$G19</f>
        <v>0</v>
      </c>
      <c r="BA9" s="34">
        <f>'P07'!$G19</f>
        <v>0</v>
      </c>
      <c r="BB9" s="34">
        <f>'P08'!$G19</f>
        <v>0</v>
      </c>
      <c r="BC9" s="34">
        <f>'P09'!$G19</f>
        <v>0</v>
      </c>
      <c r="BD9" s="34">
        <f>'P10'!$G19</f>
        <v>0</v>
      </c>
      <c r="BE9" s="34">
        <f>'P11'!$G19</f>
        <v>0</v>
      </c>
      <c r="BF9" s="34">
        <f>'P12'!$G19</f>
        <v>0</v>
      </c>
      <c r="BG9" s="34">
        <f>'P13'!$G19</f>
        <v>0</v>
      </c>
      <c r="BH9" s="34">
        <f>'P14'!$G19</f>
        <v>0</v>
      </c>
      <c r="BI9" s="34">
        <f>'P15'!$G19</f>
        <v>0</v>
      </c>
      <c r="BJ9" s="34">
        <f>'P16'!$G19</f>
        <v>0</v>
      </c>
      <c r="BK9" s="34">
        <f>'P17'!$G19</f>
        <v>0</v>
      </c>
      <c r="BL9" s="34">
        <f>'P18'!$G19</f>
        <v>0</v>
      </c>
      <c r="BM9" s="34">
        <f>'P19'!$G19</f>
        <v>0</v>
      </c>
      <c r="BN9" s="34">
        <f>'P20'!$G19</f>
        <v>0</v>
      </c>
      <c r="BO9" s="34"/>
      <c r="BP9" s="34">
        <f>'P22'!$G19</f>
        <v>0</v>
      </c>
      <c r="BQ9" s="34">
        <f>'P23'!$G19</f>
        <v>0</v>
      </c>
      <c r="BR9" s="34">
        <f>'P24'!$G19</f>
        <v>0</v>
      </c>
      <c r="BS9" s="34">
        <f>'P25'!$G19</f>
        <v>0</v>
      </c>
      <c r="BT9" s="187">
        <f>'P26'!$G19</f>
        <v>0</v>
      </c>
      <c r="BU9" s="34">
        <f t="shared" si="254"/>
        <v>0</v>
      </c>
      <c r="BV9" s="188" t="str">
        <f t="shared" si="255"/>
        <v>-</v>
      </c>
    </row>
    <row r="10" ht="14.25">
      <c r="A10" s="189" t="s">
        <v>39</v>
      </c>
      <c r="B10" s="182" t="str">
        <f>Résultats!B21</f>
        <v>1.9</v>
      </c>
      <c r="C10" s="183" t="str">
        <f>Résultats!C21</f>
        <v>A</v>
      </c>
      <c r="D10" s="34">
        <f>Résultats!E21</f>
        <v>0</v>
      </c>
      <c r="E10" s="33"/>
      <c r="F10" s="79" t="str">
        <f>'P01'!F20</f>
        <v>na</v>
      </c>
      <c r="G10" s="82" t="str">
        <f>'P02'!F20</f>
        <v>na</v>
      </c>
      <c r="H10" s="82" t="str">
        <f>'P03'!F20</f>
        <v>na</v>
      </c>
      <c r="I10" s="82" t="str">
        <f>'P04'!F20</f>
        <v>na</v>
      </c>
      <c r="J10" s="82" t="str">
        <f>'P05'!F20</f>
        <v>na</v>
      </c>
      <c r="K10" s="82" t="str">
        <f>'P06'!F20</f>
        <v>na</v>
      </c>
      <c r="L10" s="82" t="str">
        <f>'P07'!F20</f>
        <v>na</v>
      </c>
      <c r="M10" s="82" t="str">
        <f>'P08'!F20</f>
        <v>na</v>
      </c>
      <c r="N10" s="82" t="str">
        <f>'P09'!F20</f>
        <v>na</v>
      </c>
      <c r="O10" s="82" t="str">
        <f>'P10'!F20</f>
        <v>na</v>
      </c>
      <c r="P10" s="82" t="str">
        <f>'P11'!F20</f>
        <v>na</v>
      </c>
      <c r="Q10" s="82" t="str">
        <f>'P12'!F20</f>
        <v>na</v>
      </c>
      <c r="R10" s="82" t="str">
        <f>'P13'!F20</f>
        <v>na</v>
      </c>
      <c r="S10" s="82" t="str">
        <f>'P14'!F20</f>
        <v>nt</v>
      </c>
      <c r="T10" s="82" t="str">
        <f>'P15'!F20</f>
        <v>nt</v>
      </c>
      <c r="U10" s="82" t="str">
        <f>'P16'!F20</f>
        <v>nt</v>
      </c>
      <c r="V10" s="82" t="str">
        <f>'P17'!F20</f>
        <v>nt</v>
      </c>
      <c r="W10" s="82" t="str">
        <f>'P18'!F20</f>
        <v>nt</v>
      </c>
      <c r="X10" s="82" t="str">
        <f>'P19'!F20</f>
        <v>nt</v>
      </c>
      <c r="Y10" s="82" t="str">
        <f>'P20'!F20</f>
        <v>nt</v>
      </c>
      <c r="Z10" s="82" t="str">
        <f>'P21'!F20</f>
        <v>nt</v>
      </c>
      <c r="AA10" s="82" t="str">
        <f>'P22'!F20</f>
        <v>nt</v>
      </c>
      <c r="AB10" s="82" t="str">
        <f>'P23'!F20</f>
        <v>nt</v>
      </c>
      <c r="AC10" s="82" t="str">
        <f>'P24'!F20</f>
        <v>nt</v>
      </c>
      <c r="AD10" s="82" t="str">
        <f>'P25'!F20</f>
        <v>nt</v>
      </c>
      <c r="AE10" s="184" t="str">
        <f>'P26'!F20</f>
        <v>nt</v>
      </c>
      <c r="AF10" s="34">
        <f t="shared" si="249"/>
        <v>0</v>
      </c>
      <c r="AG10" s="34">
        <f t="shared" si="250"/>
        <v>0</v>
      </c>
      <c r="AH10" s="34">
        <f t="shared" si="251"/>
        <v>13</v>
      </c>
      <c r="AI10" s="34">
        <f t="shared" si="252"/>
        <v>13</v>
      </c>
      <c r="AJ10" s="50" t="str">
        <f t="shared" si="253"/>
        <v>NA</v>
      </c>
      <c r="AK10" s="33"/>
      <c r="AL10" s="197"/>
      <c r="AM10" s="197"/>
      <c r="AN10" s="197"/>
      <c r="AO10" s="197"/>
      <c r="AP10" s="197"/>
      <c r="AQ10" s="197"/>
      <c r="AR10" s="33"/>
      <c r="AS10" s="185" t="str">
        <f>Résultats!B21</f>
        <v>1.9</v>
      </c>
      <c r="AT10" s="186" t="str">
        <f>Résultats!C21</f>
        <v>A</v>
      </c>
      <c r="AU10" s="34">
        <f>'P01'!$G20</f>
        <v>0</v>
      </c>
      <c r="AV10" s="34">
        <f>'P02'!$G20</f>
        <v>0</v>
      </c>
      <c r="AW10" s="34">
        <f>'P03'!$G20</f>
        <v>0</v>
      </c>
      <c r="AX10" s="34">
        <f>'P04'!$G20</f>
        <v>0</v>
      </c>
      <c r="AY10" s="34">
        <f>'P05'!$G20</f>
        <v>0</v>
      </c>
      <c r="AZ10" s="34">
        <f>'P06'!$G20</f>
        <v>0</v>
      </c>
      <c r="BA10" s="34">
        <f>'P07'!$G20</f>
        <v>0</v>
      </c>
      <c r="BB10" s="34">
        <f>'P08'!$G20</f>
        <v>0</v>
      </c>
      <c r="BC10" s="34">
        <f>'P09'!$G20</f>
        <v>0</v>
      </c>
      <c r="BD10" s="34">
        <f>'P10'!$G20</f>
        <v>0</v>
      </c>
      <c r="BE10" s="34">
        <f>'P11'!$G20</f>
        <v>0</v>
      </c>
      <c r="BF10" s="34">
        <f>'P12'!$G20</f>
        <v>0</v>
      </c>
      <c r="BG10" s="34">
        <f>'P13'!$G20</f>
        <v>0</v>
      </c>
      <c r="BH10" s="34">
        <f>'P14'!$G20</f>
        <v>0</v>
      </c>
      <c r="BI10" s="34">
        <f>'P15'!$G20</f>
        <v>0</v>
      </c>
      <c r="BJ10" s="34">
        <f>'P16'!$G20</f>
        <v>0</v>
      </c>
      <c r="BK10" s="34">
        <f>'P17'!$G20</f>
        <v>0</v>
      </c>
      <c r="BL10" s="34">
        <f>'P18'!$G20</f>
        <v>0</v>
      </c>
      <c r="BM10" s="34">
        <f>'P19'!$G20</f>
        <v>0</v>
      </c>
      <c r="BN10" s="34">
        <f>'P20'!$G20</f>
        <v>0</v>
      </c>
      <c r="BO10" s="34"/>
      <c r="BP10" s="34">
        <f>'P22'!$G20</f>
        <v>0</v>
      </c>
      <c r="BQ10" s="34">
        <f>'P23'!$G20</f>
        <v>0</v>
      </c>
      <c r="BR10" s="34">
        <f>'P24'!$G20</f>
        <v>0</v>
      </c>
      <c r="BS10" s="34">
        <f>'P25'!$G20</f>
        <v>0</v>
      </c>
      <c r="BT10" s="187">
        <f>'P26'!$G20</f>
        <v>0</v>
      </c>
      <c r="BU10" s="34">
        <f t="shared" si="254"/>
        <v>0</v>
      </c>
      <c r="BV10" s="188" t="str">
        <f t="shared" si="255"/>
        <v>-</v>
      </c>
    </row>
    <row r="11" ht="14.25">
      <c r="A11" s="181" t="s">
        <v>86</v>
      </c>
      <c r="B11" s="182" t="str">
        <f>Résultats!B22</f>
        <v>2.1</v>
      </c>
      <c r="C11" s="183" t="str">
        <f>Résultats!C22</f>
        <v>A</v>
      </c>
      <c r="D11" s="34">
        <f>Résultats!E22</f>
        <v>0</v>
      </c>
      <c r="E11" s="33"/>
      <c r="F11" s="79" t="str">
        <f>'P01'!F21</f>
        <v>na</v>
      </c>
      <c r="G11" s="82" t="str">
        <f>'P02'!F21</f>
        <v>na</v>
      </c>
      <c r="H11" s="82" t="str">
        <f>'P03'!F21</f>
        <v>na</v>
      </c>
      <c r="I11" s="82" t="str">
        <f>'P04'!F21</f>
        <v>na</v>
      </c>
      <c r="J11" s="82" t="str">
        <f>'P05'!F21</f>
        <v>na</v>
      </c>
      <c r="K11" s="82" t="str">
        <f>'P06'!F21</f>
        <v>na</v>
      </c>
      <c r="L11" s="82" t="str">
        <f>'P07'!F21</f>
        <v>na</v>
      </c>
      <c r="M11" s="82" t="str">
        <f>'P08'!F21</f>
        <v>c</v>
      </c>
      <c r="N11" s="82" t="str">
        <f>'P09'!F21</f>
        <v>na</v>
      </c>
      <c r="O11" s="82" t="str">
        <f>'P10'!F21</f>
        <v>na</v>
      </c>
      <c r="P11" s="82" t="str">
        <f>'P11'!F21</f>
        <v>c</v>
      </c>
      <c r="Q11" s="82" t="str">
        <f>'P12'!F21</f>
        <v>na</v>
      </c>
      <c r="R11" s="82" t="str">
        <f>'P13'!F21</f>
        <v>na</v>
      </c>
      <c r="S11" s="82" t="str">
        <f>'P14'!F21</f>
        <v>nt</v>
      </c>
      <c r="T11" s="82" t="str">
        <f>'P15'!F21</f>
        <v>nt</v>
      </c>
      <c r="U11" s="82" t="str">
        <f>'P16'!F21</f>
        <v>nt</v>
      </c>
      <c r="V11" s="82" t="str">
        <f>'P17'!F21</f>
        <v>nt</v>
      </c>
      <c r="W11" s="82" t="str">
        <f>'P18'!F21</f>
        <v>nt</v>
      </c>
      <c r="X11" s="82" t="str">
        <f>'P19'!F21</f>
        <v>nt</v>
      </c>
      <c r="Y11" s="82" t="str">
        <f>'P20'!F21</f>
        <v>nt</v>
      </c>
      <c r="Z11" s="82" t="str">
        <f>'P21'!F21</f>
        <v>nt</v>
      </c>
      <c r="AA11" s="82" t="str">
        <f>'P22'!F21</f>
        <v>nt</v>
      </c>
      <c r="AB11" s="82" t="str">
        <f>'P23'!F21</f>
        <v>nt</v>
      </c>
      <c r="AC11" s="82" t="str">
        <f>'P24'!F21</f>
        <v>nt</v>
      </c>
      <c r="AD11" s="82" t="str">
        <f>'P25'!F21</f>
        <v>nt</v>
      </c>
      <c r="AE11" s="184" t="str">
        <f>'P26'!F21</f>
        <v>nt</v>
      </c>
      <c r="AF11" s="34">
        <f t="shared" si="249"/>
        <v>2</v>
      </c>
      <c r="AG11" s="34">
        <f t="shared" si="250"/>
        <v>0</v>
      </c>
      <c r="AH11" s="34">
        <f t="shared" si="251"/>
        <v>11</v>
      </c>
      <c r="AI11" s="34">
        <f t="shared" si="252"/>
        <v>13</v>
      </c>
      <c r="AJ11" s="50" t="str">
        <f t="shared" si="253"/>
        <v>C</v>
      </c>
      <c r="AK11" s="33"/>
      <c r="AL11" s="190" t="s">
        <v>442</v>
      </c>
      <c r="AM11" s="191"/>
      <c r="AN11" s="192"/>
      <c r="AO11" s="197"/>
      <c r="AP11" s="197"/>
      <c r="AQ11" s="197"/>
      <c r="AR11" s="33"/>
      <c r="AS11" s="185" t="str">
        <f>Résultats!B22</f>
        <v>2.1</v>
      </c>
      <c r="AT11" s="186" t="str">
        <f>Résultats!C22</f>
        <v>A</v>
      </c>
      <c r="AU11" s="34">
        <f>'P01'!$G21</f>
        <v>0</v>
      </c>
      <c r="AV11" s="34">
        <f>'P02'!$G21</f>
        <v>0</v>
      </c>
      <c r="AW11" s="34">
        <f>'P03'!$G21</f>
        <v>0</v>
      </c>
      <c r="AX11" s="34">
        <f>'P04'!$G21</f>
        <v>0</v>
      </c>
      <c r="AY11" s="34">
        <f>'P05'!$G21</f>
        <v>0</v>
      </c>
      <c r="AZ11" s="34">
        <f>'P06'!$G21</f>
        <v>0</v>
      </c>
      <c r="BA11" s="34">
        <f>'P07'!$G21</f>
        <v>0</v>
      </c>
      <c r="BB11" s="34">
        <f>'P08'!$G21</f>
        <v>0</v>
      </c>
      <c r="BC11" s="34">
        <f>'P09'!$G21</f>
        <v>0</v>
      </c>
      <c r="BD11" s="34">
        <f>'P10'!$G21</f>
        <v>0</v>
      </c>
      <c r="BE11" s="34">
        <f>'P11'!$G21</f>
        <v>0</v>
      </c>
      <c r="BF11" s="34">
        <f>'P12'!$G21</f>
        <v>0</v>
      </c>
      <c r="BG11" s="34">
        <f>'P13'!$G21</f>
        <v>0</v>
      </c>
      <c r="BH11" s="34">
        <f>'P14'!$G21</f>
        <v>0</v>
      </c>
      <c r="BI11" s="34">
        <f>'P15'!$G21</f>
        <v>0</v>
      </c>
      <c r="BJ11" s="34">
        <f>'P16'!$G21</f>
        <v>0</v>
      </c>
      <c r="BK11" s="34">
        <f>'P17'!$G21</f>
        <v>0</v>
      </c>
      <c r="BL11" s="34">
        <f>'P18'!$G21</f>
        <v>0</v>
      </c>
      <c r="BM11" s="34">
        <f>'P19'!$G21</f>
        <v>0</v>
      </c>
      <c r="BN11" s="34">
        <f>'P20'!$G21</f>
        <v>0</v>
      </c>
      <c r="BO11" s="34"/>
      <c r="BP11" s="34">
        <f>'P22'!$G21</f>
        <v>0</v>
      </c>
      <c r="BQ11" s="34">
        <f>'P23'!$G21</f>
        <v>0</v>
      </c>
      <c r="BR11" s="34">
        <f>'P24'!$G21</f>
        <v>0</v>
      </c>
      <c r="BS11" s="34">
        <f>'P25'!$G21</f>
        <v>0</v>
      </c>
      <c r="BT11" s="187">
        <f>'P26'!$G21</f>
        <v>0</v>
      </c>
      <c r="BU11" s="34">
        <f t="shared" si="254"/>
        <v>0</v>
      </c>
      <c r="BV11" s="188" t="str">
        <f t="shared" si="255"/>
        <v>-</v>
      </c>
    </row>
    <row r="12" ht="14.25">
      <c r="A12" s="189" t="s">
        <v>86</v>
      </c>
      <c r="B12" s="182" t="str">
        <f>Résultats!B23</f>
        <v>2.2</v>
      </c>
      <c r="C12" s="183" t="str">
        <f>Résultats!C23</f>
        <v>A</v>
      </c>
      <c r="D12" s="34">
        <f>Résultats!E23</f>
        <v>0</v>
      </c>
      <c r="E12" s="33"/>
      <c r="F12" s="79" t="str">
        <f>'P01'!F22</f>
        <v>na</v>
      </c>
      <c r="G12" s="82" t="str">
        <f>'P02'!F22</f>
        <v>na</v>
      </c>
      <c r="H12" s="82" t="str">
        <f>'P03'!F22</f>
        <v>na</v>
      </c>
      <c r="I12" s="82" t="str">
        <f>'P04'!F22</f>
        <v>na</v>
      </c>
      <c r="J12" s="82" t="str">
        <f>'P05'!F22</f>
        <v>na</v>
      </c>
      <c r="K12" s="82" t="str">
        <f>'P06'!F22</f>
        <v>na</v>
      </c>
      <c r="L12" s="82" t="str">
        <f>'P07'!F22</f>
        <v>na</v>
      </c>
      <c r="M12" s="82" t="str">
        <f>'P08'!F22</f>
        <v>c</v>
      </c>
      <c r="N12" s="82" t="str">
        <f>'P09'!F22</f>
        <v>na</v>
      </c>
      <c r="O12" s="82" t="str">
        <f>'P10'!F22</f>
        <v>na</v>
      </c>
      <c r="P12" s="82" t="str">
        <f>'P11'!F22</f>
        <v>c</v>
      </c>
      <c r="Q12" s="82" t="str">
        <f>'P12'!F22</f>
        <v>na</v>
      </c>
      <c r="R12" s="82" t="str">
        <f>'P13'!F22</f>
        <v>na</v>
      </c>
      <c r="S12" s="82" t="str">
        <f>'P14'!F22</f>
        <v>nt</v>
      </c>
      <c r="T12" s="82" t="str">
        <f>'P15'!F22</f>
        <v>nt</v>
      </c>
      <c r="U12" s="82" t="str">
        <f>'P16'!F22</f>
        <v>nt</v>
      </c>
      <c r="V12" s="82" t="str">
        <f>'P17'!F22</f>
        <v>nt</v>
      </c>
      <c r="W12" s="82" t="str">
        <f>'P18'!F22</f>
        <v>nt</v>
      </c>
      <c r="X12" s="82" t="str">
        <f>'P19'!F22</f>
        <v>nt</v>
      </c>
      <c r="Y12" s="82" t="str">
        <f>'P20'!F22</f>
        <v>nt</v>
      </c>
      <c r="Z12" s="82" t="str">
        <f>'P21'!F22</f>
        <v>nt</v>
      </c>
      <c r="AA12" s="82" t="str">
        <f>'P22'!F22</f>
        <v>nt</v>
      </c>
      <c r="AB12" s="82" t="str">
        <f>'P23'!F22</f>
        <v>nt</v>
      </c>
      <c r="AC12" s="82" t="str">
        <f>'P24'!F22</f>
        <v>nt</v>
      </c>
      <c r="AD12" s="82" t="str">
        <f>'P25'!F22</f>
        <v>nt</v>
      </c>
      <c r="AE12" s="184" t="str">
        <f>'P26'!F22</f>
        <v>nt</v>
      </c>
      <c r="AF12" s="34">
        <f t="shared" si="249"/>
        <v>2</v>
      </c>
      <c r="AG12" s="34">
        <f t="shared" si="250"/>
        <v>0</v>
      </c>
      <c r="AH12" s="34">
        <f t="shared" si="251"/>
        <v>11</v>
      </c>
      <c r="AI12" s="34">
        <f t="shared" si="252"/>
        <v>13</v>
      </c>
      <c r="AJ12" s="50" t="str">
        <f t="shared" si="253"/>
        <v>C</v>
      </c>
      <c r="AK12" s="33"/>
      <c r="AL12" s="198"/>
      <c r="AM12" s="194" t="s">
        <v>433</v>
      </c>
      <c r="AN12" s="194" t="s">
        <v>434</v>
      </c>
      <c r="AO12" s="197"/>
      <c r="AP12" s="197"/>
      <c r="AQ12" s="197"/>
      <c r="AR12" s="33"/>
      <c r="AS12" s="185" t="str">
        <f>Résultats!B23</f>
        <v>2.2</v>
      </c>
      <c r="AT12" s="186" t="str">
        <f>Résultats!C23</f>
        <v>A</v>
      </c>
      <c r="AU12" s="34">
        <f>'P01'!$G22</f>
        <v>0</v>
      </c>
      <c r="AV12" s="34">
        <f>'P02'!$G22</f>
        <v>0</v>
      </c>
      <c r="AW12" s="34">
        <f>'P03'!$G22</f>
        <v>0</v>
      </c>
      <c r="AX12" s="34">
        <f>'P04'!$G22</f>
        <v>0</v>
      </c>
      <c r="AY12" s="34">
        <f>'P05'!$G22</f>
        <v>0</v>
      </c>
      <c r="AZ12" s="34">
        <f>'P06'!$G22</f>
        <v>0</v>
      </c>
      <c r="BA12" s="34">
        <f>'P07'!$G22</f>
        <v>0</v>
      </c>
      <c r="BB12" s="34">
        <f>'P08'!$G22</f>
        <v>0</v>
      </c>
      <c r="BC12" s="34">
        <f>'P09'!$G22</f>
        <v>0</v>
      </c>
      <c r="BD12" s="34">
        <f>'P10'!$G22</f>
        <v>0</v>
      </c>
      <c r="BE12" s="34">
        <f>'P11'!$G22</f>
        <v>0</v>
      </c>
      <c r="BF12" s="34">
        <f>'P12'!$G22</f>
        <v>0</v>
      </c>
      <c r="BG12" s="34">
        <f>'P13'!$G22</f>
        <v>0</v>
      </c>
      <c r="BH12" s="34">
        <f>'P14'!$G22</f>
        <v>0</v>
      </c>
      <c r="BI12" s="34">
        <f>'P15'!$G22</f>
        <v>0</v>
      </c>
      <c r="BJ12" s="34">
        <f>'P16'!$G22</f>
        <v>0</v>
      </c>
      <c r="BK12" s="34">
        <f>'P17'!$G22</f>
        <v>0</v>
      </c>
      <c r="BL12" s="34">
        <f>'P18'!$G22</f>
        <v>0</v>
      </c>
      <c r="BM12" s="34">
        <f>'P19'!$G22</f>
        <v>0</v>
      </c>
      <c r="BN12" s="34">
        <f>'P20'!$G22</f>
        <v>0</v>
      </c>
      <c r="BO12" s="34"/>
      <c r="BP12" s="34">
        <f>'P22'!$G22</f>
        <v>0</v>
      </c>
      <c r="BQ12" s="34">
        <f>'P23'!$G22</f>
        <v>0</v>
      </c>
      <c r="BR12" s="34">
        <f>'P24'!$G22</f>
        <v>0</v>
      </c>
      <c r="BS12" s="34">
        <f>'P25'!$G22</f>
        <v>0</v>
      </c>
      <c r="BT12" s="187">
        <f>'P26'!$G22</f>
        <v>0</v>
      </c>
      <c r="BU12" s="34">
        <f t="shared" si="254"/>
        <v>0</v>
      </c>
      <c r="BV12" s="188" t="str">
        <f t="shared" si="255"/>
        <v>-</v>
      </c>
    </row>
    <row r="13" ht="14.25">
      <c r="A13" s="181" t="s">
        <v>87</v>
      </c>
      <c r="B13" s="182" t="str">
        <f>Résultats!B24</f>
        <v>3.1</v>
      </c>
      <c r="C13" s="183" t="str">
        <f>Résultats!C24</f>
        <v>A</v>
      </c>
      <c r="D13" s="34" t="str">
        <f>Résultats!E24</f>
        <v>x</v>
      </c>
      <c r="E13" s="33"/>
      <c r="F13" s="79" t="str">
        <f>'P01'!F23</f>
        <v>c</v>
      </c>
      <c r="G13" s="82" t="str">
        <f>'P02'!F23</f>
        <v>c</v>
      </c>
      <c r="H13" s="82" t="str">
        <f>'P03'!F23</f>
        <v>c</v>
      </c>
      <c r="I13" s="82" t="str">
        <f>'P04'!F23</f>
        <v>c</v>
      </c>
      <c r="J13" s="82" t="str">
        <f>'P05'!F23</f>
        <v>c</v>
      </c>
      <c r="K13" s="82" t="str">
        <f>'P06'!F23</f>
        <v>c</v>
      </c>
      <c r="L13" s="82" t="str">
        <f>'P07'!F23</f>
        <v>c</v>
      </c>
      <c r="M13" s="82" t="str">
        <f>'P08'!F23</f>
        <v>c</v>
      </c>
      <c r="N13" s="82" t="str">
        <f>'P09'!F23</f>
        <v>c</v>
      </c>
      <c r="O13" s="82" t="str">
        <f>'P10'!F23</f>
        <v>c</v>
      </c>
      <c r="P13" s="82" t="str">
        <f>'P11'!F23</f>
        <v>c</v>
      </c>
      <c r="Q13" s="82" t="str">
        <f>'P12'!F23</f>
        <v>c</v>
      </c>
      <c r="R13" s="82" t="str">
        <f>'P13'!F23</f>
        <v>c</v>
      </c>
      <c r="S13" s="82" t="str">
        <f>'P14'!F23</f>
        <v>nt</v>
      </c>
      <c r="T13" s="82" t="str">
        <f>'P15'!F23</f>
        <v>nt</v>
      </c>
      <c r="U13" s="82" t="str">
        <f>'P16'!F23</f>
        <v>nt</v>
      </c>
      <c r="V13" s="82" t="str">
        <f>'P17'!F23</f>
        <v>nt</v>
      </c>
      <c r="W13" s="82" t="str">
        <f>'P18'!F23</f>
        <v>nt</v>
      </c>
      <c r="X13" s="82" t="str">
        <f>'P19'!F23</f>
        <v>nt</v>
      </c>
      <c r="Y13" s="82" t="str">
        <f>'P20'!F23</f>
        <v>nt</v>
      </c>
      <c r="Z13" s="82" t="str">
        <f>'P21'!F23</f>
        <v>nt</v>
      </c>
      <c r="AA13" s="82" t="str">
        <f>'P22'!F23</f>
        <v>nt</v>
      </c>
      <c r="AB13" s="82" t="str">
        <f>'P23'!F23</f>
        <v>nt</v>
      </c>
      <c r="AC13" s="82" t="str">
        <f>'P24'!F23</f>
        <v>nt</v>
      </c>
      <c r="AD13" s="82" t="str">
        <f>'P25'!F23</f>
        <v>nt</v>
      </c>
      <c r="AE13" s="184" t="str">
        <f>'P26'!F23</f>
        <v>nt</v>
      </c>
      <c r="AF13" s="34">
        <f t="shared" si="249"/>
        <v>13</v>
      </c>
      <c r="AG13" s="34">
        <f t="shared" si="250"/>
        <v>0</v>
      </c>
      <c r="AH13" s="34">
        <f t="shared" si="251"/>
        <v>0</v>
      </c>
      <c r="AI13" s="34">
        <f t="shared" si="252"/>
        <v>13</v>
      </c>
      <c r="AJ13" s="50" t="str">
        <f t="shared" si="253"/>
        <v>C</v>
      </c>
      <c r="AK13" s="33"/>
      <c r="AL13" s="194" t="s">
        <v>141</v>
      </c>
      <c r="AM13" s="199">
        <f t="shared" ref="AM13:AM14" si="258">IF(AQ5&gt;0,(AM5)/(AQ5),"-")</f>
        <v>0.91489361702127658</v>
      </c>
      <c r="AN13" s="199">
        <f t="shared" ref="AN13:AN14" si="259">IF(AQ5&gt;0,(AN5)/AQ5,"-")</f>
        <v>0.085106382978723402</v>
      </c>
      <c r="AO13" s="197"/>
      <c r="AP13" s="197"/>
      <c r="AQ13" s="197"/>
      <c r="AR13" s="33"/>
      <c r="AS13" s="185" t="str">
        <f>Résultats!B24</f>
        <v>3.1</v>
      </c>
      <c r="AT13" s="186" t="str">
        <f>Résultats!C24</f>
        <v>A</v>
      </c>
      <c r="AU13" s="34">
        <f>'P01'!$G23</f>
        <v>0</v>
      </c>
      <c r="AV13" s="34">
        <f>'P02'!$G23</f>
        <v>0</v>
      </c>
      <c r="AW13" s="34">
        <f>'P03'!$G23</f>
        <v>0</v>
      </c>
      <c r="AX13" s="34">
        <f>'P04'!$G23</f>
        <v>0</v>
      </c>
      <c r="AY13" s="34">
        <f>'P05'!$G23</f>
        <v>0</v>
      </c>
      <c r="AZ13" s="34">
        <f>'P06'!$G23</f>
        <v>0</v>
      </c>
      <c r="BA13" s="34">
        <f>'P07'!$G23</f>
        <v>0</v>
      </c>
      <c r="BB13" s="34">
        <f>'P08'!$G23</f>
        <v>0</v>
      </c>
      <c r="BC13" s="34">
        <f>'P09'!$G23</f>
        <v>0</v>
      </c>
      <c r="BD13" s="34">
        <f>'P10'!$G23</f>
        <v>0</v>
      </c>
      <c r="BE13" s="34">
        <f>'P11'!$G23</f>
        <v>0</v>
      </c>
      <c r="BF13" s="34">
        <f>'P12'!$G23</f>
        <v>0</v>
      </c>
      <c r="BG13" s="34">
        <f>'P13'!$G23</f>
        <v>0</v>
      </c>
      <c r="BH13" s="34">
        <f>'P14'!$G23</f>
        <v>0</v>
      </c>
      <c r="BI13" s="34">
        <f>'P15'!$G23</f>
        <v>0</v>
      </c>
      <c r="BJ13" s="34">
        <f>'P16'!$G23</f>
        <v>0</v>
      </c>
      <c r="BK13" s="34">
        <f>'P17'!$G23</f>
        <v>0</v>
      </c>
      <c r="BL13" s="34">
        <f>'P18'!$G23</f>
        <v>0</v>
      </c>
      <c r="BM13" s="34">
        <f>'P19'!$G23</f>
        <v>0</v>
      </c>
      <c r="BN13" s="34">
        <f>'P20'!$G23</f>
        <v>0</v>
      </c>
      <c r="BO13" s="34"/>
      <c r="BP13" s="34">
        <f>'P22'!$G23</f>
        <v>0</v>
      </c>
      <c r="BQ13" s="34">
        <f>'P23'!$G23</f>
        <v>0</v>
      </c>
      <c r="BR13" s="34">
        <f>'P24'!$G23</f>
        <v>0</v>
      </c>
      <c r="BS13" s="34">
        <f>'P25'!$G23</f>
        <v>0</v>
      </c>
      <c r="BT13" s="187">
        <f>'P26'!$G23</f>
        <v>0</v>
      </c>
      <c r="BU13" s="34">
        <f t="shared" si="254"/>
        <v>0</v>
      </c>
      <c r="BV13" s="188" t="str">
        <f t="shared" si="255"/>
        <v>-</v>
      </c>
    </row>
    <row r="14" ht="14.25">
      <c r="A14" s="189" t="s">
        <v>87</v>
      </c>
      <c r="B14" s="182" t="str">
        <f>Résultats!B25</f>
        <v>3.2</v>
      </c>
      <c r="C14" s="183" t="str">
        <f>Résultats!C25</f>
        <v>AA</v>
      </c>
      <c r="D14" s="34">
        <f>Résultats!E25</f>
        <v>0</v>
      </c>
      <c r="E14" s="33"/>
      <c r="F14" s="79" t="str">
        <f>'P01'!F24</f>
        <v>nc</v>
      </c>
      <c r="G14" s="82" t="str">
        <f>'P02'!F24</f>
        <v>c</v>
      </c>
      <c r="H14" s="82" t="str">
        <f>'P03'!F24</f>
        <v>na</v>
      </c>
      <c r="I14" s="82" t="str">
        <f>'P04'!F24</f>
        <v>na</v>
      </c>
      <c r="J14" s="82" t="str">
        <f>'P05'!F24</f>
        <v>na</v>
      </c>
      <c r="K14" s="82" t="str">
        <f>'P06'!F24</f>
        <v>na</v>
      </c>
      <c r="L14" s="82" t="str">
        <f>'P07'!F24</f>
        <v>c</v>
      </c>
      <c r="M14" s="82" t="str">
        <f>'P08'!F24</f>
        <v>c</v>
      </c>
      <c r="N14" s="82" t="str">
        <f>'P09'!F24</f>
        <v>c</v>
      </c>
      <c r="O14" s="82" t="str">
        <f>'P10'!F24</f>
        <v>c</v>
      </c>
      <c r="P14" s="82" t="str">
        <f>'P11'!F24</f>
        <v>c</v>
      </c>
      <c r="Q14" s="82" t="str">
        <f>'P12'!F24</f>
        <v>c</v>
      </c>
      <c r="R14" s="82" t="str">
        <f>'P13'!F24</f>
        <v>nc</v>
      </c>
      <c r="S14" s="82" t="str">
        <f>'P14'!F24</f>
        <v>nt</v>
      </c>
      <c r="T14" s="82" t="str">
        <f>'P15'!F24</f>
        <v>nt</v>
      </c>
      <c r="U14" s="82" t="str">
        <f>'P16'!F24</f>
        <v>nt</v>
      </c>
      <c r="V14" s="82" t="str">
        <f>'P17'!F24</f>
        <v>nt</v>
      </c>
      <c r="W14" s="82" t="str">
        <f>'P18'!F24</f>
        <v>nt</v>
      </c>
      <c r="X14" s="82" t="str">
        <f>'P19'!F24</f>
        <v>nt</v>
      </c>
      <c r="Y14" s="82" t="str">
        <f>'P20'!F24</f>
        <v>nt</v>
      </c>
      <c r="Z14" s="82" t="str">
        <f>'P21'!F24</f>
        <v>nt</v>
      </c>
      <c r="AA14" s="82" t="str">
        <f>'P22'!F24</f>
        <v>nt</v>
      </c>
      <c r="AB14" s="82" t="str">
        <f>'P23'!F24</f>
        <v>nt</v>
      </c>
      <c r="AC14" s="82" t="str">
        <f>'P24'!F24</f>
        <v>nt</v>
      </c>
      <c r="AD14" s="82" t="str">
        <f>'P25'!F24</f>
        <v>nt</v>
      </c>
      <c r="AE14" s="184" t="str">
        <f>'P26'!F24</f>
        <v>nt</v>
      </c>
      <c r="AF14" s="34">
        <f t="shared" si="249"/>
        <v>7</v>
      </c>
      <c r="AG14" s="34">
        <f t="shared" si="250"/>
        <v>2</v>
      </c>
      <c r="AH14" s="34">
        <f t="shared" si="251"/>
        <v>4</v>
      </c>
      <c r="AI14" s="34">
        <f t="shared" si="252"/>
        <v>13</v>
      </c>
      <c r="AJ14" s="50" t="str">
        <f t="shared" si="253"/>
        <v>NC</v>
      </c>
      <c r="AK14" s="33"/>
      <c r="AL14" s="194" t="s">
        <v>159</v>
      </c>
      <c r="AM14" s="199">
        <f t="shared" si="258"/>
        <v>0.7857142857142857</v>
      </c>
      <c r="AN14" s="199">
        <f t="shared" si="259"/>
        <v>0.21428571428571427</v>
      </c>
      <c r="AO14" s="197"/>
      <c r="AP14" s="197"/>
      <c r="AQ14" s="197"/>
      <c r="AR14" s="33"/>
      <c r="AS14" s="185" t="str">
        <f>Résultats!B25</f>
        <v>3.2</v>
      </c>
      <c r="AT14" s="186" t="str">
        <f>Résultats!C25</f>
        <v>AA</v>
      </c>
      <c r="AU14" s="34">
        <f>'P01'!$G24</f>
        <v>0</v>
      </c>
      <c r="AV14" s="34">
        <f>'P02'!$G24</f>
        <v>0</v>
      </c>
      <c r="AW14" s="34">
        <f>'P03'!$G24</f>
        <v>0</v>
      </c>
      <c r="AX14" s="34">
        <f>'P04'!$G24</f>
        <v>0</v>
      </c>
      <c r="AY14" s="34">
        <f>'P05'!$G24</f>
        <v>0</v>
      </c>
      <c r="AZ14" s="34">
        <f>'P06'!$G24</f>
        <v>0</v>
      </c>
      <c r="BA14" s="34">
        <f>'P07'!$G24</f>
        <v>0</v>
      </c>
      <c r="BB14" s="34">
        <f>'P08'!$G24</f>
        <v>0</v>
      </c>
      <c r="BC14" s="34">
        <f>'P09'!$G24</f>
        <v>0</v>
      </c>
      <c r="BD14" s="34">
        <f>'P10'!$G24</f>
        <v>0</v>
      </c>
      <c r="BE14" s="34">
        <f>'P11'!$G24</f>
        <v>0</v>
      </c>
      <c r="BF14" s="34">
        <f>'P12'!$G24</f>
        <v>0</v>
      </c>
      <c r="BG14" s="34">
        <f>'P13'!$G24</f>
        <v>0</v>
      </c>
      <c r="BH14" s="34">
        <f>'P14'!$G24</f>
        <v>0</v>
      </c>
      <c r="BI14" s="34">
        <f>'P15'!$G24</f>
        <v>0</v>
      </c>
      <c r="BJ14" s="34">
        <f>'P16'!$G24</f>
        <v>0</v>
      </c>
      <c r="BK14" s="34">
        <f>'P17'!$G24</f>
        <v>0</v>
      </c>
      <c r="BL14" s="34">
        <f>'P18'!$G24</f>
        <v>0</v>
      </c>
      <c r="BM14" s="34">
        <f>'P19'!$G24</f>
        <v>0</v>
      </c>
      <c r="BN14" s="34">
        <f>'P20'!$G24</f>
        <v>0</v>
      </c>
      <c r="BO14" s="34"/>
      <c r="BP14" s="34">
        <f>'P22'!$G24</f>
        <v>0</v>
      </c>
      <c r="BQ14" s="34">
        <f>'P23'!$G24</f>
        <v>0</v>
      </c>
      <c r="BR14" s="34">
        <f>'P24'!$G24</f>
        <v>0</v>
      </c>
      <c r="BS14" s="34">
        <f>'P25'!$G24</f>
        <v>0</v>
      </c>
      <c r="BT14" s="187">
        <f>'P26'!$G24</f>
        <v>0</v>
      </c>
      <c r="BU14" s="34">
        <f t="shared" si="254"/>
        <v>0</v>
      </c>
      <c r="BV14" s="188" t="str">
        <f t="shared" si="255"/>
        <v>-</v>
      </c>
    </row>
    <row r="15" ht="14.25">
      <c r="A15" s="189" t="s">
        <v>87</v>
      </c>
      <c r="B15" s="182" t="str">
        <f>Résultats!B26</f>
        <v>3.3</v>
      </c>
      <c r="C15" s="183" t="str">
        <f>Résultats!C26</f>
        <v>AA</v>
      </c>
      <c r="D15" s="34">
        <f>Résultats!E26</f>
        <v>0</v>
      </c>
      <c r="E15" s="33"/>
      <c r="F15" s="79" t="str">
        <f>'P01'!F25</f>
        <v>c</v>
      </c>
      <c r="G15" s="82" t="str">
        <f>'P02'!F25</f>
        <v>c</v>
      </c>
      <c r="H15" s="82" t="str">
        <f>'P03'!F25</f>
        <v>c</v>
      </c>
      <c r="I15" s="82" t="str">
        <f>'P04'!F25</f>
        <v>c</v>
      </c>
      <c r="J15" s="82" t="str">
        <f>'P05'!F25</f>
        <v>c</v>
      </c>
      <c r="K15" s="82" t="str">
        <f>'P06'!F25</f>
        <v>c</v>
      </c>
      <c r="L15" s="82" t="str">
        <f>'P07'!F25</f>
        <v>c</v>
      </c>
      <c r="M15" s="82" t="str">
        <f>'P08'!F25</f>
        <v>c</v>
      </c>
      <c r="N15" s="82" t="str">
        <f>'P09'!F25</f>
        <v>c</v>
      </c>
      <c r="O15" s="82" t="str">
        <f>'P10'!F25</f>
        <v>c</v>
      </c>
      <c r="P15" s="82" t="str">
        <f>'P11'!F25</f>
        <v>c</v>
      </c>
      <c r="Q15" s="82" t="str">
        <f>'P12'!F25</f>
        <v>c</v>
      </c>
      <c r="R15" s="82" t="str">
        <f>'P13'!F25</f>
        <v>c</v>
      </c>
      <c r="S15" s="82" t="str">
        <f>'P14'!F25</f>
        <v>nt</v>
      </c>
      <c r="T15" s="82" t="str">
        <f>'P15'!F25</f>
        <v>nt</v>
      </c>
      <c r="U15" s="82" t="str">
        <f>'P16'!F25</f>
        <v>nt</v>
      </c>
      <c r="V15" s="82" t="str">
        <f>'P17'!F25</f>
        <v>nt</v>
      </c>
      <c r="W15" s="82" t="str">
        <f>'P18'!F25</f>
        <v>nt</v>
      </c>
      <c r="X15" s="82" t="str">
        <f>'P19'!F25</f>
        <v>nt</v>
      </c>
      <c r="Y15" s="82" t="str">
        <f>'P20'!F25</f>
        <v>nt</v>
      </c>
      <c r="Z15" s="82" t="str">
        <f>'P21'!F25</f>
        <v>nt</v>
      </c>
      <c r="AA15" s="82" t="str">
        <f>'P22'!F25</f>
        <v>nt</v>
      </c>
      <c r="AB15" s="82" t="str">
        <f>'P23'!F25</f>
        <v>nt</v>
      </c>
      <c r="AC15" s="82" t="str">
        <f>'P24'!F25</f>
        <v>nt</v>
      </c>
      <c r="AD15" s="82" t="str">
        <f>'P25'!F25</f>
        <v>nt</v>
      </c>
      <c r="AE15" s="184" t="str">
        <f>'P26'!F25</f>
        <v>nt</v>
      </c>
      <c r="AF15" s="34">
        <f t="shared" si="249"/>
        <v>13</v>
      </c>
      <c r="AG15" s="34">
        <f t="shared" si="250"/>
        <v>0</v>
      </c>
      <c r="AH15" s="34">
        <f t="shared" si="251"/>
        <v>0</v>
      </c>
      <c r="AI15" s="34">
        <f t="shared" si="252"/>
        <v>13</v>
      </c>
      <c r="AJ15" s="50" t="str">
        <f t="shared" si="253"/>
        <v>C</v>
      </c>
      <c r="AK15" s="33"/>
      <c r="AL15" s="200"/>
      <c r="AM15" s="201"/>
      <c r="AN15" s="201"/>
      <c r="AO15" s="197"/>
      <c r="AP15" s="197"/>
      <c r="AQ15" s="197"/>
      <c r="AR15" s="33"/>
      <c r="AS15" s="185" t="str">
        <f>Résultats!B26</f>
        <v>3.3</v>
      </c>
      <c r="AT15" s="186" t="str">
        <f>Résultats!C26</f>
        <v>AA</v>
      </c>
      <c r="AU15" s="34">
        <f>'P01'!$G25</f>
        <v>0</v>
      </c>
      <c r="AV15" s="34">
        <f>'P02'!$G25</f>
        <v>0</v>
      </c>
      <c r="AW15" s="34">
        <f>'P03'!$G25</f>
        <v>0</v>
      </c>
      <c r="AX15" s="34">
        <f>'P04'!$G25</f>
        <v>0</v>
      </c>
      <c r="AY15" s="34">
        <f>'P05'!$G25</f>
        <v>0</v>
      </c>
      <c r="AZ15" s="34">
        <f>'P06'!$G25</f>
        <v>0</v>
      </c>
      <c r="BA15" s="34">
        <f>'P07'!$G25</f>
        <v>0</v>
      </c>
      <c r="BB15" s="34">
        <f>'P08'!$G25</f>
        <v>0</v>
      </c>
      <c r="BC15" s="34">
        <f>'P09'!$G25</f>
        <v>0</v>
      </c>
      <c r="BD15" s="34">
        <f>'P10'!$G25</f>
        <v>0</v>
      </c>
      <c r="BE15" s="34">
        <f>'P11'!$G25</f>
        <v>0</v>
      </c>
      <c r="BF15" s="34">
        <f>'P12'!$G25</f>
        <v>0</v>
      </c>
      <c r="BG15" s="34">
        <f>'P13'!$G25</f>
        <v>0</v>
      </c>
      <c r="BH15" s="34">
        <f>'P14'!$G25</f>
        <v>0</v>
      </c>
      <c r="BI15" s="34">
        <f>'P15'!$G25</f>
        <v>0</v>
      </c>
      <c r="BJ15" s="34">
        <f>'P16'!$G25</f>
        <v>0</v>
      </c>
      <c r="BK15" s="34">
        <f>'P17'!$G25</f>
        <v>0</v>
      </c>
      <c r="BL15" s="34">
        <f>'P18'!$G25</f>
        <v>0</v>
      </c>
      <c r="BM15" s="34">
        <f>'P19'!$G25</f>
        <v>0</v>
      </c>
      <c r="BN15" s="34">
        <f>'P20'!$G25</f>
        <v>0</v>
      </c>
      <c r="BO15" s="34"/>
      <c r="BP15" s="34">
        <f>'P22'!$G25</f>
        <v>0</v>
      </c>
      <c r="BQ15" s="34">
        <f>'P23'!$G25</f>
        <v>0</v>
      </c>
      <c r="BR15" s="34">
        <f>'P24'!$G25</f>
        <v>0</v>
      </c>
      <c r="BS15" s="34">
        <f>'P25'!$G25</f>
        <v>0</v>
      </c>
      <c r="BT15" s="187">
        <f>'P26'!$G25</f>
        <v>0</v>
      </c>
      <c r="BU15" s="34">
        <f t="shared" si="254"/>
        <v>0</v>
      </c>
      <c r="BV15" s="188" t="str">
        <f t="shared" si="255"/>
        <v>-</v>
      </c>
    </row>
    <row r="16" ht="14.25">
      <c r="A16" s="181" t="s">
        <v>88</v>
      </c>
      <c r="B16" s="182" t="str">
        <f>Résultats!B27</f>
        <v>4.1</v>
      </c>
      <c r="C16" s="183" t="str">
        <f>Résultats!C27</f>
        <v>A</v>
      </c>
      <c r="D16" s="34" t="str">
        <f>Résultats!E27</f>
        <v>x</v>
      </c>
      <c r="E16" s="33"/>
      <c r="F16" s="79" t="str">
        <f>'P01'!F26</f>
        <v>c</v>
      </c>
      <c r="G16" s="82" t="str">
        <f>'P02'!F26</f>
        <v>na</v>
      </c>
      <c r="H16" s="82" t="str">
        <f>'P03'!F26</f>
        <v>na</v>
      </c>
      <c r="I16" s="82" t="str">
        <f>'P04'!F26</f>
        <v>na</v>
      </c>
      <c r="J16" s="82" t="str">
        <f>'P05'!F26</f>
        <v>na</v>
      </c>
      <c r="K16" s="82" t="str">
        <f>'P06'!F26</f>
        <v>na</v>
      </c>
      <c r="L16" s="82" t="str">
        <f>'P07'!F26</f>
        <v>na</v>
      </c>
      <c r="M16" s="82" t="str">
        <f>'P08'!F26</f>
        <v>na</v>
      </c>
      <c r="N16" s="82" t="str">
        <f>'P09'!F26</f>
        <v>na</v>
      </c>
      <c r="O16" s="82" t="str">
        <f>'P10'!F26</f>
        <v>na</v>
      </c>
      <c r="P16" s="82" t="str">
        <f>'P11'!F26</f>
        <v>na</v>
      </c>
      <c r="Q16" s="82" t="str">
        <f>'P12'!F26</f>
        <v>na</v>
      </c>
      <c r="R16" s="82" t="str">
        <f>'P13'!F26</f>
        <v>na</v>
      </c>
      <c r="S16" s="82" t="str">
        <f>'P14'!F26</f>
        <v>nt</v>
      </c>
      <c r="T16" s="82" t="str">
        <f>'P15'!F26</f>
        <v>nt</v>
      </c>
      <c r="U16" s="82" t="str">
        <f>'P16'!F26</f>
        <v>nt</v>
      </c>
      <c r="V16" s="82" t="str">
        <f>'P17'!F26</f>
        <v>nt</v>
      </c>
      <c r="W16" s="82" t="str">
        <f>'P18'!F26</f>
        <v>nt</v>
      </c>
      <c r="X16" s="82" t="str">
        <f>'P19'!F26</f>
        <v>nt</v>
      </c>
      <c r="Y16" s="82" t="str">
        <f>'P20'!F26</f>
        <v>nt</v>
      </c>
      <c r="Z16" s="82" t="str">
        <f>'P21'!F26</f>
        <v>nt</v>
      </c>
      <c r="AA16" s="82" t="str">
        <f>'P22'!F26</f>
        <v>nt</v>
      </c>
      <c r="AB16" s="82" t="str">
        <f>'P23'!F26</f>
        <v>nt</v>
      </c>
      <c r="AC16" s="82" t="str">
        <f>'P24'!F26</f>
        <v>nt</v>
      </c>
      <c r="AD16" s="82" t="str">
        <f>'P25'!F26</f>
        <v>nt</v>
      </c>
      <c r="AE16" s="184" t="str">
        <f>'P26'!F26</f>
        <v>nt</v>
      </c>
      <c r="AF16" s="34">
        <f t="shared" si="249"/>
        <v>1</v>
      </c>
      <c r="AG16" s="34">
        <f t="shared" si="250"/>
        <v>0</v>
      </c>
      <c r="AH16" s="34">
        <f t="shared" si="251"/>
        <v>12</v>
      </c>
      <c r="AI16" s="34">
        <f t="shared" si="252"/>
        <v>13</v>
      </c>
      <c r="AJ16" s="50" t="str">
        <f t="shared" si="253"/>
        <v>C</v>
      </c>
      <c r="AK16" s="33"/>
      <c r="AL16" s="197"/>
      <c r="AM16" s="197"/>
      <c r="AN16" s="197"/>
      <c r="AO16" s="197"/>
      <c r="AP16" s="197"/>
      <c r="AQ16" s="197"/>
      <c r="AR16" s="33"/>
      <c r="AS16" s="185" t="str">
        <f>Résultats!B27</f>
        <v>4.1</v>
      </c>
      <c r="AT16" s="186" t="str">
        <f>Résultats!C27</f>
        <v>A</v>
      </c>
      <c r="AU16" s="34">
        <f>'P01'!$G26</f>
        <v>0</v>
      </c>
      <c r="AV16" s="34">
        <f>'P02'!$G26</f>
        <v>0</v>
      </c>
      <c r="AW16" s="34">
        <f>'P03'!$G26</f>
        <v>0</v>
      </c>
      <c r="AX16" s="34">
        <f>'P04'!$G26</f>
        <v>0</v>
      </c>
      <c r="AY16" s="34">
        <f>'P05'!$G26</f>
        <v>0</v>
      </c>
      <c r="AZ16" s="34">
        <f>'P06'!$G26</f>
        <v>0</v>
      </c>
      <c r="BA16" s="34">
        <f>'P07'!$G26</f>
        <v>0</v>
      </c>
      <c r="BB16" s="34">
        <f>'P08'!$G26</f>
        <v>0</v>
      </c>
      <c r="BC16" s="34">
        <f>'P09'!$G26</f>
        <v>0</v>
      </c>
      <c r="BD16" s="34">
        <f>'P10'!$G26</f>
        <v>0</v>
      </c>
      <c r="BE16" s="34">
        <f>'P11'!$G26</f>
        <v>0</v>
      </c>
      <c r="BF16" s="34">
        <f>'P12'!$G26</f>
        <v>0</v>
      </c>
      <c r="BG16" s="34">
        <f>'P13'!$G26</f>
        <v>0</v>
      </c>
      <c r="BH16" s="34">
        <f>'P14'!$G26</f>
        <v>0</v>
      </c>
      <c r="BI16" s="34">
        <f>'P15'!$G26</f>
        <v>0</v>
      </c>
      <c r="BJ16" s="34">
        <f>'P16'!$G26</f>
        <v>0</v>
      </c>
      <c r="BK16" s="34">
        <f>'P17'!$G26</f>
        <v>0</v>
      </c>
      <c r="BL16" s="34">
        <f>'P18'!$G26</f>
        <v>0</v>
      </c>
      <c r="BM16" s="34">
        <f>'P19'!$G26</f>
        <v>0</v>
      </c>
      <c r="BN16" s="34">
        <f>'P20'!$G26</f>
        <v>0</v>
      </c>
      <c r="BO16" s="34"/>
      <c r="BP16" s="34">
        <f>'P22'!$G26</f>
        <v>0</v>
      </c>
      <c r="BQ16" s="34">
        <f>'P23'!$G26</f>
        <v>0</v>
      </c>
      <c r="BR16" s="34">
        <f>'P24'!$G26</f>
        <v>0</v>
      </c>
      <c r="BS16" s="34">
        <f>'P25'!$G26</f>
        <v>0</v>
      </c>
      <c r="BT16" s="187">
        <f>'P26'!$G26</f>
        <v>0</v>
      </c>
      <c r="BU16" s="34">
        <f t="shared" si="254"/>
        <v>0</v>
      </c>
      <c r="BV16" s="188" t="str">
        <f t="shared" si="255"/>
        <v>-</v>
      </c>
    </row>
    <row r="17" ht="14.25">
      <c r="A17" s="189" t="s">
        <v>88</v>
      </c>
      <c r="B17" s="182" t="str">
        <f>Résultats!B28</f>
        <v>4.2</v>
      </c>
      <c r="C17" s="183" t="str">
        <f>Résultats!C28</f>
        <v>A</v>
      </c>
      <c r="D17" s="34">
        <f>Résultats!E28</f>
        <v>0</v>
      </c>
      <c r="E17" s="33"/>
      <c r="F17" s="79" t="str">
        <f>'P01'!F27</f>
        <v>c</v>
      </c>
      <c r="G17" s="82" t="str">
        <f>'P02'!F27</f>
        <v>na</v>
      </c>
      <c r="H17" s="82" t="str">
        <f>'P03'!F27</f>
        <v>na</v>
      </c>
      <c r="I17" s="82" t="str">
        <f>'P04'!F27</f>
        <v>na</v>
      </c>
      <c r="J17" s="82" t="str">
        <f>'P05'!F27</f>
        <v>na</v>
      </c>
      <c r="K17" s="82" t="str">
        <f>'P06'!F27</f>
        <v>na</v>
      </c>
      <c r="L17" s="82" t="str">
        <f>'P07'!F27</f>
        <v>na</v>
      </c>
      <c r="M17" s="82" t="str">
        <f>'P08'!F27</f>
        <v>na</v>
      </c>
      <c r="N17" s="82" t="str">
        <f>'P09'!F27</f>
        <v>na</v>
      </c>
      <c r="O17" s="82" t="str">
        <f>'P10'!F27</f>
        <v>na</v>
      </c>
      <c r="P17" s="82" t="str">
        <f>'P11'!F27</f>
        <v>na</v>
      </c>
      <c r="Q17" s="82" t="str">
        <f>'P12'!F27</f>
        <v>na</v>
      </c>
      <c r="R17" s="82" t="str">
        <f>'P13'!F27</f>
        <v>na</v>
      </c>
      <c r="S17" s="82" t="str">
        <f>'P14'!F27</f>
        <v>nt</v>
      </c>
      <c r="T17" s="82" t="str">
        <f>'P15'!F27</f>
        <v>nt</v>
      </c>
      <c r="U17" s="82" t="str">
        <f>'P16'!F27</f>
        <v>nt</v>
      </c>
      <c r="V17" s="82" t="str">
        <f>'P17'!F27</f>
        <v>nt</v>
      </c>
      <c r="W17" s="82" t="str">
        <f>'P18'!F27</f>
        <v>nt</v>
      </c>
      <c r="X17" s="82" t="str">
        <f>'P19'!F27</f>
        <v>nt</v>
      </c>
      <c r="Y17" s="82" t="str">
        <f>'P20'!F27</f>
        <v>nt</v>
      </c>
      <c r="Z17" s="82" t="str">
        <f>'P21'!F27</f>
        <v>nt</v>
      </c>
      <c r="AA17" s="82" t="str">
        <f>'P22'!F27</f>
        <v>nt</v>
      </c>
      <c r="AB17" s="82" t="str">
        <f>'P23'!F27</f>
        <v>nt</v>
      </c>
      <c r="AC17" s="82" t="str">
        <f>'P24'!F27</f>
        <v>nt</v>
      </c>
      <c r="AD17" s="82" t="str">
        <f>'P25'!F27</f>
        <v>nt</v>
      </c>
      <c r="AE17" s="184" t="str">
        <f>'P26'!F27</f>
        <v>nt</v>
      </c>
      <c r="AF17" s="34">
        <f t="shared" si="249"/>
        <v>1</v>
      </c>
      <c r="AG17" s="34">
        <f t="shared" si="250"/>
        <v>0</v>
      </c>
      <c r="AH17" s="34">
        <f t="shared" si="251"/>
        <v>12</v>
      </c>
      <c r="AI17" s="34">
        <f t="shared" si="252"/>
        <v>13</v>
      </c>
      <c r="AJ17" s="50" t="str">
        <f t="shared" si="253"/>
        <v>C</v>
      </c>
      <c r="AK17" s="33"/>
      <c r="AL17" s="197"/>
      <c r="AM17" s="197"/>
      <c r="AN17" s="197"/>
      <c r="AO17" s="197"/>
      <c r="AP17" s="197"/>
      <c r="AQ17" s="197"/>
      <c r="AR17" s="33"/>
      <c r="AS17" s="185" t="str">
        <f>Résultats!B28</f>
        <v>4.2</v>
      </c>
      <c r="AT17" s="186" t="str">
        <f>Résultats!C28</f>
        <v>A</v>
      </c>
      <c r="AU17" s="34">
        <f>'P01'!$G27</f>
        <v>0</v>
      </c>
      <c r="AV17" s="34">
        <f>'P02'!$G27</f>
        <v>0</v>
      </c>
      <c r="AW17" s="34">
        <f>'P03'!$G27</f>
        <v>0</v>
      </c>
      <c r="AX17" s="34">
        <f>'P04'!$G27</f>
        <v>0</v>
      </c>
      <c r="AY17" s="34">
        <f>'P05'!$G27</f>
        <v>0</v>
      </c>
      <c r="AZ17" s="34">
        <f>'P06'!$G27</f>
        <v>0</v>
      </c>
      <c r="BA17" s="34">
        <f>'P07'!$G27</f>
        <v>0</v>
      </c>
      <c r="BB17" s="34">
        <f>'P08'!$G27</f>
        <v>0</v>
      </c>
      <c r="BC17" s="34">
        <f>'P09'!$G27</f>
        <v>0</v>
      </c>
      <c r="BD17" s="34">
        <f>'P10'!$G27</f>
        <v>0</v>
      </c>
      <c r="BE17" s="34">
        <f>'P11'!$G27</f>
        <v>0</v>
      </c>
      <c r="BF17" s="34">
        <f>'P12'!$G27</f>
        <v>0</v>
      </c>
      <c r="BG17" s="34">
        <f>'P13'!$G27</f>
        <v>0</v>
      </c>
      <c r="BH17" s="34">
        <f>'P14'!$G27</f>
        <v>0</v>
      </c>
      <c r="BI17" s="34">
        <f>'P15'!$G27</f>
        <v>0</v>
      </c>
      <c r="BJ17" s="34">
        <f>'P16'!$G27</f>
        <v>0</v>
      </c>
      <c r="BK17" s="34">
        <f>'P17'!$G27</f>
        <v>0</v>
      </c>
      <c r="BL17" s="34">
        <f>'P18'!$G27</f>
        <v>0</v>
      </c>
      <c r="BM17" s="34">
        <f>'P19'!$G27</f>
        <v>0</v>
      </c>
      <c r="BN17" s="34">
        <f>'P20'!$G27</f>
        <v>0</v>
      </c>
      <c r="BO17" s="34"/>
      <c r="BP17" s="34">
        <f>'P22'!$G27</f>
        <v>0</v>
      </c>
      <c r="BQ17" s="34">
        <f>'P23'!$G27</f>
        <v>0</v>
      </c>
      <c r="BR17" s="34">
        <f>'P24'!$G27</f>
        <v>0</v>
      </c>
      <c r="BS17" s="34">
        <f>'P25'!$G27</f>
        <v>0</v>
      </c>
      <c r="BT17" s="187">
        <f>'P26'!$G27</f>
        <v>0</v>
      </c>
      <c r="BU17" s="34">
        <f t="shared" si="254"/>
        <v>0</v>
      </c>
      <c r="BV17" s="188" t="str">
        <f t="shared" si="255"/>
        <v>-</v>
      </c>
    </row>
    <row r="18" ht="14.25">
      <c r="A18" s="189" t="s">
        <v>88</v>
      </c>
      <c r="B18" s="182" t="str">
        <f>Résultats!B29</f>
        <v>4.3</v>
      </c>
      <c r="C18" s="183" t="str">
        <f>Résultats!C29</f>
        <v>A</v>
      </c>
      <c r="D18" s="34">
        <f>Résultats!E29</f>
        <v>0</v>
      </c>
      <c r="E18" s="33"/>
      <c r="F18" s="79" t="str">
        <f>'P01'!F28</f>
        <v>na</v>
      </c>
      <c r="G18" s="82" t="str">
        <f>'P02'!F28</f>
        <v>na</v>
      </c>
      <c r="H18" s="82" t="str">
        <f>'P03'!F28</f>
        <v>na</v>
      </c>
      <c r="I18" s="82" t="str">
        <f>'P04'!F28</f>
        <v>na</v>
      </c>
      <c r="J18" s="82" t="str">
        <f>'P05'!F28</f>
        <v>na</v>
      </c>
      <c r="K18" s="82" t="str">
        <f>'P06'!F28</f>
        <v>na</v>
      </c>
      <c r="L18" s="82" t="str">
        <f>'P07'!F28</f>
        <v>na</v>
      </c>
      <c r="M18" s="82" t="str">
        <f>'P08'!F28</f>
        <v>na</v>
      </c>
      <c r="N18" s="82" t="str">
        <f>'P09'!F28</f>
        <v>na</v>
      </c>
      <c r="O18" s="82" t="str">
        <f>'P10'!F28</f>
        <v>na</v>
      </c>
      <c r="P18" s="82" t="str">
        <f>'P11'!F28</f>
        <v>na</v>
      </c>
      <c r="Q18" s="82" t="str">
        <f>'P12'!F28</f>
        <v>na</v>
      </c>
      <c r="R18" s="82" t="str">
        <f>'P13'!F28</f>
        <v>na</v>
      </c>
      <c r="S18" s="82" t="str">
        <f>'P14'!F28</f>
        <v>nt</v>
      </c>
      <c r="T18" s="82" t="str">
        <f>'P15'!F28</f>
        <v>nt</v>
      </c>
      <c r="U18" s="82" t="str">
        <f>'P16'!F28</f>
        <v>nt</v>
      </c>
      <c r="V18" s="82" t="str">
        <f>'P17'!F28</f>
        <v>nt</v>
      </c>
      <c r="W18" s="82" t="str">
        <f>'P18'!F28</f>
        <v>nt</v>
      </c>
      <c r="X18" s="82" t="str">
        <f>'P19'!F28</f>
        <v>nt</v>
      </c>
      <c r="Y18" s="82" t="str">
        <f>'P20'!F28</f>
        <v>nt</v>
      </c>
      <c r="Z18" s="82" t="str">
        <f>'P21'!F28</f>
        <v>nt</v>
      </c>
      <c r="AA18" s="82" t="str">
        <f>'P22'!F28</f>
        <v>nt</v>
      </c>
      <c r="AB18" s="82" t="str">
        <f>'P23'!F28</f>
        <v>nt</v>
      </c>
      <c r="AC18" s="82" t="str">
        <f>'P24'!F28</f>
        <v>nt</v>
      </c>
      <c r="AD18" s="82" t="str">
        <f>'P25'!F28</f>
        <v>nt</v>
      </c>
      <c r="AE18" s="184" t="str">
        <f>'P26'!F28</f>
        <v>nt</v>
      </c>
      <c r="AF18" s="34">
        <f t="shared" si="249"/>
        <v>0</v>
      </c>
      <c r="AG18" s="34">
        <f t="shared" si="250"/>
        <v>0</v>
      </c>
      <c r="AH18" s="34">
        <f t="shared" si="251"/>
        <v>13</v>
      </c>
      <c r="AI18" s="34">
        <f t="shared" si="252"/>
        <v>13</v>
      </c>
      <c r="AJ18" s="50" t="str">
        <f t="shared" si="253"/>
        <v>NA</v>
      </c>
      <c r="AK18" s="33"/>
      <c r="AL18" s="190" t="s">
        <v>138</v>
      </c>
      <c r="AM18" s="191"/>
      <c r="AN18" s="192"/>
      <c r="AO18" s="197"/>
      <c r="AP18" s="197"/>
      <c r="AQ18" s="197"/>
      <c r="AR18" s="33"/>
      <c r="AS18" s="185" t="str">
        <f>Résultats!B29</f>
        <v>4.3</v>
      </c>
      <c r="AT18" s="186" t="str">
        <f>Résultats!C29</f>
        <v>A</v>
      </c>
      <c r="AU18" s="34">
        <f>'P01'!$G28</f>
        <v>0</v>
      </c>
      <c r="AV18" s="34">
        <f>'P02'!$G28</f>
        <v>0</v>
      </c>
      <c r="AW18" s="34">
        <f>'P03'!$G28</f>
        <v>0</v>
      </c>
      <c r="AX18" s="34">
        <f>'P04'!$G28</f>
        <v>0</v>
      </c>
      <c r="AY18" s="34">
        <f>'P05'!$G28</f>
        <v>0</v>
      </c>
      <c r="AZ18" s="34">
        <f>'P06'!$G28</f>
        <v>0</v>
      </c>
      <c r="BA18" s="34">
        <f>'P07'!$G28</f>
        <v>0</v>
      </c>
      <c r="BB18" s="34">
        <f>'P08'!$G28</f>
        <v>0</v>
      </c>
      <c r="BC18" s="34">
        <f>'P09'!$G28</f>
        <v>0</v>
      </c>
      <c r="BD18" s="34">
        <f>'P10'!$G28</f>
        <v>0</v>
      </c>
      <c r="BE18" s="34">
        <f>'P11'!$G28</f>
        <v>0</v>
      </c>
      <c r="BF18" s="34">
        <f>'P12'!$G28</f>
        <v>0</v>
      </c>
      <c r="BG18" s="34">
        <f>'P13'!$G28</f>
        <v>0</v>
      </c>
      <c r="BH18" s="34">
        <f>'P14'!$G28</f>
        <v>0</v>
      </c>
      <c r="BI18" s="34">
        <f>'P15'!$G28</f>
        <v>0</v>
      </c>
      <c r="BJ18" s="34">
        <f>'P16'!$G28</f>
        <v>0</v>
      </c>
      <c r="BK18" s="34">
        <f>'P17'!$G28</f>
        <v>0</v>
      </c>
      <c r="BL18" s="34">
        <f>'P18'!$G28</f>
        <v>0</v>
      </c>
      <c r="BM18" s="34">
        <f>'P19'!$G28</f>
        <v>0</v>
      </c>
      <c r="BN18" s="34">
        <f>'P20'!$G28</f>
        <v>0</v>
      </c>
      <c r="BO18" s="34"/>
      <c r="BP18" s="34">
        <f>'P22'!$G28</f>
        <v>0</v>
      </c>
      <c r="BQ18" s="34">
        <f>'P23'!$G28</f>
        <v>0</v>
      </c>
      <c r="BR18" s="34">
        <f>'P24'!$G28</f>
        <v>0</v>
      </c>
      <c r="BS18" s="34">
        <f>'P25'!$G28</f>
        <v>0</v>
      </c>
      <c r="BT18" s="187">
        <f>'P26'!$G28</f>
        <v>0</v>
      </c>
      <c r="BU18" s="34">
        <f t="shared" si="254"/>
        <v>0</v>
      </c>
      <c r="BV18" s="188" t="str">
        <f t="shared" si="255"/>
        <v>-</v>
      </c>
    </row>
    <row r="19" ht="14.25">
      <c r="A19" s="189" t="s">
        <v>88</v>
      </c>
      <c r="B19" s="182" t="str">
        <f>Résultats!B30</f>
        <v>4.4</v>
      </c>
      <c r="C19" s="183" t="str">
        <f>Résultats!C30</f>
        <v>A</v>
      </c>
      <c r="D19" s="34">
        <f>Résultats!E30</f>
        <v>0</v>
      </c>
      <c r="E19" s="33"/>
      <c r="F19" s="79" t="str">
        <f>'P01'!F29</f>
        <v>na</v>
      </c>
      <c r="G19" s="82" t="str">
        <f>'P02'!F29</f>
        <v>na</v>
      </c>
      <c r="H19" s="82" t="str">
        <f>'P03'!F29</f>
        <v>na</v>
      </c>
      <c r="I19" s="82" t="str">
        <f>'P04'!F29</f>
        <v>na</v>
      </c>
      <c r="J19" s="82" t="str">
        <f>'P05'!F29</f>
        <v>na</v>
      </c>
      <c r="K19" s="82" t="str">
        <f>'P06'!F29</f>
        <v>na</v>
      </c>
      <c r="L19" s="82" t="str">
        <f>'P07'!F29</f>
        <v>na</v>
      </c>
      <c r="M19" s="82" t="str">
        <f>'P08'!F29</f>
        <v>na</v>
      </c>
      <c r="N19" s="82" t="str">
        <f>'P09'!F29</f>
        <v>na</v>
      </c>
      <c r="O19" s="82" t="str">
        <f>'P10'!F29</f>
        <v>na</v>
      </c>
      <c r="P19" s="82" t="str">
        <f>'P11'!F29</f>
        <v>na</v>
      </c>
      <c r="Q19" s="82" t="str">
        <f>'P12'!F29</f>
        <v>na</v>
      </c>
      <c r="R19" s="82" t="str">
        <f>'P13'!F29</f>
        <v>na</v>
      </c>
      <c r="S19" s="82" t="str">
        <f>'P14'!F29</f>
        <v>nt</v>
      </c>
      <c r="T19" s="82" t="str">
        <f>'P15'!F29</f>
        <v>nt</v>
      </c>
      <c r="U19" s="82" t="str">
        <f>'P16'!F29</f>
        <v>nt</v>
      </c>
      <c r="V19" s="82" t="str">
        <f>'P17'!F29</f>
        <v>nt</v>
      </c>
      <c r="W19" s="82" t="str">
        <f>'P18'!F29</f>
        <v>nt</v>
      </c>
      <c r="X19" s="82" t="str">
        <f>'P19'!F29</f>
        <v>nt</v>
      </c>
      <c r="Y19" s="82" t="str">
        <f>'P20'!F29</f>
        <v>nt</v>
      </c>
      <c r="Z19" s="82" t="str">
        <f>'P21'!F29</f>
        <v>nt</v>
      </c>
      <c r="AA19" s="82" t="str">
        <f>'P22'!F29</f>
        <v>nt</v>
      </c>
      <c r="AB19" s="82" t="str">
        <f>'P23'!F29</f>
        <v>nt</v>
      </c>
      <c r="AC19" s="82" t="str">
        <f>'P24'!F29</f>
        <v>nt</v>
      </c>
      <c r="AD19" s="82" t="str">
        <f>'P25'!F29</f>
        <v>nt</v>
      </c>
      <c r="AE19" s="184" t="str">
        <f>'P26'!F29</f>
        <v>nt</v>
      </c>
      <c r="AF19" s="34">
        <f t="shared" si="249"/>
        <v>0</v>
      </c>
      <c r="AG19" s="34">
        <f t="shared" si="250"/>
        <v>0</v>
      </c>
      <c r="AH19" s="34">
        <f t="shared" si="251"/>
        <v>13</v>
      </c>
      <c r="AI19" s="34">
        <f t="shared" si="252"/>
        <v>13</v>
      </c>
      <c r="AJ19" s="50" t="str">
        <f t="shared" si="253"/>
        <v>NA</v>
      </c>
      <c r="AK19" s="33"/>
      <c r="AL19" s="198"/>
      <c r="AM19" s="194" t="s">
        <v>433</v>
      </c>
      <c r="AN19" s="194" t="s">
        <v>434</v>
      </c>
      <c r="AO19" s="197"/>
      <c r="AP19" s="197"/>
      <c r="AQ19" s="197"/>
      <c r="AR19" s="33"/>
      <c r="AS19" s="185" t="str">
        <f>Résultats!B30</f>
        <v>4.4</v>
      </c>
      <c r="AT19" s="186" t="str">
        <f>Résultats!C30</f>
        <v>A</v>
      </c>
      <c r="AU19" s="34">
        <f>'P01'!$G29</f>
        <v>0</v>
      </c>
      <c r="AV19" s="34">
        <f>'P02'!$G29</f>
        <v>0</v>
      </c>
      <c r="AW19" s="34">
        <f>'P03'!$G29</f>
        <v>0</v>
      </c>
      <c r="AX19" s="34">
        <f>'P04'!$G29</f>
        <v>0</v>
      </c>
      <c r="AY19" s="34">
        <f>'P05'!$G29</f>
        <v>0</v>
      </c>
      <c r="AZ19" s="34">
        <f>'P06'!$G29</f>
        <v>0</v>
      </c>
      <c r="BA19" s="34">
        <f>'P07'!$G29</f>
        <v>0</v>
      </c>
      <c r="BB19" s="34">
        <f>'P08'!$G29</f>
        <v>0</v>
      </c>
      <c r="BC19" s="34">
        <f>'P09'!$G29</f>
        <v>0</v>
      </c>
      <c r="BD19" s="34">
        <f>'P10'!$G29</f>
        <v>0</v>
      </c>
      <c r="BE19" s="34">
        <f>'P11'!$G29</f>
        <v>0</v>
      </c>
      <c r="BF19" s="34">
        <f>'P12'!$G29</f>
        <v>0</v>
      </c>
      <c r="BG19" s="34">
        <f>'P13'!$G29</f>
        <v>0</v>
      </c>
      <c r="BH19" s="34">
        <f>'P14'!$G29</f>
        <v>0</v>
      </c>
      <c r="BI19" s="34">
        <f>'P15'!$G29</f>
        <v>0</v>
      </c>
      <c r="BJ19" s="34">
        <f>'P16'!$G29</f>
        <v>0</v>
      </c>
      <c r="BK19" s="34">
        <f>'P17'!$G29</f>
        <v>0</v>
      </c>
      <c r="BL19" s="34">
        <f>'P18'!$G29</f>
        <v>0</v>
      </c>
      <c r="BM19" s="34">
        <f>'P19'!$G29</f>
        <v>0</v>
      </c>
      <c r="BN19" s="34">
        <f>'P20'!$G29</f>
        <v>0</v>
      </c>
      <c r="BO19" s="34"/>
      <c r="BP19" s="34">
        <f>'P22'!$G29</f>
        <v>0</v>
      </c>
      <c r="BQ19" s="34">
        <f>'P23'!$G29</f>
        <v>0</v>
      </c>
      <c r="BR19" s="34">
        <f>'P24'!$G29</f>
        <v>0</v>
      </c>
      <c r="BS19" s="34">
        <f>'P25'!$G29</f>
        <v>0</v>
      </c>
      <c r="BT19" s="187">
        <f>'P26'!$G29</f>
        <v>0</v>
      </c>
      <c r="BU19" s="34">
        <f t="shared" si="254"/>
        <v>0</v>
      </c>
      <c r="BV19" s="188" t="str">
        <f t="shared" si="255"/>
        <v>-</v>
      </c>
    </row>
    <row r="20" ht="15.75" customHeight="1">
      <c r="A20" s="189" t="s">
        <v>88</v>
      </c>
      <c r="B20" s="182" t="str">
        <f>Résultats!B31</f>
        <v>4.5</v>
      </c>
      <c r="C20" s="183" t="str">
        <f>Résultats!C31</f>
        <v>AA</v>
      </c>
      <c r="D20" s="34">
        <f>Résultats!E31</f>
        <v>0</v>
      </c>
      <c r="E20" s="33"/>
      <c r="F20" s="79" t="str">
        <f>'P01'!F30</f>
        <v>nc</v>
      </c>
      <c r="G20" s="82" t="str">
        <f>'P02'!F30</f>
        <v>na</v>
      </c>
      <c r="H20" s="82" t="str">
        <f>'P03'!F30</f>
        <v>na</v>
      </c>
      <c r="I20" s="82" t="str">
        <f>'P04'!F30</f>
        <v>na</v>
      </c>
      <c r="J20" s="82" t="str">
        <f>'P05'!F30</f>
        <v>na</v>
      </c>
      <c r="K20" s="82" t="str">
        <f>'P06'!F30</f>
        <v>na</v>
      </c>
      <c r="L20" s="82" t="str">
        <f>'P07'!F30</f>
        <v>na</v>
      </c>
      <c r="M20" s="82" t="str">
        <f>'P08'!F30</f>
        <v>na</v>
      </c>
      <c r="N20" s="82" t="str">
        <f>'P09'!F30</f>
        <v>na</v>
      </c>
      <c r="O20" s="82" t="str">
        <f>'P10'!F30</f>
        <v>na</v>
      </c>
      <c r="P20" s="82" t="str">
        <f>'P11'!F30</f>
        <v>na</v>
      </c>
      <c r="Q20" s="82" t="str">
        <f>'P12'!F30</f>
        <v>na</v>
      </c>
      <c r="R20" s="82" t="str">
        <f>'P13'!F30</f>
        <v>na</v>
      </c>
      <c r="S20" s="82" t="str">
        <f>'P14'!F30</f>
        <v>nt</v>
      </c>
      <c r="T20" s="82" t="str">
        <f>'P15'!F30</f>
        <v>nt</v>
      </c>
      <c r="U20" s="82" t="str">
        <f>'P16'!F30</f>
        <v>nt</v>
      </c>
      <c r="V20" s="82" t="str">
        <f>'P17'!F30</f>
        <v>nt</v>
      </c>
      <c r="W20" s="82" t="str">
        <f>'P18'!F30</f>
        <v>nt</v>
      </c>
      <c r="X20" s="82" t="str">
        <f>'P19'!F30</f>
        <v>nt</v>
      </c>
      <c r="Y20" s="82" t="str">
        <f>'P20'!F30</f>
        <v>nt</v>
      </c>
      <c r="Z20" s="82" t="str">
        <f>'P21'!F30</f>
        <v>nt</v>
      </c>
      <c r="AA20" s="82" t="str">
        <f>'P22'!F30</f>
        <v>nt</v>
      </c>
      <c r="AB20" s="82" t="str">
        <f>'P23'!F30</f>
        <v>nt</v>
      </c>
      <c r="AC20" s="82" t="str">
        <f>'P24'!F30</f>
        <v>nt</v>
      </c>
      <c r="AD20" s="82" t="str">
        <f>'P25'!F30</f>
        <v>nt</v>
      </c>
      <c r="AE20" s="184" t="str">
        <f>'P26'!F30</f>
        <v>nt</v>
      </c>
      <c r="AF20" s="34">
        <f t="shared" si="249"/>
        <v>0</v>
      </c>
      <c r="AG20" s="34">
        <f t="shared" si="250"/>
        <v>1</v>
      </c>
      <c r="AH20" s="34">
        <f t="shared" si="251"/>
        <v>12</v>
      </c>
      <c r="AI20" s="34">
        <f t="shared" si="252"/>
        <v>13</v>
      </c>
      <c r="AJ20" s="50" t="str">
        <f t="shared" si="253"/>
        <v>NC</v>
      </c>
      <c r="AK20" s="33"/>
      <c r="AL20" s="194" t="s">
        <v>443</v>
      </c>
      <c r="AM20" s="199">
        <f t="shared" ref="AM20:AN20" si="260">AM13</f>
        <v>0.91489361702127658</v>
      </c>
      <c r="AN20" s="199">
        <f t="shared" si="260"/>
        <v>0.085106382978723402</v>
      </c>
      <c r="AO20" s="197"/>
      <c r="AP20" s="197"/>
      <c r="AQ20" s="197"/>
      <c r="AR20" s="33"/>
      <c r="AS20" s="185" t="str">
        <f>Résultats!B31</f>
        <v>4.5</v>
      </c>
      <c r="AT20" s="186" t="str">
        <f>Résultats!C31</f>
        <v>AA</v>
      </c>
      <c r="AU20" s="34">
        <f>'P01'!$G30</f>
        <v>0</v>
      </c>
      <c r="AV20" s="34">
        <f>'P02'!$G30</f>
        <v>0</v>
      </c>
      <c r="AW20" s="34">
        <f>'P03'!$G30</f>
        <v>0</v>
      </c>
      <c r="AX20" s="34">
        <f>'P04'!$G30</f>
        <v>0</v>
      </c>
      <c r="AY20" s="34">
        <f>'P05'!$G30</f>
        <v>0</v>
      </c>
      <c r="AZ20" s="34">
        <f>'P06'!$G30</f>
        <v>0</v>
      </c>
      <c r="BA20" s="34">
        <f>'P07'!$G30</f>
        <v>0</v>
      </c>
      <c r="BB20" s="34">
        <f>'P08'!$G30</f>
        <v>0</v>
      </c>
      <c r="BC20" s="34">
        <f>'P09'!$G30</f>
        <v>0</v>
      </c>
      <c r="BD20" s="34">
        <f>'P10'!$G30</f>
        <v>0</v>
      </c>
      <c r="BE20" s="34">
        <f>'P11'!$G30</f>
        <v>0</v>
      </c>
      <c r="BF20" s="34">
        <f>'P12'!$G30</f>
        <v>0</v>
      </c>
      <c r="BG20" s="34">
        <f>'P13'!$G30</f>
        <v>0</v>
      </c>
      <c r="BH20" s="34">
        <f>'P14'!$G30</f>
        <v>0</v>
      </c>
      <c r="BI20" s="34">
        <f>'P15'!$G30</f>
        <v>0</v>
      </c>
      <c r="BJ20" s="34">
        <f>'P16'!$G30</f>
        <v>0</v>
      </c>
      <c r="BK20" s="34">
        <f>'P17'!$G30</f>
        <v>0</v>
      </c>
      <c r="BL20" s="34">
        <f>'P18'!$G30</f>
        <v>0</v>
      </c>
      <c r="BM20" s="34">
        <f>'P19'!$G30</f>
        <v>0</v>
      </c>
      <c r="BN20" s="34">
        <f>'P20'!$G30</f>
        <v>0</v>
      </c>
      <c r="BO20" s="34"/>
      <c r="BP20" s="34">
        <f>'P22'!$G30</f>
        <v>0</v>
      </c>
      <c r="BQ20" s="34">
        <f>'P23'!$G30</f>
        <v>0</v>
      </c>
      <c r="BR20" s="34">
        <f>'P24'!$G30</f>
        <v>0</v>
      </c>
      <c r="BS20" s="34">
        <f>'P25'!$G30</f>
        <v>0</v>
      </c>
      <c r="BT20" s="187">
        <f>'P26'!$G30</f>
        <v>0</v>
      </c>
      <c r="BU20" s="34">
        <f t="shared" si="254"/>
        <v>0</v>
      </c>
      <c r="BV20" s="188" t="str">
        <f t="shared" si="255"/>
        <v>-</v>
      </c>
    </row>
    <row r="21" ht="15.75" customHeight="1">
      <c r="A21" s="189" t="s">
        <v>88</v>
      </c>
      <c r="B21" s="182" t="str">
        <f>Résultats!B32</f>
        <v>4.6</v>
      </c>
      <c r="C21" s="183" t="str">
        <f>Résultats!C32</f>
        <v>AA</v>
      </c>
      <c r="D21" s="34">
        <f>Résultats!E32</f>
        <v>0</v>
      </c>
      <c r="E21" s="33"/>
      <c r="F21" s="79" t="str">
        <f>'P01'!F31</f>
        <v>na</v>
      </c>
      <c r="G21" s="82" t="str">
        <f>'P02'!F31</f>
        <v>na</v>
      </c>
      <c r="H21" s="82" t="str">
        <f>'P03'!F31</f>
        <v>na</v>
      </c>
      <c r="I21" s="82" t="str">
        <f>'P04'!F31</f>
        <v>na</v>
      </c>
      <c r="J21" s="82" t="str">
        <f>'P05'!F31</f>
        <v>na</v>
      </c>
      <c r="K21" s="82" t="str">
        <f>'P06'!F31</f>
        <v>na</v>
      </c>
      <c r="L21" s="82" t="str">
        <f>'P07'!F31</f>
        <v>na</v>
      </c>
      <c r="M21" s="82" t="str">
        <f>'P08'!F31</f>
        <v>na</v>
      </c>
      <c r="N21" s="82" t="str">
        <f>'P09'!F31</f>
        <v>na</v>
      </c>
      <c r="O21" s="82" t="str">
        <f>'P10'!F31</f>
        <v>na</v>
      </c>
      <c r="P21" s="82" t="str">
        <f>'P11'!F31</f>
        <v>na</v>
      </c>
      <c r="Q21" s="82" t="str">
        <f>'P12'!F31</f>
        <v>na</v>
      </c>
      <c r="R21" s="82" t="str">
        <f>'P13'!F31</f>
        <v>na</v>
      </c>
      <c r="S21" s="82" t="str">
        <f>'P14'!F31</f>
        <v>nt</v>
      </c>
      <c r="T21" s="82" t="str">
        <f>'P15'!F31</f>
        <v>nt</v>
      </c>
      <c r="U21" s="82" t="str">
        <f>'P16'!F31</f>
        <v>nt</v>
      </c>
      <c r="V21" s="82" t="str">
        <f>'P17'!F31</f>
        <v>nt</v>
      </c>
      <c r="W21" s="82" t="str">
        <f>'P18'!F31</f>
        <v>nt</v>
      </c>
      <c r="X21" s="82" t="str">
        <f>'P19'!F31</f>
        <v>nt</v>
      </c>
      <c r="Y21" s="82" t="str">
        <f>'P20'!F31</f>
        <v>nt</v>
      </c>
      <c r="Z21" s="82" t="str">
        <f>'P21'!F31</f>
        <v>nt</v>
      </c>
      <c r="AA21" s="82" t="str">
        <f>'P22'!F31</f>
        <v>nt</v>
      </c>
      <c r="AB21" s="82" t="str">
        <f>'P23'!F31</f>
        <v>nt</v>
      </c>
      <c r="AC21" s="82" t="str">
        <f>'P24'!F31</f>
        <v>nt</v>
      </c>
      <c r="AD21" s="82" t="str">
        <f>'P25'!F31</f>
        <v>nt</v>
      </c>
      <c r="AE21" s="184" t="str">
        <f>'P26'!F31</f>
        <v>nt</v>
      </c>
      <c r="AF21" s="34">
        <f t="shared" si="249"/>
        <v>0</v>
      </c>
      <c r="AG21" s="34">
        <f t="shared" si="250"/>
        <v>0</v>
      </c>
      <c r="AH21" s="34">
        <f t="shared" si="251"/>
        <v>13</v>
      </c>
      <c r="AI21" s="34">
        <f t="shared" si="252"/>
        <v>13</v>
      </c>
      <c r="AJ21" s="50" t="str">
        <f t="shared" si="253"/>
        <v>NA</v>
      </c>
      <c r="AK21" s="33"/>
      <c r="AL21" s="194" t="s">
        <v>444</v>
      </c>
      <c r="AM21" s="199">
        <f>IF(AQ6&gt;0,((AM5+AM6))/(AQ5+AQ6),AM20)</f>
        <v>0.88524590163934425</v>
      </c>
      <c r="AN21" s="199">
        <f>IF(AQ6&gt;0,((AN5+AN6))/(AQ5+AQ6),AN20)</f>
        <v>0.11475409836065574</v>
      </c>
      <c r="AO21" s="197"/>
      <c r="AP21" s="197"/>
      <c r="AQ21" s="197"/>
      <c r="AR21" s="33"/>
      <c r="AS21" s="185" t="str">
        <f>Résultats!B32</f>
        <v>4.6</v>
      </c>
      <c r="AT21" s="186" t="str">
        <f>Résultats!C32</f>
        <v>AA</v>
      </c>
      <c r="AU21" s="34">
        <f>'P01'!$G31</f>
        <v>0</v>
      </c>
      <c r="AV21" s="34">
        <f>'P02'!$G31</f>
        <v>0</v>
      </c>
      <c r="AW21" s="34">
        <f>'P03'!$G31</f>
        <v>0</v>
      </c>
      <c r="AX21" s="34">
        <f>'P04'!$G31</f>
        <v>0</v>
      </c>
      <c r="AY21" s="34">
        <f>'P05'!$G31</f>
        <v>0</v>
      </c>
      <c r="AZ21" s="34">
        <f>'P06'!$G31</f>
        <v>0</v>
      </c>
      <c r="BA21" s="34">
        <f>'P07'!$G31</f>
        <v>0</v>
      </c>
      <c r="BB21" s="34">
        <f>'P08'!$G31</f>
        <v>0</v>
      </c>
      <c r="BC21" s="34">
        <f>'P09'!$G31</f>
        <v>0</v>
      </c>
      <c r="BD21" s="34">
        <f>'P10'!$G31</f>
        <v>0</v>
      </c>
      <c r="BE21" s="34">
        <f>'P11'!$G31</f>
        <v>0</v>
      </c>
      <c r="BF21" s="34">
        <f>'P12'!$G31</f>
        <v>0</v>
      </c>
      <c r="BG21" s="34">
        <f>'P13'!$G31</f>
        <v>0</v>
      </c>
      <c r="BH21" s="34">
        <f>'P14'!$G31</f>
        <v>0</v>
      </c>
      <c r="BI21" s="34">
        <f>'P15'!$G31</f>
        <v>0</v>
      </c>
      <c r="BJ21" s="34">
        <f>'P16'!$G31</f>
        <v>0</v>
      </c>
      <c r="BK21" s="34">
        <f>'P17'!$G31</f>
        <v>0</v>
      </c>
      <c r="BL21" s="34">
        <f>'P18'!$G31</f>
        <v>0</v>
      </c>
      <c r="BM21" s="34">
        <f>'P19'!$G31</f>
        <v>0</v>
      </c>
      <c r="BN21" s="34">
        <f>'P20'!$G31</f>
        <v>0</v>
      </c>
      <c r="BO21" s="34"/>
      <c r="BP21" s="34">
        <f>'P22'!$G31</f>
        <v>0</v>
      </c>
      <c r="BQ21" s="34">
        <f>'P23'!$G31</f>
        <v>0</v>
      </c>
      <c r="BR21" s="34">
        <f>'P24'!$G31</f>
        <v>0</v>
      </c>
      <c r="BS21" s="34">
        <f>'P25'!$G31</f>
        <v>0</v>
      </c>
      <c r="BT21" s="187">
        <f>'P26'!$G31</f>
        <v>0</v>
      </c>
      <c r="BU21" s="34">
        <f t="shared" si="254"/>
        <v>0</v>
      </c>
      <c r="BV21" s="188" t="str">
        <f t="shared" si="255"/>
        <v>-</v>
      </c>
    </row>
    <row r="22" ht="15.75" customHeight="1">
      <c r="A22" s="189" t="s">
        <v>88</v>
      </c>
      <c r="B22" s="182" t="str">
        <f>Résultats!B33</f>
        <v>4.7</v>
      </c>
      <c r="C22" s="183" t="str">
        <f>Résultats!C33</f>
        <v>A</v>
      </c>
      <c r="D22" s="34">
        <f>Résultats!E33</f>
        <v>0</v>
      </c>
      <c r="E22" s="33"/>
      <c r="F22" s="79" t="str">
        <f>'P01'!F32</f>
        <v>c</v>
      </c>
      <c r="G22" s="82" t="str">
        <f>'P02'!F32</f>
        <v>na</v>
      </c>
      <c r="H22" s="82" t="str">
        <f>'P03'!F32</f>
        <v>na</v>
      </c>
      <c r="I22" s="82" t="str">
        <f>'P04'!F32</f>
        <v>na</v>
      </c>
      <c r="J22" s="82" t="str">
        <f>'P05'!F32</f>
        <v>na</v>
      </c>
      <c r="K22" s="82" t="str">
        <f>'P06'!F32</f>
        <v>na</v>
      </c>
      <c r="L22" s="82" t="str">
        <f>'P07'!F32</f>
        <v>na</v>
      </c>
      <c r="M22" s="82" t="str">
        <f>'P08'!F32</f>
        <v>na</v>
      </c>
      <c r="N22" s="82" t="str">
        <f>'P09'!F32</f>
        <v>na</v>
      </c>
      <c r="O22" s="82" t="str">
        <f>'P10'!F32</f>
        <v>na</v>
      </c>
      <c r="P22" s="82" t="str">
        <f>'P11'!F32</f>
        <v>na</v>
      </c>
      <c r="Q22" s="82" t="str">
        <f>'P12'!F32</f>
        <v>na</v>
      </c>
      <c r="R22" s="82" t="str">
        <f>'P13'!F32</f>
        <v>na</v>
      </c>
      <c r="S22" s="82" t="str">
        <f>'P14'!F32</f>
        <v>nt</v>
      </c>
      <c r="T22" s="82" t="str">
        <f>'P15'!F32</f>
        <v>nt</v>
      </c>
      <c r="U22" s="82" t="str">
        <f>'P16'!F32</f>
        <v>nt</v>
      </c>
      <c r="V22" s="82" t="str">
        <f>'P17'!F32</f>
        <v>nt</v>
      </c>
      <c r="W22" s="82" t="str">
        <f>'P18'!F32</f>
        <v>nt</v>
      </c>
      <c r="X22" s="82" t="str">
        <f>'P19'!F32</f>
        <v>nt</v>
      </c>
      <c r="Y22" s="82" t="str">
        <f>'P20'!F32</f>
        <v>nt</v>
      </c>
      <c r="Z22" s="82" t="str">
        <f>'P21'!F32</f>
        <v>nt</v>
      </c>
      <c r="AA22" s="82" t="str">
        <f>'P22'!F32</f>
        <v>nt</v>
      </c>
      <c r="AB22" s="82" t="str">
        <f>'P23'!F32</f>
        <v>nt</v>
      </c>
      <c r="AC22" s="82" t="str">
        <f>'P24'!F32</f>
        <v>nt</v>
      </c>
      <c r="AD22" s="82" t="str">
        <f>'P25'!F32</f>
        <v>nt</v>
      </c>
      <c r="AE22" s="184" t="str">
        <f>'P26'!F32</f>
        <v>nt</v>
      </c>
      <c r="AF22" s="34">
        <f t="shared" si="249"/>
        <v>1</v>
      </c>
      <c r="AG22" s="34">
        <f t="shared" si="250"/>
        <v>0</v>
      </c>
      <c r="AH22" s="34">
        <f t="shared" si="251"/>
        <v>12</v>
      </c>
      <c r="AI22" s="34">
        <f t="shared" si="252"/>
        <v>13</v>
      </c>
      <c r="AJ22" s="50" t="str">
        <f t="shared" si="253"/>
        <v>C</v>
      </c>
      <c r="AK22" s="33"/>
      <c r="AL22" s="202"/>
      <c r="AM22" s="203"/>
      <c r="AN22" s="203"/>
      <c r="AO22" s="197"/>
      <c r="AP22" s="197"/>
      <c r="AQ22" s="197"/>
      <c r="AR22" s="33"/>
      <c r="AS22" s="185" t="str">
        <f>Résultats!B33</f>
        <v>4.7</v>
      </c>
      <c r="AT22" s="186" t="str">
        <f>Résultats!C33</f>
        <v>A</v>
      </c>
      <c r="AU22" s="34">
        <f>'P01'!$G32</f>
        <v>0</v>
      </c>
      <c r="AV22" s="34">
        <f>'P02'!$G32</f>
        <v>0</v>
      </c>
      <c r="AW22" s="34">
        <f>'P03'!$G32</f>
        <v>0</v>
      </c>
      <c r="AX22" s="34">
        <f>'P04'!$G32</f>
        <v>0</v>
      </c>
      <c r="AY22" s="34">
        <f>'P05'!$G32</f>
        <v>0</v>
      </c>
      <c r="AZ22" s="34">
        <f>'P06'!$G32</f>
        <v>0</v>
      </c>
      <c r="BA22" s="34">
        <f>'P07'!$G32</f>
        <v>0</v>
      </c>
      <c r="BB22" s="34">
        <f>'P08'!$G32</f>
        <v>0</v>
      </c>
      <c r="BC22" s="34">
        <f>'P09'!$G32</f>
        <v>0</v>
      </c>
      <c r="BD22" s="34">
        <f>'P10'!$G32</f>
        <v>0</v>
      </c>
      <c r="BE22" s="34">
        <f>'P11'!$G32</f>
        <v>0</v>
      </c>
      <c r="BF22" s="34">
        <f>'P12'!$G32</f>
        <v>0</v>
      </c>
      <c r="BG22" s="34">
        <f>'P13'!$G32</f>
        <v>0</v>
      </c>
      <c r="BH22" s="34">
        <f>'P14'!$G32</f>
        <v>0</v>
      </c>
      <c r="BI22" s="34">
        <f>'P15'!$G32</f>
        <v>0</v>
      </c>
      <c r="BJ22" s="34">
        <f>'P16'!$G32</f>
        <v>0</v>
      </c>
      <c r="BK22" s="34">
        <f>'P17'!$G32</f>
        <v>0</v>
      </c>
      <c r="BL22" s="34">
        <f>'P18'!$G32</f>
        <v>0</v>
      </c>
      <c r="BM22" s="34">
        <f>'P19'!$G32</f>
        <v>0</v>
      </c>
      <c r="BN22" s="34">
        <f>'P20'!$G32</f>
        <v>0</v>
      </c>
      <c r="BO22" s="34"/>
      <c r="BP22" s="34">
        <f>'P22'!$G32</f>
        <v>0</v>
      </c>
      <c r="BQ22" s="34">
        <f>'P23'!$G32</f>
        <v>0</v>
      </c>
      <c r="BR22" s="34">
        <f>'P24'!$G32</f>
        <v>0</v>
      </c>
      <c r="BS22" s="34">
        <f>'P25'!$G32</f>
        <v>0</v>
      </c>
      <c r="BT22" s="187">
        <f>'P26'!$G32</f>
        <v>0</v>
      </c>
      <c r="BU22" s="34">
        <f t="shared" si="254"/>
        <v>0</v>
      </c>
      <c r="BV22" s="188" t="str">
        <f t="shared" si="255"/>
        <v>-</v>
      </c>
    </row>
    <row r="23" ht="15.75" customHeight="1">
      <c r="A23" s="189" t="s">
        <v>88</v>
      </c>
      <c r="B23" s="182" t="str">
        <f>Résultats!B34</f>
        <v>4.8</v>
      </c>
      <c r="C23" s="183" t="str">
        <f>Résultats!C34</f>
        <v>A</v>
      </c>
      <c r="D23" s="34">
        <f>Résultats!E34</f>
        <v>0</v>
      </c>
      <c r="E23" s="33"/>
      <c r="F23" s="79" t="str">
        <f>'P01'!F33</f>
        <v>na</v>
      </c>
      <c r="G23" s="82" t="str">
        <f>'P02'!F33</f>
        <v>na</v>
      </c>
      <c r="H23" s="82" t="str">
        <f>'P03'!F33</f>
        <v>na</v>
      </c>
      <c r="I23" s="82" t="str">
        <f>'P04'!F33</f>
        <v>na</v>
      </c>
      <c r="J23" s="82" t="str">
        <f>'P05'!F33</f>
        <v>na</v>
      </c>
      <c r="K23" s="82" t="str">
        <f>'P06'!F33</f>
        <v>na</v>
      </c>
      <c r="L23" s="82" t="str">
        <f>'P07'!F33</f>
        <v>na</v>
      </c>
      <c r="M23" s="82" t="str">
        <f>'P08'!F33</f>
        <v>na</v>
      </c>
      <c r="N23" s="82" t="str">
        <f>'P09'!F33</f>
        <v>na</v>
      </c>
      <c r="O23" s="82" t="str">
        <f>'P10'!F33</f>
        <v>na</v>
      </c>
      <c r="P23" s="82" t="str">
        <f>'P11'!F33</f>
        <v>na</v>
      </c>
      <c r="Q23" s="82" t="str">
        <f>'P12'!F33</f>
        <v>na</v>
      </c>
      <c r="R23" s="82" t="str">
        <f>'P13'!F33</f>
        <v>na</v>
      </c>
      <c r="S23" s="82" t="str">
        <f>'P14'!F33</f>
        <v>nt</v>
      </c>
      <c r="T23" s="82" t="str">
        <f>'P15'!F33</f>
        <v>nt</v>
      </c>
      <c r="U23" s="82" t="str">
        <f>'P16'!F33</f>
        <v>nt</v>
      </c>
      <c r="V23" s="82" t="str">
        <f>'P17'!F33</f>
        <v>nt</v>
      </c>
      <c r="W23" s="82" t="str">
        <f>'P18'!F33</f>
        <v>nt</v>
      </c>
      <c r="X23" s="82" t="str">
        <f>'P19'!F33</f>
        <v>nt</v>
      </c>
      <c r="Y23" s="82" t="str">
        <f>'P20'!F33</f>
        <v>nt</v>
      </c>
      <c r="Z23" s="82" t="str">
        <f>'P21'!F33</f>
        <v>nt</v>
      </c>
      <c r="AA23" s="82" t="str">
        <f>'P22'!F33</f>
        <v>nt</v>
      </c>
      <c r="AB23" s="82" t="str">
        <f>'P23'!F33</f>
        <v>nt</v>
      </c>
      <c r="AC23" s="82" t="str">
        <f>'P24'!F33</f>
        <v>nt</v>
      </c>
      <c r="AD23" s="82" t="str">
        <f>'P25'!F33</f>
        <v>nt</v>
      </c>
      <c r="AE23" s="184" t="str">
        <f>'P26'!F33</f>
        <v>nt</v>
      </c>
      <c r="AF23" s="34">
        <f t="shared" si="249"/>
        <v>0</v>
      </c>
      <c r="AG23" s="34">
        <f t="shared" si="250"/>
        <v>0</v>
      </c>
      <c r="AH23" s="34">
        <f t="shared" si="251"/>
        <v>13</v>
      </c>
      <c r="AI23" s="34">
        <f t="shared" si="252"/>
        <v>13</v>
      </c>
      <c r="AJ23" s="50" t="str">
        <f t="shared" si="253"/>
        <v>NA</v>
      </c>
      <c r="AK23" s="33"/>
      <c r="AL23" s="197"/>
      <c r="AM23" s="197"/>
      <c r="AN23" s="197"/>
      <c r="AO23" s="197"/>
      <c r="AP23" s="197"/>
      <c r="AQ23" s="197"/>
      <c r="AR23" s="33"/>
      <c r="AS23" s="185" t="str">
        <f>Résultats!B34</f>
        <v>4.8</v>
      </c>
      <c r="AT23" s="186" t="str">
        <f>Résultats!C34</f>
        <v>A</v>
      </c>
      <c r="AU23" s="34">
        <f>'P01'!$G33</f>
        <v>0</v>
      </c>
      <c r="AV23" s="34">
        <f>'P02'!$G33</f>
        <v>0</v>
      </c>
      <c r="AW23" s="34">
        <f>'P03'!$G33</f>
        <v>0</v>
      </c>
      <c r="AX23" s="34">
        <f>'P04'!$G33</f>
        <v>0</v>
      </c>
      <c r="AY23" s="34">
        <f>'P05'!$G33</f>
        <v>0</v>
      </c>
      <c r="AZ23" s="34">
        <f>'P06'!$G33</f>
        <v>0</v>
      </c>
      <c r="BA23" s="34">
        <f>'P07'!$G33</f>
        <v>0</v>
      </c>
      <c r="BB23" s="34">
        <f>'P08'!$G33</f>
        <v>0</v>
      </c>
      <c r="BC23" s="34">
        <f>'P09'!$G33</f>
        <v>0</v>
      </c>
      <c r="BD23" s="34">
        <f>'P10'!$G33</f>
        <v>0</v>
      </c>
      <c r="BE23" s="34">
        <f>'P11'!$G33</f>
        <v>0</v>
      </c>
      <c r="BF23" s="34">
        <f>'P12'!$G33</f>
        <v>0</v>
      </c>
      <c r="BG23" s="34">
        <f>'P13'!$G33</f>
        <v>0</v>
      </c>
      <c r="BH23" s="34">
        <f>'P14'!$G33</f>
        <v>0</v>
      </c>
      <c r="BI23" s="34">
        <f>'P15'!$G33</f>
        <v>0</v>
      </c>
      <c r="BJ23" s="34">
        <f>'P16'!$G33</f>
        <v>0</v>
      </c>
      <c r="BK23" s="34">
        <f>'P17'!$G33</f>
        <v>0</v>
      </c>
      <c r="BL23" s="34">
        <f>'P18'!$G33</f>
        <v>0</v>
      </c>
      <c r="BM23" s="34">
        <f>'P19'!$G33</f>
        <v>0</v>
      </c>
      <c r="BN23" s="34">
        <f>'P20'!$G33</f>
        <v>0</v>
      </c>
      <c r="BO23" s="34"/>
      <c r="BP23" s="34">
        <f>'P22'!$G33</f>
        <v>0</v>
      </c>
      <c r="BQ23" s="34">
        <f>'P23'!$G33</f>
        <v>0</v>
      </c>
      <c r="BR23" s="34">
        <f>'P24'!$G33</f>
        <v>0</v>
      </c>
      <c r="BS23" s="34">
        <f>'P25'!$G33</f>
        <v>0</v>
      </c>
      <c r="BT23" s="187">
        <f>'P26'!$G33</f>
        <v>0</v>
      </c>
      <c r="BU23" s="34">
        <f t="shared" si="254"/>
        <v>0</v>
      </c>
      <c r="BV23" s="188" t="str">
        <f t="shared" si="255"/>
        <v>-</v>
      </c>
    </row>
    <row r="24" ht="15.75" customHeight="1">
      <c r="A24" s="189" t="s">
        <v>88</v>
      </c>
      <c r="B24" s="182" t="str">
        <f>Résultats!B35</f>
        <v>4.9</v>
      </c>
      <c r="C24" s="183" t="str">
        <f>Résultats!C35</f>
        <v>A</v>
      </c>
      <c r="D24" s="34">
        <f>Résultats!E35</f>
        <v>0</v>
      </c>
      <c r="E24" s="33"/>
      <c r="F24" s="79" t="str">
        <f>'P01'!F34</f>
        <v>na</v>
      </c>
      <c r="G24" s="82" t="str">
        <f>'P02'!F34</f>
        <v>na</v>
      </c>
      <c r="H24" s="82" t="str">
        <f>'P03'!F34</f>
        <v>na</v>
      </c>
      <c r="I24" s="82" t="str">
        <f>'P04'!F34</f>
        <v>na</v>
      </c>
      <c r="J24" s="82" t="str">
        <f>'P05'!F34</f>
        <v>na</v>
      </c>
      <c r="K24" s="82" t="str">
        <f>'P06'!F34</f>
        <v>na</v>
      </c>
      <c r="L24" s="82" t="str">
        <f>'P07'!F34</f>
        <v>na</v>
      </c>
      <c r="M24" s="82" t="str">
        <f>'P08'!F34</f>
        <v>na</v>
      </c>
      <c r="N24" s="82" t="str">
        <f>'P09'!F34</f>
        <v>na</v>
      </c>
      <c r="O24" s="82" t="str">
        <f>'P10'!F34</f>
        <v>na</v>
      </c>
      <c r="P24" s="82" t="str">
        <f>'P11'!F34</f>
        <v>na</v>
      </c>
      <c r="Q24" s="82" t="str">
        <f>'P12'!F34</f>
        <v>na</v>
      </c>
      <c r="R24" s="82" t="str">
        <f>'P13'!F34</f>
        <v>na</v>
      </c>
      <c r="S24" s="82" t="str">
        <f>'P14'!F34</f>
        <v>nt</v>
      </c>
      <c r="T24" s="82" t="str">
        <f>'P15'!F34</f>
        <v>nt</v>
      </c>
      <c r="U24" s="82" t="str">
        <f>'P16'!F34</f>
        <v>nt</v>
      </c>
      <c r="V24" s="82" t="str">
        <f>'P17'!F34</f>
        <v>nt</v>
      </c>
      <c r="W24" s="82" t="str">
        <f>'P18'!F34</f>
        <v>nt</v>
      </c>
      <c r="X24" s="82" t="str">
        <f>'P19'!F34</f>
        <v>nt</v>
      </c>
      <c r="Y24" s="82" t="str">
        <f>'P20'!F34</f>
        <v>nt</v>
      </c>
      <c r="Z24" s="82" t="str">
        <f>'P21'!F34</f>
        <v>nt</v>
      </c>
      <c r="AA24" s="82" t="str">
        <f>'P22'!F34</f>
        <v>nt</v>
      </c>
      <c r="AB24" s="82" t="str">
        <f>'P23'!F34</f>
        <v>nt</v>
      </c>
      <c r="AC24" s="82" t="str">
        <f>'P24'!F34</f>
        <v>nt</v>
      </c>
      <c r="AD24" s="82" t="str">
        <f>'P25'!F34</f>
        <v>nt</v>
      </c>
      <c r="AE24" s="184" t="str">
        <f>'P26'!F34</f>
        <v>nt</v>
      </c>
      <c r="AF24" s="34">
        <f t="shared" si="249"/>
        <v>0</v>
      </c>
      <c r="AG24" s="34">
        <f t="shared" si="250"/>
        <v>0</v>
      </c>
      <c r="AH24" s="34">
        <f t="shared" si="251"/>
        <v>13</v>
      </c>
      <c r="AI24" s="34">
        <f t="shared" si="252"/>
        <v>13</v>
      </c>
      <c r="AJ24" s="50" t="str">
        <f t="shared" si="253"/>
        <v>NA</v>
      </c>
      <c r="AK24" s="33"/>
      <c r="AL24" s="197"/>
      <c r="AM24" s="197"/>
      <c r="AN24" s="197"/>
      <c r="AO24" s="197"/>
      <c r="AP24" s="197"/>
      <c r="AQ24" s="197"/>
      <c r="AR24" s="33"/>
      <c r="AS24" s="185" t="str">
        <f>Résultats!B35</f>
        <v>4.9</v>
      </c>
      <c r="AT24" s="186" t="str">
        <f>Résultats!C35</f>
        <v>A</v>
      </c>
      <c r="AU24" s="34">
        <f>'P01'!$G34</f>
        <v>0</v>
      </c>
      <c r="AV24" s="34">
        <f>'P02'!$G34</f>
        <v>0</v>
      </c>
      <c r="AW24" s="34">
        <f>'P03'!$G34</f>
        <v>0</v>
      </c>
      <c r="AX24" s="34">
        <f>'P04'!$G34</f>
        <v>0</v>
      </c>
      <c r="AY24" s="34">
        <f>'P05'!$G34</f>
        <v>0</v>
      </c>
      <c r="AZ24" s="34">
        <f>'P06'!$G34</f>
        <v>0</v>
      </c>
      <c r="BA24" s="34">
        <f>'P07'!$G34</f>
        <v>0</v>
      </c>
      <c r="BB24" s="34">
        <f>'P08'!$G34</f>
        <v>0</v>
      </c>
      <c r="BC24" s="34">
        <f>'P09'!$G34</f>
        <v>0</v>
      </c>
      <c r="BD24" s="34">
        <f>'P10'!$G34</f>
        <v>0</v>
      </c>
      <c r="BE24" s="34">
        <f>'P11'!$G34</f>
        <v>0</v>
      </c>
      <c r="BF24" s="34">
        <f>'P12'!$G34</f>
        <v>0</v>
      </c>
      <c r="BG24" s="34">
        <f>'P13'!$G34</f>
        <v>0</v>
      </c>
      <c r="BH24" s="34">
        <f>'P14'!$G34</f>
        <v>0</v>
      </c>
      <c r="BI24" s="34">
        <f>'P15'!$G34</f>
        <v>0</v>
      </c>
      <c r="BJ24" s="34">
        <f>'P16'!$G34</f>
        <v>0</v>
      </c>
      <c r="BK24" s="34">
        <f>'P17'!$G34</f>
        <v>0</v>
      </c>
      <c r="BL24" s="34">
        <f>'P18'!$G34</f>
        <v>0</v>
      </c>
      <c r="BM24" s="34">
        <f>'P19'!$G34</f>
        <v>0</v>
      </c>
      <c r="BN24" s="34">
        <f>'P20'!$G34</f>
        <v>0</v>
      </c>
      <c r="BO24" s="34"/>
      <c r="BP24" s="34">
        <f>'P22'!$G34</f>
        <v>0</v>
      </c>
      <c r="BQ24" s="34">
        <f>'P23'!$G34</f>
        <v>0</v>
      </c>
      <c r="BR24" s="34">
        <f>'P24'!$G34</f>
        <v>0</v>
      </c>
      <c r="BS24" s="34">
        <f>'P25'!$G34</f>
        <v>0</v>
      </c>
      <c r="BT24" s="187">
        <f>'P26'!$G34</f>
        <v>0</v>
      </c>
      <c r="BU24" s="34">
        <f t="shared" si="254"/>
        <v>0</v>
      </c>
      <c r="BV24" s="188" t="str">
        <f t="shared" si="255"/>
        <v>-</v>
      </c>
    </row>
    <row r="25" ht="15.75" customHeight="1">
      <c r="A25" s="189" t="s">
        <v>88</v>
      </c>
      <c r="B25" s="182" t="str">
        <f>Résultats!B36</f>
        <v>4.10</v>
      </c>
      <c r="C25" s="183" t="str">
        <f>Résultats!C36</f>
        <v>A</v>
      </c>
      <c r="D25" s="34" t="str">
        <f>Résultats!E36</f>
        <v>x</v>
      </c>
      <c r="E25" s="33"/>
      <c r="F25" s="79" t="str">
        <f>'P01'!F35</f>
        <v>na</v>
      </c>
      <c r="G25" s="82" t="str">
        <f>'P02'!F35</f>
        <v>na</v>
      </c>
      <c r="H25" s="82" t="str">
        <f>'P03'!F35</f>
        <v>na</v>
      </c>
      <c r="I25" s="82" t="str">
        <f>'P04'!F35</f>
        <v>na</v>
      </c>
      <c r="J25" s="82" t="str">
        <f>'P05'!F35</f>
        <v>na</v>
      </c>
      <c r="K25" s="82" t="str">
        <f>'P06'!F35</f>
        <v>na</v>
      </c>
      <c r="L25" s="82" t="str">
        <f>'P07'!F35</f>
        <v>na</v>
      </c>
      <c r="M25" s="82" t="str">
        <f>'P08'!F35</f>
        <v>na</v>
      </c>
      <c r="N25" s="82" t="str">
        <f>'P09'!F35</f>
        <v>na</v>
      </c>
      <c r="O25" s="82" t="str">
        <f>'P10'!F35</f>
        <v>na</v>
      </c>
      <c r="P25" s="82" t="str">
        <f>'P11'!F35</f>
        <v>na</v>
      </c>
      <c r="Q25" s="82" t="str">
        <f>'P12'!F35</f>
        <v>na</v>
      </c>
      <c r="R25" s="82" t="str">
        <f>'P13'!F35</f>
        <v>na</v>
      </c>
      <c r="S25" s="82" t="str">
        <f>'P14'!F35</f>
        <v>nt</v>
      </c>
      <c r="T25" s="82" t="str">
        <f>'P15'!F35</f>
        <v>nt</v>
      </c>
      <c r="U25" s="82" t="str">
        <f>'P16'!F35</f>
        <v>nt</v>
      </c>
      <c r="V25" s="82" t="str">
        <f>'P17'!F35</f>
        <v>nt</v>
      </c>
      <c r="W25" s="82" t="str">
        <f>'P18'!F35</f>
        <v>nt</v>
      </c>
      <c r="X25" s="82" t="str">
        <f>'P19'!F35</f>
        <v>nt</v>
      </c>
      <c r="Y25" s="82" t="str">
        <f>'P20'!F35</f>
        <v>nt</v>
      </c>
      <c r="Z25" s="82" t="str">
        <f>'P21'!F35</f>
        <v>nt</v>
      </c>
      <c r="AA25" s="82" t="str">
        <f>'P22'!F35</f>
        <v>nt</v>
      </c>
      <c r="AB25" s="82" t="str">
        <f>'P23'!F35</f>
        <v>nt</v>
      </c>
      <c r="AC25" s="82" t="str">
        <f>'P24'!F35</f>
        <v>nt</v>
      </c>
      <c r="AD25" s="82" t="str">
        <f>'P25'!F35</f>
        <v>nt</v>
      </c>
      <c r="AE25" s="184" t="str">
        <f>'P26'!F35</f>
        <v>nt</v>
      </c>
      <c r="AF25" s="34">
        <f t="shared" si="249"/>
        <v>0</v>
      </c>
      <c r="AG25" s="34">
        <f t="shared" si="250"/>
        <v>0</v>
      </c>
      <c r="AH25" s="34">
        <f t="shared" si="251"/>
        <v>13</v>
      </c>
      <c r="AI25" s="34">
        <f t="shared" si="252"/>
        <v>13</v>
      </c>
      <c r="AJ25" s="50" t="str">
        <f t="shared" si="253"/>
        <v>NA</v>
      </c>
      <c r="AK25" s="33"/>
      <c r="AL25" s="33"/>
      <c r="AM25" s="33"/>
      <c r="AN25" s="33"/>
      <c r="AO25" s="33"/>
      <c r="AP25" s="33"/>
      <c r="AQ25" s="197"/>
      <c r="AR25" s="33"/>
      <c r="AS25" s="185" t="str">
        <f>Résultats!B36</f>
        <v>4.10</v>
      </c>
      <c r="AT25" s="186" t="str">
        <f>Résultats!C36</f>
        <v>A</v>
      </c>
      <c r="AU25" s="34">
        <f>'P01'!$G35</f>
        <v>0</v>
      </c>
      <c r="AV25" s="34">
        <f>'P02'!$G35</f>
        <v>0</v>
      </c>
      <c r="AW25" s="34">
        <f>'P03'!$G35</f>
        <v>0</v>
      </c>
      <c r="AX25" s="34">
        <f>'P04'!$G35</f>
        <v>0</v>
      </c>
      <c r="AY25" s="34">
        <f>'P05'!$G35</f>
        <v>0</v>
      </c>
      <c r="AZ25" s="34">
        <f>'P06'!$G35</f>
        <v>0</v>
      </c>
      <c r="BA25" s="34">
        <f>'P07'!$G35</f>
        <v>0</v>
      </c>
      <c r="BB25" s="34">
        <f>'P08'!$G35</f>
        <v>0</v>
      </c>
      <c r="BC25" s="34">
        <f>'P09'!$G35</f>
        <v>0</v>
      </c>
      <c r="BD25" s="34">
        <f>'P10'!$G35</f>
        <v>0</v>
      </c>
      <c r="BE25" s="34">
        <f>'P11'!$G35</f>
        <v>0</v>
      </c>
      <c r="BF25" s="34">
        <f>'P12'!$G35</f>
        <v>0</v>
      </c>
      <c r="BG25" s="34">
        <f>'P13'!$G35</f>
        <v>0</v>
      </c>
      <c r="BH25" s="34">
        <f>'P14'!$G35</f>
        <v>0</v>
      </c>
      <c r="BI25" s="34">
        <f>'P15'!$G35</f>
        <v>0</v>
      </c>
      <c r="BJ25" s="34">
        <f>'P16'!$G35</f>
        <v>0</v>
      </c>
      <c r="BK25" s="34">
        <f>'P17'!$G35</f>
        <v>0</v>
      </c>
      <c r="BL25" s="34">
        <f>'P18'!$G35</f>
        <v>0</v>
      </c>
      <c r="BM25" s="34">
        <f>'P19'!$G35</f>
        <v>0</v>
      </c>
      <c r="BN25" s="34">
        <f>'P20'!$G35</f>
        <v>0</v>
      </c>
      <c r="BO25" s="34"/>
      <c r="BP25" s="34">
        <f>'P22'!$G35</f>
        <v>0</v>
      </c>
      <c r="BQ25" s="34">
        <f>'P23'!$G35</f>
        <v>0</v>
      </c>
      <c r="BR25" s="34">
        <f>'P24'!$G35</f>
        <v>0</v>
      </c>
      <c r="BS25" s="34">
        <f>'P25'!$G35</f>
        <v>0</v>
      </c>
      <c r="BT25" s="187">
        <f>'P26'!$G35</f>
        <v>0</v>
      </c>
      <c r="BU25" s="34">
        <f t="shared" si="254"/>
        <v>0</v>
      </c>
      <c r="BV25" s="188" t="str">
        <f t="shared" si="255"/>
        <v>-</v>
      </c>
    </row>
    <row r="26" ht="15.75" customHeight="1">
      <c r="A26" s="189" t="s">
        <v>88</v>
      </c>
      <c r="B26" s="182" t="str">
        <f>Résultats!B37</f>
        <v>4.11</v>
      </c>
      <c r="C26" s="183" t="str">
        <f>Résultats!C37</f>
        <v>A</v>
      </c>
      <c r="D26" s="34">
        <f>Résultats!E37</f>
        <v>0</v>
      </c>
      <c r="E26" s="33"/>
      <c r="F26" s="79" t="str">
        <f>'P01'!F36</f>
        <v>c</v>
      </c>
      <c r="G26" s="82" t="str">
        <f>'P02'!F36</f>
        <v>na</v>
      </c>
      <c r="H26" s="82" t="str">
        <f>'P03'!F36</f>
        <v>na</v>
      </c>
      <c r="I26" s="82" t="str">
        <f>'P04'!F36</f>
        <v>na</v>
      </c>
      <c r="J26" s="82" t="str">
        <f>'P05'!F36</f>
        <v>na</v>
      </c>
      <c r="K26" s="82" t="str">
        <f>'P06'!F36</f>
        <v>na</v>
      </c>
      <c r="L26" s="82" t="str">
        <f>'P07'!F36</f>
        <v>na</v>
      </c>
      <c r="M26" s="82" t="str">
        <f>'P08'!F36</f>
        <v>na</v>
      </c>
      <c r="N26" s="82" t="str">
        <f>'P09'!F36</f>
        <v>na</v>
      </c>
      <c r="O26" s="82" t="str">
        <f>'P10'!F36</f>
        <v>na</v>
      </c>
      <c r="P26" s="82" t="str">
        <f>'P11'!F36</f>
        <v>na</v>
      </c>
      <c r="Q26" s="82" t="str">
        <f>'P12'!F36</f>
        <v>na</v>
      </c>
      <c r="R26" s="82" t="str">
        <f>'P13'!F36</f>
        <v>na</v>
      </c>
      <c r="S26" s="82" t="str">
        <f>'P14'!F36</f>
        <v>nt</v>
      </c>
      <c r="T26" s="82" t="str">
        <f>'P15'!F36</f>
        <v>nt</v>
      </c>
      <c r="U26" s="82" t="str">
        <f>'P16'!F36</f>
        <v>nt</v>
      </c>
      <c r="V26" s="82" t="str">
        <f>'P17'!F36</f>
        <v>nt</v>
      </c>
      <c r="W26" s="82" t="str">
        <f>'P18'!F36</f>
        <v>nt</v>
      </c>
      <c r="X26" s="82" t="str">
        <f>'P19'!F36</f>
        <v>nt</v>
      </c>
      <c r="Y26" s="82" t="str">
        <f>'P20'!F36</f>
        <v>nt</v>
      </c>
      <c r="Z26" s="82" t="str">
        <f>'P21'!F36</f>
        <v>nt</v>
      </c>
      <c r="AA26" s="82" t="str">
        <f>'P22'!F36</f>
        <v>nt</v>
      </c>
      <c r="AB26" s="82" t="str">
        <f>'P23'!F36</f>
        <v>nt</v>
      </c>
      <c r="AC26" s="82" t="str">
        <f>'P24'!F36</f>
        <v>nt</v>
      </c>
      <c r="AD26" s="82" t="str">
        <f>'P25'!F36</f>
        <v>nt</v>
      </c>
      <c r="AE26" s="184" t="str">
        <f>'P26'!F36</f>
        <v>nt</v>
      </c>
      <c r="AF26" s="34">
        <f t="shared" si="249"/>
        <v>1</v>
      </c>
      <c r="AG26" s="34">
        <f t="shared" si="250"/>
        <v>0</v>
      </c>
      <c r="AH26" s="34">
        <f t="shared" si="251"/>
        <v>12</v>
      </c>
      <c r="AI26" s="34">
        <f t="shared" si="252"/>
        <v>13</v>
      </c>
      <c r="AJ26" s="50" t="str">
        <f t="shared" si="253"/>
        <v>C</v>
      </c>
      <c r="AK26" s="33"/>
      <c r="AL26" s="190" t="s">
        <v>445</v>
      </c>
      <c r="AM26" s="191"/>
      <c r="AN26" s="191"/>
      <c r="AO26" s="191"/>
      <c r="AP26" s="192"/>
      <c r="AQ26" s="197"/>
      <c r="AR26" s="33"/>
      <c r="AS26" s="185" t="str">
        <f>Résultats!B37</f>
        <v>4.11</v>
      </c>
      <c r="AT26" s="186" t="str">
        <f>Résultats!C37</f>
        <v>A</v>
      </c>
      <c r="AU26" s="34">
        <f>'P01'!$G36</f>
        <v>0</v>
      </c>
      <c r="AV26" s="34">
        <f>'P02'!$G36</f>
        <v>0</v>
      </c>
      <c r="AW26" s="34">
        <f>'P03'!$G36</f>
        <v>0</v>
      </c>
      <c r="AX26" s="34">
        <f>'P04'!$G36</f>
        <v>0</v>
      </c>
      <c r="AY26" s="34">
        <f>'P05'!$G36</f>
        <v>0</v>
      </c>
      <c r="AZ26" s="34">
        <f>'P06'!$G36</f>
        <v>0</v>
      </c>
      <c r="BA26" s="34">
        <f>'P07'!$G36</f>
        <v>0</v>
      </c>
      <c r="BB26" s="34">
        <f>'P08'!$G36</f>
        <v>0</v>
      </c>
      <c r="BC26" s="34">
        <f>'P09'!$G36</f>
        <v>0</v>
      </c>
      <c r="BD26" s="34">
        <f>'P10'!$G36</f>
        <v>0</v>
      </c>
      <c r="BE26" s="34">
        <f>'P11'!$G36</f>
        <v>0</v>
      </c>
      <c r="BF26" s="34">
        <f>'P12'!$G36</f>
        <v>0</v>
      </c>
      <c r="BG26" s="34">
        <f>'P13'!$G36</f>
        <v>0</v>
      </c>
      <c r="BH26" s="34">
        <f>'P14'!$G36</f>
        <v>0</v>
      </c>
      <c r="BI26" s="34">
        <f>'P15'!$G36</f>
        <v>0</v>
      </c>
      <c r="BJ26" s="34">
        <f>'P16'!$G36</f>
        <v>0</v>
      </c>
      <c r="BK26" s="34">
        <f>'P17'!$G36</f>
        <v>0</v>
      </c>
      <c r="BL26" s="34">
        <f>'P18'!$G36</f>
        <v>0</v>
      </c>
      <c r="BM26" s="34">
        <f>'P19'!$G36</f>
        <v>0</v>
      </c>
      <c r="BN26" s="34">
        <f>'P20'!$G36</f>
        <v>0</v>
      </c>
      <c r="BO26" s="34"/>
      <c r="BP26" s="34">
        <f>'P22'!$G36</f>
        <v>0</v>
      </c>
      <c r="BQ26" s="34">
        <f>'P23'!$G36</f>
        <v>0</v>
      </c>
      <c r="BR26" s="34">
        <f>'P24'!$G36</f>
        <v>0</v>
      </c>
      <c r="BS26" s="34">
        <f>'P25'!$G36</f>
        <v>0</v>
      </c>
      <c r="BT26" s="187">
        <f>'P26'!$G36</f>
        <v>0</v>
      </c>
      <c r="BU26" s="34">
        <f t="shared" si="254"/>
        <v>0</v>
      </c>
      <c r="BV26" s="188" t="str">
        <f t="shared" si="255"/>
        <v>-</v>
      </c>
    </row>
    <row r="27" ht="15.75" customHeight="1">
      <c r="A27" s="189" t="s">
        <v>88</v>
      </c>
      <c r="B27" s="182" t="str">
        <f>Résultats!B38</f>
        <v>4.12</v>
      </c>
      <c r="C27" s="183" t="str">
        <f>Résultats!C38</f>
        <v>A</v>
      </c>
      <c r="D27" s="34">
        <f>Résultats!E38</f>
        <v>0</v>
      </c>
      <c r="E27" s="33"/>
      <c r="F27" s="79" t="str">
        <f>'P01'!F37</f>
        <v>na</v>
      </c>
      <c r="G27" s="82" t="str">
        <f>'P02'!F37</f>
        <v>na</v>
      </c>
      <c r="H27" s="82" t="str">
        <f>'P03'!F37</f>
        <v>na</v>
      </c>
      <c r="I27" s="82" t="str">
        <f>'P04'!F37</f>
        <v>na</v>
      </c>
      <c r="J27" s="82" t="str">
        <f>'P05'!F37</f>
        <v>na</v>
      </c>
      <c r="K27" s="82" t="str">
        <f>'P06'!F37</f>
        <v>na</v>
      </c>
      <c r="L27" s="82" t="str">
        <f>'P07'!F37</f>
        <v>na</v>
      </c>
      <c r="M27" s="82" t="str">
        <f>'P08'!F37</f>
        <v>na</v>
      </c>
      <c r="N27" s="82" t="str">
        <f>'P09'!F37</f>
        <v>na</v>
      </c>
      <c r="O27" s="82" t="str">
        <f>'P10'!F37</f>
        <v>na</v>
      </c>
      <c r="P27" s="82" t="str">
        <f>'P11'!F37</f>
        <v>na</v>
      </c>
      <c r="Q27" s="82" t="str">
        <f>'P12'!F37</f>
        <v>na</v>
      </c>
      <c r="R27" s="82" t="str">
        <f>'P13'!F37</f>
        <v>na</v>
      </c>
      <c r="S27" s="82" t="str">
        <f>'P14'!F37</f>
        <v>nt</v>
      </c>
      <c r="T27" s="82" t="str">
        <f>'P15'!F37</f>
        <v>nt</v>
      </c>
      <c r="U27" s="82" t="str">
        <f>'P16'!F37</f>
        <v>nt</v>
      </c>
      <c r="V27" s="82" t="str">
        <f>'P17'!F37</f>
        <v>nt</v>
      </c>
      <c r="W27" s="82" t="str">
        <f>'P18'!F37</f>
        <v>nt</v>
      </c>
      <c r="X27" s="82" t="str">
        <f>'P19'!F37</f>
        <v>nt</v>
      </c>
      <c r="Y27" s="82" t="str">
        <f>'P20'!F37</f>
        <v>nt</v>
      </c>
      <c r="Z27" s="82" t="str">
        <f>'P21'!F37</f>
        <v>nt</v>
      </c>
      <c r="AA27" s="82" t="str">
        <f>'P22'!F37</f>
        <v>nt</v>
      </c>
      <c r="AB27" s="82" t="str">
        <f>'P23'!F37</f>
        <v>nt</v>
      </c>
      <c r="AC27" s="82" t="str">
        <f>'P24'!F37</f>
        <v>nt</v>
      </c>
      <c r="AD27" s="82" t="str">
        <f>'P25'!F37</f>
        <v>nt</v>
      </c>
      <c r="AE27" s="184" t="str">
        <f>'P26'!F37</f>
        <v>nt</v>
      </c>
      <c r="AF27" s="34">
        <f t="shared" si="249"/>
        <v>0</v>
      </c>
      <c r="AG27" s="34">
        <f t="shared" si="250"/>
        <v>0</v>
      </c>
      <c r="AH27" s="34">
        <f t="shared" si="251"/>
        <v>13</v>
      </c>
      <c r="AI27" s="34">
        <f t="shared" si="252"/>
        <v>13</v>
      </c>
      <c r="AJ27" s="50" t="str">
        <f t="shared" si="253"/>
        <v>NA</v>
      </c>
      <c r="AK27" s="33"/>
      <c r="AL27" s="204" t="s">
        <v>98</v>
      </c>
      <c r="AM27" s="192"/>
      <c r="AN27" s="205" t="s">
        <v>433</v>
      </c>
      <c r="AO27" s="205" t="s">
        <v>434</v>
      </c>
      <c r="AP27" s="205" t="s">
        <v>446</v>
      </c>
      <c r="AQ27" s="197"/>
      <c r="AR27" s="33"/>
      <c r="AS27" s="185" t="str">
        <f>Résultats!B38</f>
        <v>4.12</v>
      </c>
      <c r="AT27" s="186" t="str">
        <f>Résultats!C38</f>
        <v>A</v>
      </c>
      <c r="AU27" s="34">
        <f>'P01'!$G37</f>
        <v>0</v>
      </c>
      <c r="AV27" s="34">
        <f>'P02'!$G37</f>
        <v>0</v>
      </c>
      <c r="AW27" s="34">
        <f>'P03'!$G37</f>
        <v>0</v>
      </c>
      <c r="AX27" s="34">
        <f>'P04'!$G37</f>
        <v>0</v>
      </c>
      <c r="AY27" s="34">
        <f>'P05'!$G37</f>
        <v>0</v>
      </c>
      <c r="AZ27" s="34">
        <f>'P06'!$G37</f>
        <v>0</v>
      </c>
      <c r="BA27" s="34">
        <f>'P07'!$G37</f>
        <v>0</v>
      </c>
      <c r="BB27" s="34">
        <f>'P08'!$G37</f>
        <v>0</v>
      </c>
      <c r="BC27" s="34">
        <f>'P09'!$G37</f>
        <v>0</v>
      </c>
      <c r="BD27" s="34">
        <f>'P10'!$G37</f>
        <v>0</v>
      </c>
      <c r="BE27" s="34">
        <f>'P11'!$G37</f>
        <v>0</v>
      </c>
      <c r="BF27" s="34">
        <f>'P12'!$G37</f>
        <v>0</v>
      </c>
      <c r="BG27" s="34">
        <f>'P13'!$G37</f>
        <v>0</v>
      </c>
      <c r="BH27" s="34">
        <f>'P14'!$G37</f>
        <v>0</v>
      </c>
      <c r="BI27" s="34">
        <f>'P15'!$G37</f>
        <v>0</v>
      </c>
      <c r="BJ27" s="34">
        <f>'P16'!$G37</f>
        <v>0</v>
      </c>
      <c r="BK27" s="34">
        <f>'P17'!$G37</f>
        <v>0</v>
      </c>
      <c r="BL27" s="34">
        <f>'P18'!$G37</f>
        <v>0</v>
      </c>
      <c r="BM27" s="34">
        <f>'P19'!$G37</f>
        <v>0</v>
      </c>
      <c r="BN27" s="34">
        <f>'P20'!$G37</f>
        <v>0</v>
      </c>
      <c r="BO27" s="34"/>
      <c r="BP27" s="34">
        <f>'P22'!$G37</f>
        <v>0</v>
      </c>
      <c r="BQ27" s="34">
        <f>'P23'!$G37</f>
        <v>0</v>
      </c>
      <c r="BR27" s="34">
        <f>'P24'!$G37</f>
        <v>0</v>
      </c>
      <c r="BS27" s="34">
        <f>'P25'!$G37</f>
        <v>0</v>
      </c>
      <c r="BT27" s="187">
        <f>'P26'!$G37</f>
        <v>0</v>
      </c>
      <c r="BU27" s="34">
        <f t="shared" si="254"/>
        <v>0</v>
      </c>
      <c r="BV27" s="188" t="str">
        <f t="shared" si="255"/>
        <v>-</v>
      </c>
    </row>
    <row r="28" ht="15.75" customHeight="1">
      <c r="A28" s="189" t="s">
        <v>88</v>
      </c>
      <c r="B28" s="182" t="str">
        <f>Résultats!B39</f>
        <v>4.13</v>
      </c>
      <c r="C28" s="183" t="str">
        <f>Résultats!C39</f>
        <v>A</v>
      </c>
      <c r="D28" s="34">
        <f>Résultats!E39</f>
        <v>0</v>
      </c>
      <c r="E28" s="33"/>
      <c r="F28" s="79" t="str">
        <f>'P01'!F38</f>
        <v>c</v>
      </c>
      <c r="G28" s="82" t="str">
        <f>'P02'!F38</f>
        <v>na</v>
      </c>
      <c r="H28" s="82" t="str">
        <f>'P03'!F38</f>
        <v>na</v>
      </c>
      <c r="I28" s="82" t="str">
        <f>'P04'!F38</f>
        <v>na</v>
      </c>
      <c r="J28" s="82" t="str">
        <f>'P05'!F38</f>
        <v>na</v>
      </c>
      <c r="K28" s="82" t="str">
        <f>'P06'!F38</f>
        <v>na</v>
      </c>
      <c r="L28" s="82" t="str">
        <f>'P07'!F38</f>
        <v>na</v>
      </c>
      <c r="M28" s="82" t="str">
        <f>'P08'!F38</f>
        <v>na</v>
      </c>
      <c r="N28" s="82" t="str">
        <f>'P09'!F38</f>
        <v>na</v>
      </c>
      <c r="O28" s="82" t="str">
        <f>'P10'!F38</f>
        <v>na</v>
      </c>
      <c r="P28" s="82" t="str">
        <f>'P11'!F38</f>
        <v>na</v>
      </c>
      <c r="Q28" s="82" t="str">
        <f>'P12'!F38</f>
        <v>na</v>
      </c>
      <c r="R28" s="82" t="str">
        <f>'P13'!F38</f>
        <v>na</v>
      </c>
      <c r="S28" s="82" t="str">
        <f>'P14'!F38</f>
        <v>nt</v>
      </c>
      <c r="T28" s="82" t="str">
        <f>'P15'!F38</f>
        <v>nt</v>
      </c>
      <c r="U28" s="82" t="str">
        <f>'P16'!F38</f>
        <v>nt</v>
      </c>
      <c r="V28" s="82" t="str">
        <f>'P17'!F38</f>
        <v>nt</v>
      </c>
      <c r="W28" s="82" t="str">
        <f>'P18'!F38</f>
        <v>nt</v>
      </c>
      <c r="X28" s="82" t="str">
        <f>'P19'!F38</f>
        <v>nt</v>
      </c>
      <c r="Y28" s="82" t="str">
        <f>'P20'!F38</f>
        <v>nt</v>
      </c>
      <c r="Z28" s="82" t="str">
        <f>'P21'!F38</f>
        <v>nt</v>
      </c>
      <c r="AA28" s="82" t="str">
        <f>'P22'!F38</f>
        <v>nt</v>
      </c>
      <c r="AB28" s="82" t="str">
        <f>'P23'!F38</f>
        <v>nt</v>
      </c>
      <c r="AC28" s="82" t="str">
        <f>'P24'!F38</f>
        <v>nt</v>
      </c>
      <c r="AD28" s="82" t="str">
        <f>'P25'!F38</f>
        <v>nt</v>
      </c>
      <c r="AE28" s="184" t="str">
        <f>'P26'!F38</f>
        <v>nt</v>
      </c>
      <c r="AF28" s="34">
        <f t="shared" si="249"/>
        <v>1</v>
      </c>
      <c r="AG28" s="34">
        <f t="shared" si="250"/>
        <v>0</v>
      </c>
      <c r="AH28" s="34">
        <f t="shared" si="251"/>
        <v>12</v>
      </c>
      <c r="AI28" s="34">
        <f t="shared" si="252"/>
        <v>13</v>
      </c>
      <c r="AJ28" s="50" t="str">
        <f t="shared" si="253"/>
        <v>C</v>
      </c>
      <c r="AK28" s="33"/>
      <c r="AL28" s="206" t="s">
        <v>39</v>
      </c>
      <c r="AM28" s="207"/>
      <c r="AN28" s="193">
        <f t="shared" ref="AN28:AN40" si="261">COUNTIFS(A$2:A$107,$AL28,AJ$2:AJ$107,$AN$27)</f>
        <v>3</v>
      </c>
      <c r="AO28" s="193">
        <f t="shared" ref="AO28:AO40" si="262">COUNTIFS(A$2:A$107,$AL28,AJ$2:AJ$107,$AO$27)</f>
        <v>1</v>
      </c>
      <c r="AP28" s="193">
        <f t="shared" ref="AP28:AP40" si="263">AN28+AO28</f>
        <v>4</v>
      </c>
      <c r="AQ28" s="197"/>
      <c r="AR28" s="33"/>
      <c r="AS28" s="185" t="str">
        <f>Résultats!B39</f>
        <v>4.13</v>
      </c>
      <c r="AT28" s="186" t="str">
        <f>Résultats!C39</f>
        <v>A</v>
      </c>
      <c r="AU28" s="34">
        <f>'P01'!$G38</f>
        <v>0</v>
      </c>
      <c r="AV28" s="34">
        <f>'P02'!$G38</f>
        <v>0</v>
      </c>
      <c r="AW28" s="34">
        <f>'P03'!$G38</f>
        <v>0</v>
      </c>
      <c r="AX28" s="34">
        <f>'P04'!$G38</f>
        <v>0</v>
      </c>
      <c r="AY28" s="34">
        <f>'P05'!$G38</f>
        <v>0</v>
      </c>
      <c r="AZ28" s="34">
        <f>'P06'!$G38</f>
        <v>0</v>
      </c>
      <c r="BA28" s="34">
        <f>'P07'!$G38</f>
        <v>0</v>
      </c>
      <c r="BB28" s="34">
        <f>'P08'!$G38</f>
        <v>0</v>
      </c>
      <c r="BC28" s="34">
        <f>'P09'!$G38</f>
        <v>0</v>
      </c>
      <c r="BD28" s="34">
        <f>'P10'!$G38</f>
        <v>0</v>
      </c>
      <c r="BE28" s="34">
        <f>'P11'!$G38</f>
        <v>0</v>
      </c>
      <c r="BF28" s="34">
        <f>'P12'!$G38</f>
        <v>0</v>
      </c>
      <c r="BG28" s="34">
        <f>'P13'!$G38</f>
        <v>0</v>
      </c>
      <c r="BH28" s="34">
        <f>'P14'!$G38</f>
        <v>0</v>
      </c>
      <c r="BI28" s="34">
        <f>'P15'!$G38</f>
        <v>0</v>
      </c>
      <c r="BJ28" s="34">
        <f>'P16'!$G38</f>
        <v>0</v>
      </c>
      <c r="BK28" s="34">
        <f>'P17'!$G38</f>
        <v>0</v>
      </c>
      <c r="BL28" s="34">
        <f>'P18'!$G38</f>
        <v>0</v>
      </c>
      <c r="BM28" s="34">
        <f>'P19'!$G38</f>
        <v>0</v>
      </c>
      <c r="BN28" s="34">
        <f>'P20'!$G38</f>
        <v>0</v>
      </c>
      <c r="BO28" s="34"/>
      <c r="BP28" s="34">
        <f>'P22'!$G38</f>
        <v>0</v>
      </c>
      <c r="BQ28" s="34">
        <f>'P23'!$G38</f>
        <v>0</v>
      </c>
      <c r="BR28" s="34">
        <f>'P24'!$G38</f>
        <v>0</v>
      </c>
      <c r="BS28" s="34">
        <f>'P25'!$G38</f>
        <v>0</v>
      </c>
      <c r="BT28" s="187">
        <f>'P26'!$G38</f>
        <v>0</v>
      </c>
      <c r="BU28" s="34">
        <f t="shared" si="254"/>
        <v>0</v>
      </c>
      <c r="BV28" s="188" t="str">
        <f t="shared" si="255"/>
        <v>-</v>
      </c>
    </row>
    <row r="29" ht="15.75" customHeight="1">
      <c r="A29" s="181" t="s">
        <v>89</v>
      </c>
      <c r="B29" s="182" t="str">
        <f>Résultats!B40</f>
        <v>5.1</v>
      </c>
      <c r="C29" s="183" t="str">
        <f>Résultats!C40</f>
        <v>A</v>
      </c>
      <c r="D29" s="34">
        <f>Résultats!E40</f>
        <v>0</v>
      </c>
      <c r="E29" s="33"/>
      <c r="F29" s="79" t="str">
        <f>'P01'!F39</f>
        <v>na</v>
      </c>
      <c r="G29" s="82" t="str">
        <f>'P02'!F39</f>
        <v>na</v>
      </c>
      <c r="H29" s="82" t="str">
        <f>'P03'!F39</f>
        <v>na</v>
      </c>
      <c r="I29" s="82" t="str">
        <f>'P04'!F39</f>
        <v>na</v>
      </c>
      <c r="J29" s="82" t="str">
        <f>'P05'!F39</f>
        <v>na</v>
      </c>
      <c r="K29" s="82" t="str">
        <f>'P06'!F39</f>
        <v>na</v>
      </c>
      <c r="L29" s="82" t="str">
        <f>'P07'!F39</f>
        <v>na</v>
      </c>
      <c r="M29" s="82" t="str">
        <f>'P08'!F39</f>
        <v>na</v>
      </c>
      <c r="N29" s="82" t="str">
        <f>'P09'!F39</f>
        <v>na</v>
      </c>
      <c r="O29" s="82" t="str">
        <f>'P10'!F39</f>
        <v>na</v>
      </c>
      <c r="P29" s="82" t="str">
        <f>'P11'!F39</f>
        <v>na</v>
      </c>
      <c r="Q29" s="82" t="str">
        <f>'P12'!F39</f>
        <v>na</v>
      </c>
      <c r="R29" s="82" t="str">
        <f>'P13'!F39</f>
        <v>na</v>
      </c>
      <c r="S29" s="82" t="str">
        <f>'P14'!F39</f>
        <v>nt</v>
      </c>
      <c r="T29" s="82" t="str">
        <f>'P15'!F39</f>
        <v>nt</v>
      </c>
      <c r="U29" s="82" t="str">
        <f>'P16'!F39</f>
        <v>nt</v>
      </c>
      <c r="V29" s="82" t="str">
        <f>'P17'!F39</f>
        <v>nt</v>
      </c>
      <c r="W29" s="82" t="str">
        <f>'P18'!F39</f>
        <v>nt</v>
      </c>
      <c r="X29" s="82" t="str">
        <f>'P19'!F39</f>
        <v>nt</v>
      </c>
      <c r="Y29" s="82" t="str">
        <f>'P20'!F39</f>
        <v>nt</v>
      </c>
      <c r="Z29" s="82" t="str">
        <f>'P21'!F39</f>
        <v>nt</v>
      </c>
      <c r="AA29" s="82" t="str">
        <f>'P22'!F39</f>
        <v>nt</v>
      </c>
      <c r="AB29" s="82" t="str">
        <f>'P23'!F39</f>
        <v>nt</v>
      </c>
      <c r="AC29" s="82" t="str">
        <f>'P24'!F39</f>
        <v>nt</v>
      </c>
      <c r="AD29" s="82" t="str">
        <f>'P25'!F39</f>
        <v>nt</v>
      </c>
      <c r="AE29" s="184" t="str">
        <f>'P26'!F39</f>
        <v>nt</v>
      </c>
      <c r="AF29" s="34">
        <f t="shared" si="249"/>
        <v>0</v>
      </c>
      <c r="AG29" s="34">
        <f t="shared" si="250"/>
        <v>0</v>
      </c>
      <c r="AH29" s="34">
        <f t="shared" si="251"/>
        <v>13</v>
      </c>
      <c r="AI29" s="34">
        <f t="shared" si="252"/>
        <v>13</v>
      </c>
      <c r="AJ29" s="50" t="str">
        <f t="shared" si="253"/>
        <v>NA</v>
      </c>
      <c r="AK29" s="33"/>
      <c r="AL29" s="206" t="s">
        <v>86</v>
      </c>
      <c r="AM29" s="207"/>
      <c r="AN29" s="193">
        <f t="shared" si="261"/>
        <v>2</v>
      </c>
      <c r="AO29" s="193">
        <f t="shared" si="262"/>
        <v>0</v>
      </c>
      <c r="AP29" s="193">
        <f t="shared" si="263"/>
        <v>2</v>
      </c>
      <c r="AQ29" s="197"/>
      <c r="AR29" s="33"/>
      <c r="AS29" s="185" t="str">
        <f>Résultats!B40</f>
        <v>5.1</v>
      </c>
      <c r="AT29" s="186" t="str">
        <f>Résultats!C40</f>
        <v>A</v>
      </c>
      <c r="AU29" s="34">
        <f>'P01'!$G39</f>
        <v>0</v>
      </c>
      <c r="AV29" s="34">
        <f>'P02'!$G39</f>
        <v>0</v>
      </c>
      <c r="AW29" s="34">
        <f>'P03'!$G39</f>
        <v>0</v>
      </c>
      <c r="AX29" s="34">
        <f>'P04'!$G39</f>
        <v>0</v>
      </c>
      <c r="AY29" s="34">
        <f>'P05'!$G39</f>
        <v>0</v>
      </c>
      <c r="AZ29" s="34">
        <f>'P06'!$G39</f>
        <v>0</v>
      </c>
      <c r="BA29" s="34">
        <f>'P07'!$G39</f>
        <v>0</v>
      </c>
      <c r="BB29" s="34">
        <f>'P08'!$G39</f>
        <v>0</v>
      </c>
      <c r="BC29" s="34">
        <f>'P09'!$G39</f>
        <v>0</v>
      </c>
      <c r="BD29" s="34">
        <f>'P10'!$G39</f>
        <v>0</v>
      </c>
      <c r="BE29" s="34">
        <f>'P11'!$G39</f>
        <v>0</v>
      </c>
      <c r="BF29" s="34">
        <f>'P12'!$G39</f>
        <v>0</v>
      </c>
      <c r="BG29" s="34">
        <f>'P13'!$G39</f>
        <v>0</v>
      </c>
      <c r="BH29" s="34">
        <f>'P14'!$G39</f>
        <v>0</v>
      </c>
      <c r="BI29" s="34">
        <f>'P15'!$G39</f>
        <v>0</v>
      </c>
      <c r="BJ29" s="34">
        <f>'P16'!$G39</f>
        <v>0</v>
      </c>
      <c r="BK29" s="34">
        <f>'P17'!$G39</f>
        <v>0</v>
      </c>
      <c r="BL29" s="34">
        <f>'P18'!$G39</f>
        <v>0</v>
      </c>
      <c r="BM29" s="34">
        <f>'P19'!$G39</f>
        <v>0</v>
      </c>
      <c r="BN29" s="34">
        <f>'P20'!$G39</f>
        <v>0</v>
      </c>
      <c r="BO29" s="34"/>
      <c r="BP29" s="34">
        <f>'P22'!$G39</f>
        <v>0</v>
      </c>
      <c r="BQ29" s="34">
        <f>'P23'!$G39</f>
        <v>0</v>
      </c>
      <c r="BR29" s="34">
        <f>'P24'!$G39</f>
        <v>0</v>
      </c>
      <c r="BS29" s="34">
        <f>'P25'!$G39</f>
        <v>0</v>
      </c>
      <c r="BT29" s="187">
        <f>'P26'!$G39</f>
        <v>0</v>
      </c>
      <c r="BU29" s="34">
        <f t="shared" si="254"/>
        <v>0</v>
      </c>
      <c r="BV29" s="188" t="str">
        <f t="shared" si="255"/>
        <v>-</v>
      </c>
    </row>
    <row r="30" ht="15.75" customHeight="1">
      <c r="A30" s="189" t="s">
        <v>89</v>
      </c>
      <c r="B30" s="182" t="str">
        <f>Résultats!B41</f>
        <v>5.2</v>
      </c>
      <c r="C30" s="183" t="str">
        <f>Résultats!C41</f>
        <v>A</v>
      </c>
      <c r="D30" s="34">
        <f>Résultats!E41</f>
        <v>0</v>
      </c>
      <c r="E30" s="33"/>
      <c r="F30" s="79" t="str">
        <f>'P01'!F40</f>
        <v>na</v>
      </c>
      <c r="G30" s="82" t="str">
        <f>'P02'!F40</f>
        <v>na</v>
      </c>
      <c r="H30" s="82" t="str">
        <f>'P03'!F40</f>
        <v>na</v>
      </c>
      <c r="I30" s="82" t="str">
        <f>'P04'!F40</f>
        <v>na</v>
      </c>
      <c r="J30" s="82" t="str">
        <f>'P05'!F40</f>
        <v>na</v>
      </c>
      <c r="K30" s="82" t="str">
        <f>'P06'!F40</f>
        <v>na</v>
      </c>
      <c r="L30" s="82" t="str">
        <f>'P07'!F40</f>
        <v>na</v>
      </c>
      <c r="M30" s="82" t="str">
        <f>'P08'!F40</f>
        <v>na</v>
      </c>
      <c r="N30" s="82" t="str">
        <f>'P09'!F40</f>
        <v>na</v>
      </c>
      <c r="O30" s="82" t="str">
        <f>'P10'!F40</f>
        <v>na</v>
      </c>
      <c r="P30" s="82" t="str">
        <f>'P11'!F40</f>
        <v>na</v>
      </c>
      <c r="Q30" s="82" t="str">
        <f>'P12'!F40</f>
        <v>na</v>
      </c>
      <c r="R30" s="82" t="str">
        <f>'P13'!F40</f>
        <v>na</v>
      </c>
      <c r="S30" s="82" t="str">
        <f>'P14'!F40</f>
        <v>nt</v>
      </c>
      <c r="T30" s="82" t="str">
        <f>'P15'!F40</f>
        <v>nt</v>
      </c>
      <c r="U30" s="82" t="str">
        <f>'P16'!F40</f>
        <v>nt</v>
      </c>
      <c r="V30" s="82" t="str">
        <f>'P17'!F40</f>
        <v>nt</v>
      </c>
      <c r="W30" s="82" t="str">
        <f>'P18'!F40</f>
        <v>nt</v>
      </c>
      <c r="X30" s="82" t="str">
        <f>'P19'!F40</f>
        <v>nt</v>
      </c>
      <c r="Y30" s="82" t="str">
        <f>'P20'!F40</f>
        <v>nt</v>
      </c>
      <c r="Z30" s="82" t="str">
        <f>'P21'!F40</f>
        <v>nt</v>
      </c>
      <c r="AA30" s="82" t="str">
        <f>'P22'!F40</f>
        <v>nt</v>
      </c>
      <c r="AB30" s="82" t="str">
        <f>'P23'!F40</f>
        <v>nt</v>
      </c>
      <c r="AC30" s="82" t="str">
        <f>'P24'!F40</f>
        <v>nt</v>
      </c>
      <c r="AD30" s="82" t="str">
        <f>'P25'!F40</f>
        <v>nt</v>
      </c>
      <c r="AE30" s="184" t="str">
        <f>'P26'!F40</f>
        <v>nt</v>
      </c>
      <c r="AF30" s="34">
        <f t="shared" si="249"/>
        <v>0</v>
      </c>
      <c r="AG30" s="34">
        <f t="shared" si="250"/>
        <v>0</v>
      </c>
      <c r="AH30" s="34">
        <f t="shared" si="251"/>
        <v>13</v>
      </c>
      <c r="AI30" s="34">
        <f t="shared" si="252"/>
        <v>13</v>
      </c>
      <c r="AJ30" s="50" t="str">
        <f t="shared" si="253"/>
        <v>NA</v>
      </c>
      <c r="AK30" s="33"/>
      <c r="AL30" s="206" t="s">
        <v>87</v>
      </c>
      <c r="AM30" s="207"/>
      <c r="AN30" s="193">
        <f t="shared" si="261"/>
        <v>2</v>
      </c>
      <c r="AO30" s="193">
        <f t="shared" si="262"/>
        <v>1</v>
      </c>
      <c r="AP30" s="193">
        <f t="shared" si="263"/>
        <v>3</v>
      </c>
      <c r="AQ30" s="197"/>
      <c r="AR30" s="33"/>
      <c r="AS30" s="185" t="str">
        <f>Résultats!B41</f>
        <v>5.2</v>
      </c>
      <c r="AT30" s="186" t="str">
        <f>Résultats!C41</f>
        <v>A</v>
      </c>
      <c r="AU30" s="34">
        <f>'P01'!$G40</f>
        <v>0</v>
      </c>
      <c r="AV30" s="34">
        <f>'P02'!$G40</f>
        <v>0</v>
      </c>
      <c r="AW30" s="34">
        <f>'P03'!$G40</f>
        <v>0</v>
      </c>
      <c r="AX30" s="34">
        <f>'P04'!$G40</f>
        <v>0</v>
      </c>
      <c r="AY30" s="34">
        <f>'P05'!$G40</f>
        <v>0</v>
      </c>
      <c r="AZ30" s="34">
        <f>'P06'!$G40</f>
        <v>0</v>
      </c>
      <c r="BA30" s="34">
        <f>'P07'!$G40</f>
        <v>0</v>
      </c>
      <c r="BB30" s="34">
        <f>'P08'!$G40</f>
        <v>0</v>
      </c>
      <c r="BC30" s="34">
        <f>'P09'!$G40</f>
        <v>0</v>
      </c>
      <c r="BD30" s="34">
        <f>'P10'!$G40</f>
        <v>0</v>
      </c>
      <c r="BE30" s="34">
        <f>'P11'!$G40</f>
        <v>0</v>
      </c>
      <c r="BF30" s="34">
        <f>'P12'!$G40</f>
        <v>0</v>
      </c>
      <c r="BG30" s="34">
        <f>'P13'!$G40</f>
        <v>0</v>
      </c>
      <c r="BH30" s="34">
        <f>'P14'!$G40</f>
        <v>0</v>
      </c>
      <c r="BI30" s="34">
        <f>'P15'!$G40</f>
        <v>0</v>
      </c>
      <c r="BJ30" s="34">
        <f>'P16'!$G40</f>
        <v>0</v>
      </c>
      <c r="BK30" s="34">
        <f>'P17'!$G40</f>
        <v>0</v>
      </c>
      <c r="BL30" s="34">
        <f>'P18'!$G40</f>
        <v>0</v>
      </c>
      <c r="BM30" s="34">
        <f>'P19'!$G40</f>
        <v>0</v>
      </c>
      <c r="BN30" s="34">
        <f>'P20'!$G40</f>
        <v>0</v>
      </c>
      <c r="BO30" s="34"/>
      <c r="BP30" s="34">
        <f>'P22'!$G40</f>
        <v>0</v>
      </c>
      <c r="BQ30" s="34">
        <f>'P23'!$G40</f>
        <v>0</v>
      </c>
      <c r="BR30" s="34">
        <f>'P24'!$G40</f>
        <v>0</v>
      </c>
      <c r="BS30" s="34">
        <f>'P25'!$G40</f>
        <v>0</v>
      </c>
      <c r="BT30" s="187">
        <f>'P26'!$G40</f>
        <v>0</v>
      </c>
      <c r="BU30" s="34">
        <f t="shared" si="254"/>
        <v>0</v>
      </c>
      <c r="BV30" s="188" t="str">
        <f t="shared" si="255"/>
        <v>-</v>
      </c>
    </row>
    <row r="31" ht="15.75" customHeight="1">
      <c r="A31" s="189" t="s">
        <v>89</v>
      </c>
      <c r="B31" s="182" t="str">
        <f>Résultats!B42</f>
        <v>5.3</v>
      </c>
      <c r="C31" s="183" t="str">
        <f>Résultats!C42</f>
        <v>A</v>
      </c>
      <c r="D31" s="34" t="str">
        <f>Résultats!E42</f>
        <v>x</v>
      </c>
      <c r="E31" s="33"/>
      <c r="F31" s="79" t="str">
        <f>'P01'!F41</f>
        <v>na</v>
      </c>
      <c r="G31" s="82" t="str">
        <f>'P02'!F41</f>
        <v>na</v>
      </c>
      <c r="H31" s="82" t="str">
        <f>'P03'!F41</f>
        <v>na</v>
      </c>
      <c r="I31" s="82" t="str">
        <f>'P04'!F41</f>
        <v>na</v>
      </c>
      <c r="J31" s="82" t="str">
        <f>'P05'!F41</f>
        <v>na</v>
      </c>
      <c r="K31" s="82" t="str">
        <f>'P06'!F41</f>
        <v>na</v>
      </c>
      <c r="L31" s="82" t="str">
        <f>'P07'!F41</f>
        <v>na</v>
      </c>
      <c r="M31" s="82" t="str">
        <f>'P08'!F41</f>
        <v>na</v>
      </c>
      <c r="N31" s="82" t="str">
        <f>'P09'!F41</f>
        <v>na</v>
      </c>
      <c r="O31" s="82" t="str">
        <f>'P10'!F41</f>
        <v>na</v>
      </c>
      <c r="P31" s="82" t="str">
        <f>'P11'!F41</f>
        <v>na</v>
      </c>
      <c r="Q31" s="82" t="str">
        <f>'P12'!F41</f>
        <v>na</v>
      </c>
      <c r="R31" s="82" t="str">
        <f>'P13'!F41</f>
        <v>na</v>
      </c>
      <c r="S31" s="82" t="str">
        <f>'P14'!F41</f>
        <v>nt</v>
      </c>
      <c r="T31" s="82" t="str">
        <f>'P15'!F41</f>
        <v>nt</v>
      </c>
      <c r="U31" s="82" t="str">
        <f>'P16'!F41</f>
        <v>nt</v>
      </c>
      <c r="V31" s="82" t="str">
        <f>'P17'!F41</f>
        <v>nt</v>
      </c>
      <c r="W31" s="82" t="str">
        <f>'P18'!F41</f>
        <v>nt</v>
      </c>
      <c r="X31" s="82" t="str">
        <f>'P19'!F41</f>
        <v>nt</v>
      </c>
      <c r="Y31" s="82" t="str">
        <f>'P20'!F41</f>
        <v>nt</v>
      </c>
      <c r="Z31" s="82" t="str">
        <f>'P21'!F41</f>
        <v>nt</v>
      </c>
      <c r="AA31" s="82" t="str">
        <f>'P22'!F41</f>
        <v>nt</v>
      </c>
      <c r="AB31" s="82" t="str">
        <f>'P23'!F41</f>
        <v>nt</v>
      </c>
      <c r="AC31" s="82" t="str">
        <f>'P24'!F41</f>
        <v>nt</v>
      </c>
      <c r="AD31" s="82" t="str">
        <f>'P25'!F41</f>
        <v>nt</v>
      </c>
      <c r="AE31" s="184" t="str">
        <f>'P26'!F41</f>
        <v>nt</v>
      </c>
      <c r="AF31" s="34">
        <f t="shared" si="249"/>
        <v>0</v>
      </c>
      <c r="AG31" s="34">
        <f t="shared" si="250"/>
        <v>0</v>
      </c>
      <c r="AH31" s="34">
        <f t="shared" si="251"/>
        <v>13</v>
      </c>
      <c r="AI31" s="34">
        <f t="shared" si="252"/>
        <v>13</v>
      </c>
      <c r="AJ31" s="50" t="str">
        <f t="shared" si="253"/>
        <v>NA</v>
      </c>
      <c r="AK31" s="33"/>
      <c r="AL31" s="206" t="s">
        <v>88</v>
      </c>
      <c r="AM31" s="207"/>
      <c r="AN31" s="193">
        <f t="shared" si="261"/>
        <v>5</v>
      </c>
      <c r="AO31" s="193">
        <f t="shared" si="262"/>
        <v>1</v>
      </c>
      <c r="AP31" s="193">
        <f t="shared" si="263"/>
        <v>6</v>
      </c>
      <c r="AQ31" s="197"/>
      <c r="AR31" s="33"/>
      <c r="AS31" s="185" t="str">
        <f>Résultats!B42</f>
        <v>5.3</v>
      </c>
      <c r="AT31" s="186" t="str">
        <f>Résultats!C42</f>
        <v>A</v>
      </c>
      <c r="AU31" s="34">
        <f>'P01'!$G41</f>
        <v>0</v>
      </c>
      <c r="AV31" s="34">
        <f>'P02'!$G41</f>
        <v>0</v>
      </c>
      <c r="AW31" s="34">
        <f>'P03'!$G41</f>
        <v>0</v>
      </c>
      <c r="AX31" s="34">
        <f>'P04'!$G41</f>
        <v>0</v>
      </c>
      <c r="AY31" s="34">
        <f>'P05'!$G41</f>
        <v>0</v>
      </c>
      <c r="AZ31" s="34">
        <f>'P06'!$G41</f>
        <v>0</v>
      </c>
      <c r="BA31" s="34">
        <f>'P07'!$G41</f>
        <v>0</v>
      </c>
      <c r="BB31" s="34">
        <f>'P08'!$G41</f>
        <v>0</v>
      </c>
      <c r="BC31" s="34">
        <f>'P09'!$G41</f>
        <v>0</v>
      </c>
      <c r="BD31" s="34">
        <f>'P10'!$G41</f>
        <v>0</v>
      </c>
      <c r="BE31" s="34">
        <f>'P11'!$G41</f>
        <v>0</v>
      </c>
      <c r="BF31" s="34">
        <f>'P12'!$G41</f>
        <v>0</v>
      </c>
      <c r="BG31" s="34">
        <f>'P13'!$G41</f>
        <v>0</v>
      </c>
      <c r="BH31" s="34">
        <f>'P14'!$G41</f>
        <v>0</v>
      </c>
      <c r="BI31" s="34">
        <f>'P15'!$G41</f>
        <v>0</v>
      </c>
      <c r="BJ31" s="34">
        <f>'P16'!$G41</f>
        <v>0</v>
      </c>
      <c r="BK31" s="34">
        <f>'P17'!$G41</f>
        <v>0</v>
      </c>
      <c r="BL31" s="34">
        <f>'P18'!$G41</f>
        <v>0</v>
      </c>
      <c r="BM31" s="34">
        <f>'P19'!$G41</f>
        <v>0</v>
      </c>
      <c r="BN31" s="34">
        <f>'P20'!$G41</f>
        <v>0</v>
      </c>
      <c r="BO31" s="34"/>
      <c r="BP31" s="34">
        <f>'P22'!$G41</f>
        <v>0</v>
      </c>
      <c r="BQ31" s="34">
        <f>'P23'!$G41</f>
        <v>0</v>
      </c>
      <c r="BR31" s="34">
        <f>'P24'!$G41</f>
        <v>0</v>
      </c>
      <c r="BS31" s="34">
        <f>'P25'!$G41</f>
        <v>0</v>
      </c>
      <c r="BT31" s="187">
        <f>'P26'!$G41</f>
        <v>0</v>
      </c>
      <c r="BU31" s="34">
        <f t="shared" si="254"/>
        <v>0</v>
      </c>
      <c r="BV31" s="188" t="str">
        <f t="shared" si="255"/>
        <v>-</v>
      </c>
    </row>
    <row r="32" ht="15.75" customHeight="1">
      <c r="A32" s="189" t="s">
        <v>89</v>
      </c>
      <c r="B32" s="182" t="str">
        <f>Résultats!B43</f>
        <v>5.4</v>
      </c>
      <c r="C32" s="183" t="str">
        <f>Résultats!C43</f>
        <v>A</v>
      </c>
      <c r="D32" s="34">
        <f>Résultats!E43</f>
        <v>0</v>
      </c>
      <c r="E32" s="33"/>
      <c r="F32" s="79" t="str">
        <f>'P01'!F42</f>
        <v>na</v>
      </c>
      <c r="G32" s="82" t="str">
        <f>'P02'!F42</f>
        <v>na</v>
      </c>
      <c r="H32" s="82" t="str">
        <f>'P03'!F42</f>
        <v>na</v>
      </c>
      <c r="I32" s="82" t="str">
        <f>'P04'!F42</f>
        <v>na</v>
      </c>
      <c r="J32" s="82" t="str">
        <f>'P05'!F42</f>
        <v>na</v>
      </c>
      <c r="K32" s="82" t="str">
        <f>'P06'!F42</f>
        <v>na</v>
      </c>
      <c r="L32" s="82" t="str">
        <f>'P07'!F42</f>
        <v>na</v>
      </c>
      <c r="M32" s="82" t="str">
        <f>'P08'!F42</f>
        <v>na</v>
      </c>
      <c r="N32" s="82" t="str">
        <f>'P09'!F42</f>
        <v>na</v>
      </c>
      <c r="O32" s="82" t="str">
        <f>'P10'!F42</f>
        <v>na</v>
      </c>
      <c r="P32" s="82" t="str">
        <f>'P11'!F42</f>
        <v>na</v>
      </c>
      <c r="Q32" s="82" t="str">
        <f>'P12'!F42</f>
        <v>na</v>
      </c>
      <c r="R32" s="82" t="str">
        <f>'P13'!F42</f>
        <v>na</v>
      </c>
      <c r="S32" s="82" t="str">
        <f>'P14'!F42</f>
        <v>nt</v>
      </c>
      <c r="T32" s="82" t="str">
        <f>'P15'!F42</f>
        <v>nt</v>
      </c>
      <c r="U32" s="82" t="str">
        <f>'P16'!F42</f>
        <v>nt</v>
      </c>
      <c r="V32" s="82" t="str">
        <f>'P17'!F42</f>
        <v>nt</v>
      </c>
      <c r="W32" s="82" t="str">
        <f>'P18'!F42</f>
        <v>nt</v>
      </c>
      <c r="X32" s="82" t="str">
        <f>'P19'!F42</f>
        <v>nt</v>
      </c>
      <c r="Y32" s="82" t="str">
        <f>'P20'!F42</f>
        <v>nt</v>
      </c>
      <c r="Z32" s="82" t="str">
        <f>'P21'!F42</f>
        <v>nt</v>
      </c>
      <c r="AA32" s="82" t="str">
        <f>'P22'!F42</f>
        <v>nt</v>
      </c>
      <c r="AB32" s="82" t="str">
        <f>'P23'!F42</f>
        <v>nt</v>
      </c>
      <c r="AC32" s="82" t="str">
        <f>'P24'!F42</f>
        <v>nt</v>
      </c>
      <c r="AD32" s="82" t="str">
        <f>'P25'!F42</f>
        <v>nt</v>
      </c>
      <c r="AE32" s="184" t="str">
        <f>'P26'!F42</f>
        <v>nt</v>
      </c>
      <c r="AF32" s="34">
        <f t="shared" si="249"/>
        <v>0</v>
      </c>
      <c r="AG32" s="34">
        <f t="shared" si="250"/>
        <v>0</v>
      </c>
      <c r="AH32" s="34">
        <f t="shared" si="251"/>
        <v>13</v>
      </c>
      <c r="AI32" s="34">
        <f t="shared" si="252"/>
        <v>13</v>
      </c>
      <c r="AJ32" s="50" t="str">
        <f t="shared" si="253"/>
        <v>NA</v>
      </c>
      <c r="AK32" s="33"/>
      <c r="AL32" s="206" t="s">
        <v>89</v>
      </c>
      <c r="AM32" s="207"/>
      <c r="AN32" s="193">
        <f t="shared" si="261"/>
        <v>1</v>
      </c>
      <c r="AO32" s="193">
        <f t="shared" si="262"/>
        <v>0</v>
      </c>
      <c r="AP32" s="193">
        <f t="shared" si="263"/>
        <v>1</v>
      </c>
      <c r="AQ32" s="208"/>
      <c r="AR32" s="33"/>
      <c r="AS32" s="185" t="str">
        <f>Résultats!B43</f>
        <v>5.4</v>
      </c>
      <c r="AT32" s="186" t="str">
        <f>Résultats!C43</f>
        <v>A</v>
      </c>
      <c r="AU32" s="34">
        <f>'P01'!$G42</f>
        <v>0</v>
      </c>
      <c r="AV32" s="34">
        <f>'P02'!$G42</f>
        <v>0</v>
      </c>
      <c r="AW32" s="34">
        <f>'P03'!$G42</f>
        <v>0</v>
      </c>
      <c r="AX32" s="34">
        <f>'P04'!$G42</f>
        <v>0</v>
      </c>
      <c r="AY32" s="34">
        <f>'P05'!$G42</f>
        <v>0</v>
      </c>
      <c r="AZ32" s="34">
        <f>'P06'!$G42</f>
        <v>0</v>
      </c>
      <c r="BA32" s="34">
        <f>'P07'!$G42</f>
        <v>0</v>
      </c>
      <c r="BB32" s="34">
        <f>'P08'!$G42</f>
        <v>0</v>
      </c>
      <c r="BC32" s="34">
        <f>'P09'!$G42</f>
        <v>0</v>
      </c>
      <c r="BD32" s="34">
        <f>'P10'!$G42</f>
        <v>0</v>
      </c>
      <c r="BE32" s="34">
        <f>'P11'!$G42</f>
        <v>0</v>
      </c>
      <c r="BF32" s="34">
        <f>'P12'!$G42</f>
        <v>0</v>
      </c>
      <c r="BG32" s="34">
        <f>'P13'!$G42</f>
        <v>0</v>
      </c>
      <c r="BH32" s="34">
        <f>'P14'!$G42</f>
        <v>0</v>
      </c>
      <c r="BI32" s="34">
        <f>'P15'!$G42</f>
        <v>0</v>
      </c>
      <c r="BJ32" s="34">
        <f>'P16'!$G42</f>
        <v>0</v>
      </c>
      <c r="BK32" s="34">
        <f>'P17'!$G42</f>
        <v>0</v>
      </c>
      <c r="BL32" s="34">
        <f>'P18'!$G42</f>
        <v>0</v>
      </c>
      <c r="BM32" s="34">
        <f>'P19'!$G42</f>
        <v>0</v>
      </c>
      <c r="BN32" s="34">
        <f>'P20'!$G42</f>
        <v>0</v>
      </c>
      <c r="BO32" s="34"/>
      <c r="BP32" s="34">
        <f>'P22'!$G42</f>
        <v>0</v>
      </c>
      <c r="BQ32" s="34">
        <f>'P23'!$G42</f>
        <v>0</v>
      </c>
      <c r="BR32" s="34">
        <f>'P24'!$G42</f>
        <v>0</v>
      </c>
      <c r="BS32" s="34">
        <f>'P25'!$G42</f>
        <v>0</v>
      </c>
      <c r="BT32" s="187">
        <f>'P26'!$G42</f>
        <v>0</v>
      </c>
      <c r="BU32" s="34">
        <f t="shared" si="254"/>
        <v>0</v>
      </c>
      <c r="BV32" s="188" t="str">
        <f t="shared" si="255"/>
        <v>-</v>
      </c>
    </row>
    <row r="33" ht="15.75" customHeight="1">
      <c r="A33" s="189" t="s">
        <v>89</v>
      </c>
      <c r="B33" s="182" t="str">
        <f>Résultats!B44</f>
        <v>5.5</v>
      </c>
      <c r="C33" s="183" t="str">
        <f>Résultats!C44</f>
        <v>A</v>
      </c>
      <c r="D33" s="34">
        <f>Résultats!E44</f>
        <v>0</v>
      </c>
      <c r="E33" s="33"/>
      <c r="F33" s="79" t="str">
        <f>'P01'!F43</f>
        <v>na</v>
      </c>
      <c r="G33" s="82" t="str">
        <f>'P02'!F43</f>
        <v>na</v>
      </c>
      <c r="H33" s="82" t="str">
        <f>'P03'!F43</f>
        <v>na</v>
      </c>
      <c r="I33" s="82" t="str">
        <f>'P04'!F43</f>
        <v>na</v>
      </c>
      <c r="J33" s="82" t="str">
        <f>'P05'!F43</f>
        <v>na</v>
      </c>
      <c r="K33" s="82" t="str">
        <f>'P06'!F43</f>
        <v>na</v>
      </c>
      <c r="L33" s="82" t="str">
        <f>'P07'!F43</f>
        <v>na</v>
      </c>
      <c r="M33" s="82" t="str">
        <f>'P08'!F43</f>
        <v>na</v>
      </c>
      <c r="N33" s="82" t="str">
        <f>'P09'!F43</f>
        <v>na</v>
      </c>
      <c r="O33" s="82" t="str">
        <f>'P10'!F43</f>
        <v>na</v>
      </c>
      <c r="P33" s="82" t="str">
        <f>'P11'!F43</f>
        <v>na</v>
      </c>
      <c r="Q33" s="82" t="str">
        <f>'P12'!F43</f>
        <v>na</v>
      </c>
      <c r="R33" s="82" t="str">
        <f>'P13'!F43</f>
        <v>na</v>
      </c>
      <c r="S33" s="82" t="str">
        <f>'P14'!F43</f>
        <v>nt</v>
      </c>
      <c r="T33" s="82" t="str">
        <f>'P15'!F43</f>
        <v>nt</v>
      </c>
      <c r="U33" s="82" t="str">
        <f>'P16'!F43</f>
        <v>nt</v>
      </c>
      <c r="V33" s="82" t="str">
        <f>'P17'!F43</f>
        <v>nt</v>
      </c>
      <c r="W33" s="82" t="str">
        <f>'P18'!F43</f>
        <v>nt</v>
      </c>
      <c r="X33" s="82" t="str">
        <f>'P19'!F43</f>
        <v>nt</v>
      </c>
      <c r="Y33" s="82" t="str">
        <f>'P20'!F43</f>
        <v>nt</v>
      </c>
      <c r="Z33" s="82" t="str">
        <f>'P21'!F43</f>
        <v>nt</v>
      </c>
      <c r="AA33" s="82" t="str">
        <f>'P22'!F43</f>
        <v>nt</v>
      </c>
      <c r="AB33" s="82" t="str">
        <f>'P23'!F43</f>
        <v>nt</v>
      </c>
      <c r="AC33" s="82" t="str">
        <f>'P24'!F43</f>
        <v>nt</v>
      </c>
      <c r="AD33" s="82" t="str">
        <f>'P25'!F43</f>
        <v>nt</v>
      </c>
      <c r="AE33" s="184" t="str">
        <f>'P26'!F43</f>
        <v>nt</v>
      </c>
      <c r="AF33" s="34">
        <f t="shared" si="249"/>
        <v>0</v>
      </c>
      <c r="AG33" s="34">
        <f t="shared" si="250"/>
        <v>0</v>
      </c>
      <c r="AH33" s="34">
        <f t="shared" si="251"/>
        <v>13</v>
      </c>
      <c r="AI33" s="34">
        <f t="shared" si="252"/>
        <v>13</v>
      </c>
      <c r="AJ33" s="50" t="str">
        <f t="shared" si="253"/>
        <v>NA</v>
      </c>
      <c r="AK33" s="33"/>
      <c r="AL33" s="206" t="s">
        <v>90</v>
      </c>
      <c r="AM33" s="207"/>
      <c r="AN33" s="193">
        <f t="shared" si="261"/>
        <v>2</v>
      </c>
      <c r="AO33" s="193">
        <f t="shared" si="262"/>
        <v>0</v>
      </c>
      <c r="AP33" s="193">
        <f t="shared" si="263"/>
        <v>2</v>
      </c>
      <c r="AQ33" s="208"/>
      <c r="AR33" s="33"/>
      <c r="AS33" s="185" t="str">
        <f>Résultats!B44</f>
        <v>5.5</v>
      </c>
      <c r="AT33" s="186" t="str">
        <f>Résultats!C44</f>
        <v>A</v>
      </c>
      <c r="AU33" s="34">
        <f>'P01'!$G43</f>
        <v>0</v>
      </c>
      <c r="AV33" s="34">
        <f>'P02'!$G43</f>
        <v>0</v>
      </c>
      <c r="AW33" s="34">
        <f>'P03'!$G43</f>
        <v>0</v>
      </c>
      <c r="AX33" s="34">
        <f>'P04'!$G43</f>
        <v>0</v>
      </c>
      <c r="AY33" s="34">
        <f>'P05'!$G43</f>
        <v>0</v>
      </c>
      <c r="AZ33" s="34">
        <f>'P06'!$G43</f>
        <v>0</v>
      </c>
      <c r="BA33" s="34">
        <f>'P07'!$G43</f>
        <v>0</v>
      </c>
      <c r="BB33" s="34">
        <f>'P08'!$G43</f>
        <v>0</v>
      </c>
      <c r="BC33" s="34">
        <f>'P09'!$G43</f>
        <v>0</v>
      </c>
      <c r="BD33" s="34">
        <f>'P10'!$G43</f>
        <v>0</v>
      </c>
      <c r="BE33" s="34">
        <f>'P11'!$G43</f>
        <v>0</v>
      </c>
      <c r="BF33" s="34">
        <f>'P12'!$G43</f>
        <v>0</v>
      </c>
      <c r="BG33" s="34">
        <f>'P13'!$G43</f>
        <v>0</v>
      </c>
      <c r="BH33" s="34">
        <f>'P14'!$G43</f>
        <v>0</v>
      </c>
      <c r="BI33" s="34">
        <f>'P15'!$G43</f>
        <v>0</v>
      </c>
      <c r="BJ33" s="34">
        <f>'P16'!$G43</f>
        <v>0</v>
      </c>
      <c r="BK33" s="34">
        <f>'P17'!$G43</f>
        <v>0</v>
      </c>
      <c r="BL33" s="34">
        <f>'P18'!$G43</f>
        <v>0</v>
      </c>
      <c r="BM33" s="34">
        <f>'P19'!$G43</f>
        <v>0</v>
      </c>
      <c r="BN33" s="34">
        <f>'P20'!$G43</f>
        <v>0</v>
      </c>
      <c r="BO33" s="34"/>
      <c r="BP33" s="34">
        <f>'P22'!$G43</f>
        <v>0</v>
      </c>
      <c r="BQ33" s="34">
        <f>'P23'!$G43</f>
        <v>0</v>
      </c>
      <c r="BR33" s="34">
        <f>'P24'!$G43</f>
        <v>0</v>
      </c>
      <c r="BS33" s="34">
        <f>'P25'!$G43</f>
        <v>0</v>
      </c>
      <c r="BT33" s="187">
        <f>'P26'!$G43</f>
        <v>0</v>
      </c>
      <c r="BU33" s="34">
        <f t="shared" si="254"/>
        <v>0</v>
      </c>
      <c r="BV33" s="188" t="str">
        <f t="shared" si="255"/>
        <v>-</v>
      </c>
    </row>
    <row r="34" ht="15.75" customHeight="1">
      <c r="A34" s="189" t="s">
        <v>89</v>
      </c>
      <c r="B34" s="182" t="str">
        <f>Résultats!B45</f>
        <v>5.6</v>
      </c>
      <c r="C34" s="183" t="str">
        <f>Résultats!C45</f>
        <v>A</v>
      </c>
      <c r="D34" s="34">
        <f>Résultats!E45</f>
        <v>0</v>
      </c>
      <c r="E34" s="33"/>
      <c r="F34" s="79" t="str">
        <f>'P01'!F44</f>
        <v>na</v>
      </c>
      <c r="G34" s="82" t="str">
        <f>'P02'!F44</f>
        <v>c</v>
      </c>
      <c r="H34" s="82" t="str">
        <f>'P03'!F44</f>
        <v>na</v>
      </c>
      <c r="I34" s="82" t="str">
        <f>'P04'!F44</f>
        <v>na</v>
      </c>
      <c r="J34" s="82" t="str">
        <f>'P05'!F44</f>
        <v>na</v>
      </c>
      <c r="K34" s="82" t="str">
        <f>'P06'!F44</f>
        <v>na</v>
      </c>
      <c r="L34" s="82" t="str">
        <f>'P07'!F44</f>
        <v>na</v>
      </c>
      <c r="M34" s="82" t="str">
        <f>'P08'!F44</f>
        <v>na</v>
      </c>
      <c r="N34" s="82" t="str">
        <f>'P09'!F44</f>
        <v>na</v>
      </c>
      <c r="O34" s="82" t="str">
        <f>'P10'!F44</f>
        <v>na</v>
      </c>
      <c r="P34" s="82" t="str">
        <f>'P11'!F44</f>
        <v>na</v>
      </c>
      <c r="Q34" s="82" t="str">
        <f>'P12'!F44</f>
        <v>na</v>
      </c>
      <c r="R34" s="82" t="str">
        <f>'P13'!F44</f>
        <v>na</v>
      </c>
      <c r="S34" s="82" t="str">
        <f>'P14'!F44</f>
        <v>nt</v>
      </c>
      <c r="T34" s="82" t="str">
        <f>'P15'!F44</f>
        <v>nt</v>
      </c>
      <c r="U34" s="82" t="str">
        <f>'P16'!F44</f>
        <v>nt</v>
      </c>
      <c r="V34" s="82" t="str">
        <f>'P17'!F44</f>
        <v>nt</v>
      </c>
      <c r="W34" s="82" t="str">
        <f>'P18'!F44</f>
        <v>nt</v>
      </c>
      <c r="X34" s="82" t="str">
        <f>'P19'!F44</f>
        <v>nt</v>
      </c>
      <c r="Y34" s="82" t="str">
        <f>'P20'!F44</f>
        <v>nt</v>
      </c>
      <c r="Z34" s="82" t="str">
        <f>'P21'!F44</f>
        <v>nt</v>
      </c>
      <c r="AA34" s="82" t="str">
        <f>'P22'!F44</f>
        <v>nt</v>
      </c>
      <c r="AB34" s="82" t="str">
        <f>'P23'!F44</f>
        <v>nt</v>
      </c>
      <c r="AC34" s="82" t="str">
        <f>'P24'!F44</f>
        <v>nt</v>
      </c>
      <c r="AD34" s="82" t="str">
        <f>'P25'!F44</f>
        <v>nt</v>
      </c>
      <c r="AE34" s="184" t="str">
        <f>'P26'!F44</f>
        <v>nt</v>
      </c>
      <c r="AF34" s="34">
        <f t="shared" si="249"/>
        <v>1</v>
      </c>
      <c r="AG34" s="34">
        <f t="shared" si="250"/>
        <v>0</v>
      </c>
      <c r="AH34" s="34">
        <f t="shared" si="251"/>
        <v>12</v>
      </c>
      <c r="AI34" s="34">
        <f t="shared" si="252"/>
        <v>13</v>
      </c>
      <c r="AJ34" s="50" t="str">
        <f t="shared" si="253"/>
        <v>C</v>
      </c>
      <c r="AK34" s="33"/>
      <c r="AL34" s="206" t="s">
        <v>447</v>
      </c>
      <c r="AM34" s="207"/>
      <c r="AN34" s="193">
        <f t="shared" si="261"/>
        <v>2</v>
      </c>
      <c r="AO34" s="193">
        <f t="shared" si="262"/>
        <v>0</v>
      </c>
      <c r="AP34" s="193">
        <f t="shared" si="263"/>
        <v>2</v>
      </c>
      <c r="AQ34" s="208"/>
      <c r="AR34" s="33"/>
      <c r="AS34" s="185" t="str">
        <f>Résultats!B45</f>
        <v>5.6</v>
      </c>
      <c r="AT34" s="186" t="str">
        <f>Résultats!C45</f>
        <v>A</v>
      </c>
      <c r="AU34" s="34">
        <f>'P01'!$G44</f>
        <v>0</v>
      </c>
      <c r="AV34" s="34">
        <f>'P02'!$G44</f>
        <v>0</v>
      </c>
      <c r="AW34" s="34">
        <f>'P03'!$G44</f>
        <v>0</v>
      </c>
      <c r="AX34" s="34">
        <f>'P04'!$G44</f>
        <v>0</v>
      </c>
      <c r="AY34" s="34">
        <f>'P05'!$G44</f>
        <v>0</v>
      </c>
      <c r="AZ34" s="34">
        <f>'P06'!$G44</f>
        <v>0</v>
      </c>
      <c r="BA34" s="34">
        <f>'P07'!$G44</f>
        <v>0</v>
      </c>
      <c r="BB34" s="34">
        <f>'P08'!$G44</f>
        <v>0</v>
      </c>
      <c r="BC34" s="34">
        <f>'P09'!$G44</f>
        <v>0</v>
      </c>
      <c r="BD34" s="34">
        <f>'P10'!$G44</f>
        <v>0</v>
      </c>
      <c r="BE34" s="34">
        <f>'P11'!$G44</f>
        <v>0</v>
      </c>
      <c r="BF34" s="34">
        <f>'P12'!$G44</f>
        <v>0</v>
      </c>
      <c r="BG34" s="34">
        <f>'P13'!$G44</f>
        <v>0</v>
      </c>
      <c r="BH34" s="34">
        <f>'P14'!$G44</f>
        <v>0</v>
      </c>
      <c r="BI34" s="34">
        <f>'P15'!$G44</f>
        <v>0</v>
      </c>
      <c r="BJ34" s="34">
        <f>'P16'!$G44</f>
        <v>0</v>
      </c>
      <c r="BK34" s="34">
        <f>'P17'!$G44</f>
        <v>0</v>
      </c>
      <c r="BL34" s="34">
        <f>'P18'!$G44</f>
        <v>0</v>
      </c>
      <c r="BM34" s="34">
        <f>'P19'!$G44</f>
        <v>0</v>
      </c>
      <c r="BN34" s="34">
        <f>'P20'!$G44</f>
        <v>0</v>
      </c>
      <c r="BO34" s="34"/>
      <c r="BP34" s="34">
        <f>'P22'!$G44</f>
        <v>0</v>
      </c>
      <c r="BQ34" s="34">
        <f>'P23'!$G44</f>
        <v>0</v>
      </c>
      <c r="BR34" s="34">
        <f>'P24'!$G44</f>
        <v>0</v>
      </c>
      <c r="BS34" s="34">
        <f>'P25'!$G44</f>
        <v>0</v>
      </c>
      <c r="BT34" s="187">
        <f>'P26'!$G44</f>
        <v>0</v>
      </c>
      <c r="BU34" s="34">
        <f t="shared" si="254"/>
        <v>0</v>
      </c>
      <c r="BV34" s="188" t="str">
        <f t="shared" si="255"/>
        <v>-</v>
      </c>
    </row>
    <row r="35" ht="15.75" customHeight="1">
      <c r="A35" s="189" t="s">
        <v>89</v>
      </c>
      <c r="B35" s="182" t="str">
        <f>Résultats!B46</f>
        <v>5.7</v>
      </c>
      <c r="C35" s="183" t="str">
        <f>Résultats!C46</f>
        <v>A</v>
      </c>
      <c r="D35" s="34" t="str">
        <f>Résultats!E46</f>
        <v>x</v>
      </c>
      <c r="E35" s="33"/>
      <c r="F35" s="79" t="str">
        <f>'P01'!F45</f>
        <v>na</v>
      </c>
      <c r="G35" s="82" t="str">
        <f>'P02'!F45</f>
        <v>na</v>
      </c>
      <c r="H35" s="82" t="str">
        <f>'P03'!F45</f>
        <v>na</v>
      </c>
      <c r="I35" s="82" t="str">
        <f>'P04'!F45</f>
        <v>na</v>
      </c>
      <c r="J35" s="82" t="str">
        <f>'P05'!F45</f>
        <v>na</v>
      </c>
      <c r="K35" s="82" t="str">
        <f>'P06'!F45</f>
        <v>na</v>
      </c>
      <c r="L35" s="82" t="str">
        <f>'P07'!F45</f>
        <v>na</v>
      </c>
      <c r="M35" s="82" t="str">
        <f>'P08'!F45</f>
        <v>na</v>
      </c>
      <c r="N35" s="82" t="str">
        <f>'P09'!F45</f>
        <v>na</v>
      </c>
      <c r="O35" s="82" t="str">
        <f>'P10'!F45</f>
        <v>na</v>
      </c>
      <c r="P35" s="82" t="str">
        <f>'P11'!F45</f>
        <v>na</v>
      </c>
      <c r="Q35" s="82" t="str">
        <f>'P12'!F45</f>
        <v>na</v>
      </c>
      <c r="R35" s="82" t="str">
        <f>'P13'!F45</f>
        <v>na</v>
      </c>
      <c r="S35" s="82" t="str">
        <f>'P14'!F45</f>
        <v>nt</v>
      </c>
      <c r="T35" s="82" t="str">
        <f>'P15'!F45</f>
        <v>nt</v>
      </c>
      <c r="U35" s="82" t="str">
        <f>'P16'!F45</f>
        <v>nt</v>
      </c>
      <c r="V35" s="82" t="str">
        <f>'P17'!F45</f>
        <v>nt</v>
      </c>
      <c r="W35" s="82" t="str">
        <f>'P18'!F45</f>
        <v>nt</v>
      </c>
      <c r="X35" s="82" t="str">
        <f>'P19'!F45</f>
        <v>nt</v>
      </c>
      <c r="Y35" s="82" t="str">
        <f>'P20'!F45</f>
        <v>nt</v>
      </c>
      <c r="Z35" s="82" t="str">
        <f>'P21'!F45</f>
        <v>nt</v>
      </c>
      <c r="AA35" s="82" t="str">
        <f>'P22'!F45</f>
        <v>nt</v>
      </c>
      <c r="AB35" s="82" t="str">
        <f>'P23'!F45</f>
        <v>nt</v>
      </c>
      <c r="AC35" s="82" t="str">
        <f>'P24'!F45</f>
        <v>nt</v>
      </c>
      <c r="AD35" s="82" t="str">
        <f>'P25'!F45</f>
        <v>nt</v>
      </c>
      <c r="AE35" s="184" t="str">
        <f>'P26'!F45</f>
        <v>nt</v>
      </c>
      <c r="AF35" s="34">
        <f t="shared" si="249"/>
        <v>0</v>
      </c>
      <c r="AG35" s="34">
        <f t="shared" si="250"/>
        <v>0</v>
      </c>
      <c r="AH35" s="34">
        <f t="shared" si="251"/>
        <v>13</v>
      </c>
      <c r="AI35" s="34">
        <f t="shared" si="252"/>
        <v>13</v>
      </c>
      <c r="AJ35" s="50" t="str">
        <f t="shared" si="253"/>
        <v>NA</v>
      </c>
      <c r="AK35" s="33"/>
      <c r="AL35" s="206" t="s">
        <v>448</v>
      </c>
      <c r="AM35" s="207"/>
      <c r="AN35" s="193">
        <f t="shared" si="261"/>
        <v>6</v>
      </c>
      <c r="AO35" s="193">
        <f t="shared" si="262"/>
        <v>0</v>
      </c>
      <c r="AP35" s="193">
        <f t="shared" si="263"/>
        <v>6</v>
      </c>
      <c r="AQ35" s="208"/>
      <c r="AR35" s="33"/>
      <c r="AS35" s="185" t="str">
        <f>Résultats!B46</f>
        <v>5.7</v>
      </c>
      <c r="AT35" s="186" t="str">
        <f>Résultats!C46</f>
        <v>A</v>
      </c>
      <c r="AU35" s="34">
        <f>'P01'!$G45</f>
        <v>0</v>
      </c>
      <c r="AV35" s="34">
        <f>'P02'!$G45</f>
        <v>0</v>
      </c>
      <c r="AW35" s="34">
        <f>'P03'!$G45</f>
        <v>0</v>
      </c>
      <c r="AX35" s="34">
        <f>'P04'!$G45</f>
        <v>0</v>
      </c>
      <c r="AY35" s="34">
        <f>'P05'!$G45</f>
        <v>0</v>
      </c>
      <c r="AZ35" s="34">
        <f>'P06'!$G45</f>
        <v>0</v>
      </c>
      <c r="BA35" s="34">
        <f>'P07'!$G45</f>
        <v>0</v>
      </c>
      <c r="BB35" s="34">
        <f>'P08'!$G45</f>
        <v>0</v>
      </c>
      <c r="BC35" s="34">
        <f>'P09'!$G45</f>
        <v>0</v>
      </c>
      <c r="BD35" s="34">
        <f>'P10'!$G45</f>
        <v>0</v>
      </c>
      <c r="BE35" s="34">
        <f>'P11'!$G45</f>
        <v>0</v>
      </c>
      <c r="BF35" s="34">
        <f>'P12'!$G45</f>
        <v>0</v>
      </c>
      <c r="BG35" s="34">
        <f>'P13'!$G45</f>
        <v>0</v>
      </c>
      <c r="BH35" s="34">
        <f>'P14'!$G45</f>
        <v>0</v>
      </c>
      <c r="BI35" s="34">
        <f>'P15'!$G45</f>
        <v>0</v>
      </c>
      <c r="BJ35" s="34">
        <f>'P16'!$G45</f>
        <v>0</v>
      </c>
      <c r="BK35" s="34">
        <f>'P17'!$G45</f>
        <v>0</v>
      </c>
      <c r="BL35" s="34">
        <f>'P18'!$G45</f>
        <v>0</v>
      </c>
      <c r="BM35" s="34">
        <f>'P19'!$G45</f>
        <v>0</v>
      </c>
      <c r="BN35" s="34">
        <f>'P20'!$G45</f>
        <v>0</v>
      </c>
      <c r="BO35" s="34"/>
      <c r="BP35" s="34">
        <f>'P22'!$G45</f>
        <v>0</v>
      </c>
      <c r="BQ35" s="34">
        <f>'P23'!$G45</f>
        <v>0</v>
      </c>
      <c r="BR35" s="34">
        <f>'P24'!$G45</f>
        <v>0</v>
      </c>
      <c r="BS35" s="34">
        <f>'P25'!$G45</f>
        <v>0</v>
      </c>
      <c r="BT35" s="187">
        <f>'P26'!$G45</f>
        <v>0</v>
      </c>
      <c r="BU35" s="34">
        <f t="shared" si="254"/>
        <v>0</v>
      </c>
      <c r="BV35" s="188" t="str">
        <f t="shared" si="255"/>
        <v>-</v>
      </c>
    </row>
    <row r="36" ht="15.75" customHeight="1">
      <c r="A36" s="189" t="s">
        <v>89</v>
      </c>
      <c r="B36" s="182" t="str">
        <f>Résultats!B47</f>
        <v>5.8</v>
      </c>
      <c r="C36" s="183" t="str">
        <f>Résultats!C47</f>
        <v>A</v>
      </c>
      <c r="D36" s="34">
        <f>Résultats!E47</f>
        <v>0</v>
      </c>
      <c r="E36" s="33"/>
      <c r="F36" s="79" t="str">
        <f>'P01'!F46</f>
        <v>na</v>
      </c>
      <c r="G36" s="82" t="str">
        <f>'P02'!F46</f>
        <v>na</v>
      </c>
      <c r="H36" s="82" t="str">
        <f>'P03'!F46</f>
        <v>na</v>
      </c>
      <c r="I36" s="82" t="str">
        <f>'P04'!F46</f>
        <v>na</v>
      </c>
      <c r="J36" s="82" t="str">
        <f>'P05'!F46</f>
        <v>na</v>
      </c>
      <c r="K36" s="82" t="str">
        <f>'P06'!F46</f>
        <v>na</v>
      </c>
      <c r="L36" s="82" t="str">
        <f>'P07'!F46</f>
        <v>na</v>
      </c>
      <c r="M36" s="82" t="str">
        <f>'P08'!F46</f>
        <v>na</v>
      </c>
      <c r="N36" s="82" t="str">
        <f>'P09'!F46</f>
        <v>na</v>
      </c>
      <c r="O36" s="82" t="str">
        <f>'P10'!F46</f>
        <v>na</v>
      </c>
      <c r="P36" s="82" t="str">
        <f>'P11'!F46</f>
        <v>na</v>
      </c>
      <c r="Q36" s="82" t="str">
        <f>'P12'!F46</f>
        <v>na</v>
      </c>
      <c r="R36" s="82" t="str">
        <f>'P13'!F46</f>
        <v>na</v>
      </c>
      <c r="S36" s="82" t="str">
        <f>'P14'!F46</f>
        <v>nt</v>
      </c>
      <c r="T36" s="82" t="str">
        <f>'P15'!F46</f>
        <v>nt</v>
      </c>
      <c r="U36" s="82" t="str">
        <f>'P16'!F46</f>
        <v>nt</v>
      </c>
      <c r="V36" s="82" t="str">
        <f>'P17'!F46</f>
        <v>nt</v>
      </c>
      <c r="W36" s="82" t="str">
        <f>'P18'!F46</f>
        <v>nt</v>
      </c>
      <c r="X36" s="82" t="str">
        <f>'P19'!F46</f>
        <v>nt</v>
      </c>
      <c r="Y36" s="82" t="str">
        <f>'P20'!F46</f>
        <v>nt</v>
      </c>
      <c r="Z36" s="82" t="str">
        <f>'P21'!F46</f>
        <v>nt</v>
      </c>
      <c r="AA36" s="82" t="str">
        <f>'P22'!F46</f>
        <v>nt</v>
      </c>
      <c r="AB36" s="82" t="str">
        <f>'P23'!F46</f>
        <v>nt</v>
      </c>
      <c r="AC36" s="82" t="str">
        <f>'P24'!F46</f>
        <v>nt</v>
      </c>
      <c r="AD36" s="82" t="str">
        <f>'P25'!F46</f>
        <v>nt</v>
      </c>
      <c r="AE36" s="184" t="str">
        <f>'P26'!F46</f>
        <v>nt</v>
      </c>
      <c r="AF36" s="34">
        <f t="shared" si="249"/>
        <v>0</v>
      </c>
      <c r="AG36" s="34">
        <f t="shared" si="250"/>
        <v>0</v>
      </c>
      <c r="AH36" s="34">
        <f t="shared" si="251"/>
        <v>13</v>
      </c>
      <c r="AI36" s="34">
        <f t="shared" si="252"/>
        <v>13</v>
      </c>
      <c r="AJ36" s="50" t="str">
        <f t="shared" si="253"/>
        <v>NA</v>
      </c>
      <c r="AK36" s="33"/>
      <c r="AL36" s="206" t="s">
        <v>449</v>
      </c>
      <c r="AM36" s="207"/>
      <c r="AN36" s="193">
        <f t="shared" si="261"/>
        <v>2</v>
      </c>
      <c r="AO36" s="193">
        <f t="shared" si="262"/>
        <v>1</v>
      </c>
      <c r="AP36" s="193">
        <f t="shared" si="263"/>
        <v>3</v>
      </c>
      <c r="AQ36" s="208"/>
      <c r="AR36" s="33"/>
      <c r="AS36" s="185" t="str">
        <f>Résultats!B47</f>
        <v>5.8</v>
      </c>
      <c r="AT36" s="186" t="str">
        <f>Résultats!C47</f>
        <v>A</v>
      </c>
      <c r="AU36" s="34">
        <f>'P01'!$G46</f>
        <v>0</v>
      </c>
      <c r="AV36" s="34">
        <f>'P02'!$G46</f>
        <v>0</v>
      </c>
      <c r="AW36" s="34">
        <f>'P03'!$G46</f>
        <v>0</v>
      </c>
      <c r="AX36" s="34">
        <f>'P04'!$G46</f>
        <v>0</v>
      </c>
      <c r="AY36" s="34">
        <f>'P05'!$G46</f>
        <v>0</v>
      </c>
      <c r="AZ36" s="34">
        <f>'P06'!$G46</f>
        <v>0</v>
      </c>
      <c r="BA36" s="34">
        <f>'P07'!$G46</f>
        <v>0</v>
      </c>
      <c r="BB36" s="34">
        <f>'P08'!$G46</f>
        <v>0</v>
      </c>
      <c r="BC36" s="34">
        <f>'P09'!$G46</f>
        <v>0</v>
      </c>
      <c r="BD36" s="34">
        <f>'P10'!$G46</f>
        <v>0</v>
      </c>
      <c r="BE36" s="34">
        <f>'P11'!$G46</f>
        <v>0</v>
      </c>
      <c r="BF36" s="34">
        <f>'P12'!$G46</f>
        <v>0</v>
      </c>
      <c r="BG36" s="34">
        <f>'P13'!$G46</f>
        <v>0</v>
      </c>
      <c r="BH36" s="34">
        <f>'P14'!$G46</f>
        <v>0</v>
      </c>
      <c r="BI36" s="34">
        <f>'P15'!$G46</f>
        <v>0</v>
      </c>
      <c r="BJ36" s="34">
        <f>'P16'!$G46</f>
        <v>0</v>
      </c>
      <c r="BK36" s="34">
        <f>'P17'!$G46</f>
        <v>0</v>
      </c>
      <c r="BL36" s="34">
        <f>'P18'!$G46</f>
        <v>0</v>
      </c>
      <c r="BM36" s="34">
        <f>'P19'!$G46</f>
        <v>0</v>
      </c>
      <c r="BN36" s="34">
        <f>'P20'!$G46</f>
        <v>0</v>
      </c>
      <c r="BO36" s="34"/>
      <c r="BP36" s="34">
        <f>'P22'!$G46</f>
        <v>0</v>
      </c>
      <c r="BQ36" s="34">
        <f>'P23'!$G46</f>
        <v>0</v>
      </c>
      <c r="BR36" s="34">
        <f>'P24'!$G46</f>
        <v>0</v>
      </c>
      <c r="BS36" s="34">
        <f>'P25'!$G46</f>
        <v>0</v>
      </c>
      <c r="BT36" s="187">
        <f>'P26'!$G46</f>
        <v>0</v>
      </c>
      <c r="BU36" s="34">
        <f t="shared" si="254"/>
        <v>0</v>
      </c>
      <c r="BV36" s="188" t="str">
        <f t="shared" si="255"/>
        <v>-</v>
      </c>
    </row>
    <row r="37" ht="15.75" customHeight="1">
      <c r="A37" s="181" t="s">
        <v>90</v>
      </c>
      <c r="B37" s="182" t="str">
        <f>Résultats!B48</f>
        <v>6.1</v>
      </c>
      <c r="C37" s="183" t="str">
        <f>Résultats!C48</f>
        <v>A</v>
      </c>
      <c r="D37" s="34" t="str">
        <f>Résultats!E48</f>
        <v>x</v>
      </c>
      <c r="E37" s="33"/>
      <c r="F37" s="79" t="str">
        <f>'P01'!F47</f>
        <v>c</v>
      </c>
      <c r="G37" s="82" t="str">
        <f>'P02'!F47</f>
        <v>c</v>
      </c>
      <c r="H37" s="82" t="str">
        <f>'P03'!F47</f>
        <v>c</v>
      </c>
      <c r="I37" s="82" t="str">
        <f>'P04'!F47</f>
        <v>c</v>
      </c>
      <c r="J37" s="82" t="str">
        <f>'P05'!F47</f>
        <v>c</v>
      </c>
      <c r="K37" s="82" t="str">
        <f>'P06'!F47</f>
        <v>c</v>
      </c>
      <c r="L37" s="82" t="str">
        <f>'P07'!F47</f>
        <v>c</v>
      </c>
      <c r="M37" s="82" t="str">
        <f>'P08'!F47</f>
        <v>c</v>
      </c>
      <c r="N37" s="82" t="str">
        <f>'P09'!F47</f>
        <v>c</v>
      </c>
      <c r="O37" s="82" t="str">
        <f>'P10'!F47</f>
        <v>c</v>
      </c>
      <c r="P37" s="82" t="str">
        <f>'P11'!F47</f>
        <v>c</v>
      </c>
      <c r="Q37" s="82" t="str">
        <f>'P12'!F47</f>
        <v>c</v>
      </c>
      <c r="R37" s="82" t="str">
        <f>'P13'!F47</f>
        <v>c</v>
      </c>
      <c r="S37" s="82" t="str">
        <f>'P14'!F47</f>
        <v>nt</v>
      </c>
      <c r="T37" s="82" t="str">
        <f>'P15'!F47</f>
        <v>nt</v>
      </c>
      <c r="U37" s="82" t="str">
        <f>'P16'!F47</f>
        <v>nt</v>
      </c>
      <c r="V37" s="82" t="str">
        <f>'P17'!F47</f>
        <v>nt</v>
      </c>
      <c r="W37" s="82" t="str">
        <f>'P18'!F47</f>
        <v>nt</v>
      </c>
      <c r="X37" s="82" t="str">
        <f>'P19'!F47</f>
        <v>nt</v>
      </c>
      <c r="Y37" s="82" t="str">
        <f>'P20'!F47</f>
        <v>nt</v>
      </c>
      <c r="Z37" s="82" t="str">
        <f>'P21'!F47</f>
        <v>nt</v>
      </c>
      <c r="AA37" s="82" t="str">
        <f>'P22'!F47</f>
        <v>nt</v>
      </c>
      <c r="AB37" s="82" t="str">
        <f>'P23'!F47</f>
        <v>nt</v>
      </c>
      <c r="AC37" s="82" t="str">
        <f>'P24'!F47</f>
        <v>nt</v>
      </c>
      <c r="AD37" s="82" t="str">
        <f>'P25'!F47</f>
        <v>nt</v>
      </c>
      <c r="AE37" s="184" t="str">
        <f>'P26'!F47</f>
        <v>nt</v>
      </c>
      <c r="AF37" s="34">
        <f t="shared" si="249"/>
        <v>13</v>
      </c>
      <c r="AG37" s="34">
        <f t="shared" si="250"/>
        <v>0</v>
      </c>
      <c r="AH37" s="34">
        <f t="shared" si="251"/>
        <v>0</v>
      </c>
      <c r="AI37" s="34">
        <f t="shared" si="252"/>
        <v>13</v>
      </c>
      <c r="AJ37" s="50" t="str">
        <f t="shared" si="253"/>
        <v>C</v>
      </c>
      <c r="AK37" s="33"/>
      <c r="AL37" s="206" t="s">
        <v>450</v>
      </c>
      <c r="AM37" s="207"/>
      <c r="AN37" s="193">
        <f t="shared" si="261"/>
        <v>8</v>
      </c>
      <c r="AO37" s="193">
        <f t="shared" si="262"/>
        <v>1</v>
      </c>
      <c r="AP37" s="193">
        <f t="shared" si="263"/>
        <v>9</v>
      </c>
      <c r="AQ37" s="208"/>
      <c r="AR37" s="33"/>
      <c r="AS37" s="185" t="str">
        <f>Résultats!B48</f>
        <v>6.1</v>
      </c>
      <c r="AT37" s="186" t="str">
        <f>Résultats!C48</f>
        <v>A</v>
      </c>
      <c r="AU37" s="34">
        <f>'P01'!$G47</f>
        <v>0</v>
      </c>
      <c r="AV37" s="34">
        <f>'P02'!$G47</f>
        <v>0</v>
      </c>
      <c r="AW37" s="34">
        <f>'P03'!$G47</f>
        <v>0</v>
      </c>
      <c r="AX37" s="34">
        <f>'P04'!$G47</f>
        <v>0</v>
      </c>
      <c r="AY37" s="34">
        <f>'P05'!$G47</f>
        <v>0</v>
      </c>
      <c r="AZ37" s="34">
        <f>'P06'!$G47</f>
        <v>0</v>
      </c>
      <c r="BA37" s="34">
        <f>'P07'!$G47</f>
        <v>0</v>
      </c>
      <c r="BB37" s="34">
        <f>'P08'!$G47</f>
        <v>0</v>
      </c>
      <c r="BC37" s="34">
        <f>'P09'!$G47</f>
        <v>0</v>
      </c>
      <c r="BD37" s="34">
        <f>'P10'!$G47</f>
        <v>0</v>
      </c>
      <c r="BE37" s="34">
        <f>'P11'!$G47</f>
        <v>0</v>
      </c>
      <c r="BF37" s="34">
        <f>'P12'!$G47</f>
        <v>0</v>
      </c>
      <c r="BG37" s="34">
        <f>'P13'!$G47</f>
        <v>0</v>
      </c>
      <c r="BH37" s="34">
        <f>'P14'!$G47</f>
        <v>0</v>
      </c>
      <c r="BI37" s="34">
        <f>'P15'!$G47</f>
        <v>0</v>
      </c>
      <c r="BJ37" s="34">
        <f>'P16'!$G47</f>
        <v>0</v>
      </c>
      <c r="BK37" s="34">
        <f>'P17'!$G47</f>
        <v>0</v>
      </c>
      <c r="BL37" s="34">
        <f>'P18'!$G47</f>
        <v>0</v>
      </c>
      <c r="BM37" s="34">
        <f>'P19'!$G47</f>
        <v>0</v>
      </c>
      <c r="BN37" s="34">
        <f>'P20'!$G47</f>
        <v>0</v>
      </c>
      <c r="BO37" s="34"/>
      <c r="BP37" s="34">
        <f>'P22'!$G47</f>
        <v>0</v>
      </c>
      <c r="BQ37" s="34">
        <f>'P23'!$G47</f>
        <v>0</v>
      </c>
      <c r="BR37" s="34">
        <f>'P24'!$G47</f>
        <v>0</v>
      </c>
      <c r="BS37" s="34">
        <f>'P25'!$G47</f>
        <v>0</v>
      </c>
      <c r="BT37" s="187">
        <f>'P26'!$G47</f>
        <v>0</v>
      </c>
      <c r="BU37" s="34">
        <f t="shared" si="254"/>
        <v>0</v>
      </c>
      <c r="BV37" s="188" t="str">
        <f t="shared" si="255"/>
        <v>-</v>
      </c>
    </row>
    <row r="38" ht="15.75" customHeight="1">
      <c r="A38" s="209" t="s">
        <v>90</v>
      </c>
      <c r="B38" s="182" t="str">
        <f>Résultats!B49</f>
        <v>6.2</v>
      </c>
      <c r="C38" s="183" t="str">
        <f>Résultats!C49</f>
        <v>A</v>
      </c>
      <c r="D38" s="34" t="str">
        <f>Résultats!E49</f>
        <v>x</v>
      </c>
      <c r="E38" s="33"/>
      <c r="F38" s="79" t="str">
        <f>'P01'!F48</f>
        <v>c</v>
      </c>
      <c r="G38" s="82" t="str">
        <f>'P02'!F48</f>
        <v>c</v>
      </c>
      <c r="H38" s="82" t="str">
        <f>'P03'!F48</f>
        <v>c</v>
      </c>
      <c r="I38" s="82" t="str">
        <f>'P04'!F48</f>
        <v>c</v>
      </c>
      <c r="J38" s="82" t="str">
        <f>'P05'!F48</f>
        <v>c</v>
      </c>
      <c r="K38" s="82" t="str">
        <f>'P06'!F48</f>
        <v>c</v>
      </c>
      <c r="L38" s="82" t="str">
        <f>'P07'!F48</f>
        <v>c</v>
      </c>
      <c r="M38" s="82" t="str">
        <f>'P08'!F48</f>
        <v>c</v>
      </c>
      <c r="N38" s="82" t="str">
        <f>'P09'!F48</f>
        <v>c</v>
      </c>
      <c r="O38" s="82" t="str">
        <f>'P10'!F48</f>
        <v>c</v>
      </c>
      <c r="P38" s="82" t="str">
        <f>'P11'!F48</f>
        <v>c</v>
      </c>
      <c r="Q38" s="82" t="str">
        <f>'P12'!F48</f>
        <v>c</v>
      </c>
      <c r="R38" s="82" t="str">
        <f>'P13'!F48</f>
        <v>c</v>
      </c>
      <c r="S38" s="82" t="str">
        <f>'P14'!F48</f>
        <v>nt</v>
      </c>
      <c r="T38" s="82" t="str">
        <f>'P15'!F48</f>
        <v>nt</v>
      </c>
      <c r="U38" s="82" t="str">
        <f>'P16'!F48</f>
        <v>nt</v>
      </c>
      <c r="V38" s="82" t="str">
        <f>'P17'!F48</f>
        <v>nt</v>
      </c>
      <c r="W38" s="82" t="str">
        <f>'P18'!F48</f>
        <v>nt</v>
      </c>
      <c r="X38" s="82" t="str">
        <f>'P19'!F48</f>
        <v>nt</v>
      </c>
      <c r="Y38" s="82" t="str">
        <f>'P20'!F48</f>
        <v>nt</v>
      </c>
      <c r="Z38" s="82" t="str">
        <f>'P21'!F48</f>
        <v>nt</v>
      </c>
      <c r="AA38" s="82" t="str">
        <f>'P22'!F48</f>
        <v>nt</v>
      </c>
      <c r="AB38" s="82" t="str">
        <f>'P23'!F48</f>
        <v>nt</v>
      </c>
      <c r="AC38" s="82" t="str">
        <f>'P24'!F48</f>
        <v>nt</v>
      </c>
      <c r="AD38" s="82" t="str">
        <f>'P25'!F48</f>
        <v>nt</v>
      </c>
      <c r="AE38" s="184" t="str">
        <f>'P26'!F48</f>
        <v>nt</v>
      </c>
      <c r="AF38" s="34">
        <f t="shared" si="249"/>
        <v>13</v>
      </c>
      <c r="AG38" s="34">
        <f t="shared" si="250"/>
        <v>0</v>
      </c>
      <c r="AH38" s="34">
        <f t="shared" si="251"/>
        <v>0</v>
      </c>
      <c r="AI38" s="34">
        <f t="shared" si="252"/>
        <v>13</v>
      </c>
      <c r="AJ38" s="50" t="str">
        <f t="shared" si="253"/>
        <v>C</v>
      </c>
      <c r="AK38" s="33"/>
      <c r="AL38" s="206" t="s">
        <v>95</v>
      </c>
      <c r="AM38" s="207"/>
      <c r="AN38" s="193">
        <f t="shared" si="261"/>
        <v>10</v>
      </c>
      <c r="AO38" s="193">
        <f t="shared" si="262"/>
        <v>0</v>
      </c>
      <c r="AP38" s="193">
        <f t="shared" si="263"/>
        <v>10</v>
      </c>
      <c r="AQ38" s="208"/>
      <c r="AR38" s="33"/>
      <c r="AS38" s="185" t="str">
        <f>Résultats!B49</f>
        <v>6.2</v>
      </c>
      <c r="AT38" s="186" t="str">
        <f>Résultats!C49</f>
        <v>A</v>
      </c>
      <c r="AU38" s="34">
        <f>'P01'!$G48</f>
        <v>0</v>
      </c>
      <c r="AV38" s="34">
        <f>'P02'!$G48</f>
        <v>0</v>
      </c>
      <c r="AW38" s="34">
        <f>'P03'!$G48</f>
        <v>0</v>
      </c>
      <c r="AX38" s="34">
        <f>'P04'!$G48</f>
        <v>0</v>
      </c>
      <c r="AY38" s="34">
        <f>'P05'!$G48</f>
        <v>0</v>
      </c>
      <c r="AZ38" s="34">
        <f>'P06'!$G48</f>
        <v>0</v>
      </c>
      <c r="BA38" s="34">
        <f>'P07'!$G48</f>
        <v>0</v>
      </c>
      <c r="BB38" s="34">
        <f>'P08'!$G48</f>
        <v>0</v>
      </c>
      <c r="BC38" s="34">
        <f>'P09'!$G48</f>
        <v>0</v>
      </c>
      <c r="BD38" s="34">
        <f>'P10'!$G48</f>
        <v>0</v>
      </c>
      <c r="BE38" s="34">
        <f>'P11'!$G48</f>
        <v>0</v>
      </c>
      <c r="BF38" s="34">
        <f>'P12'!$G48</f>
        <v>0</v>
      </c>
      <c r="BG38" s="34">
        <f>'P13'!$G48</f>
        <v>0</v>
      </c>
      <c r="BH38" s="34">
        <f>'P14'!$G48</f>
        <v>0</v>
      </c>
      <c r="BI38" s="34">
        <f>'P15'!$G48</f>
        <v>0</v>
      </c>
      <c r="BJ38" s="34">
        <f>'P16'!$G48</f>
        <v>0</v>
      </c>
      <c r="BK38" s="34">
        <f>'P17'!$G48</f>
        <v>0</v>
      </c>
      <c r="BL38" s="34">
        <f>'P18'!$G48</f>
        <v>0</v>
      </c>
      <c r="BM38" s="34">
        <f>'P19'!$G48</f>
        <v>0</v>
      </c>
      <c r="BN38" s="34">
        <f>'P20'!$G48</f>
        <v>0</v>
      </c>
      <c r="BO38" s="34"/>
      <c r="BP38" s="34">
        <f>'P22'!$G48</f>
        <v>0</v>
      </c>
      <c r="BQ38" s="34">
        <f>'P23'!$G48</f>
        <v>0</v>
      </c>
      <c r="BR38" s="34">
        <f>'P24'!$G48</f>
        <v>0</v>
      </c>
      <c r="BS38" s="34">
        <f>'P25'!$G48</f>
        <v>0</v>
      </c>
      <c r="BT38" s="187">
        <f>'P26'!$G48</f>
        <v>0</v>
      </c>
      <c r="BU38" s="34">
        <f t="shared" si="254"/>
        <v>0</v>
      </c>
      <c r="BV38" s="188" t="str">
        <f t="shared" si="255"/>
        <v>-</v>
      </c>
    </row>
    <row r="39" ht="15.75" customHeight="1">
      <c r="A39" s="189" t="s">
        <v>447</v>
      </c>
      <c r="B39" s="182" t="str">
        <f>Résultats!B50</f>
        <v>7.1</v>
      </c>
      <c r="C39" s="183" t="str">
        <f>Résultats!C50</f>
        <v>A</v>
      </c>
      <c r="D39" s="34" t="str">
        <f>Résultats!E50</f>
        <v>x</v>
      </c>
      <c r="E39" s="33"/>
      <c r="F39" s="79" t="str">
        <f>'P01'!F49</f>
        <v>c</v>
      </c>
      <c r="G39" s="82" t="str">
        <f>'P02'!F49</f>
        <v>c</v>
      </c>
      <c r="H39" s="82" t="str">
        <f>'P03'!F49</f>
        <v>c</v>
      </c>
      <c r="I39" s="82" t="str">
        <f>'P04'!F49</f>
        <v>c</v>
      </c>
      <c r="J39" s="82" t="str">
        <f>'P05'!F49</f>
        <v>c</v>
      </c>
      <c r="K39" s="82" t="str">
        <f>'P06'!F49</f>
        <v>c</v>
      </c>
      <c r="L39" s="82" t="str">
        <f>'P07'!F49</f>
        <v>c</v>
      </c>
      <c r="M39" s="82" t="str">
        <f>'P08'!F49</f>
        <v>c</v>
      </c>
      <c r="N39" s="82" t="str">
        <f>'P09'!F49</f>
        <v>c</v>
      </c>
      <c r="O39" s="82" t="str">
        <f>'P10'!F49</f>
        <v>c</v>
      </c>
      <c r="P39" s="82" t="str">
        <f>'P11'!F49</f>
        <v>c</v>
      </c>
      <c r="Q39" s="82" t="str">
        <f>'P12'!F49</f>
        <v>c</v>
      </c>
      <c r="R39" s="82" t="str">
        <f>'P13'!F49</f>
        <v>c</v>
      </c>
      <c r="S39" s="82" t="str">
        <f>'P14'!F49</f>
        <v>nt</v>
      </c>
      <c r="T39" s="82" t="str">
        <f>'P15'!F49</f>
        <v>nt</v>
      </c>
      <c r="U39" s="82" t="str">
        <f>'P16'!F49</f>
        <v>nt</v>
      </c>
      <c r="V39" s="82" t="str">
        <f>'P17'!F49</f>
        <v>nt</v>
      </c>
      <c r="W39" s="82" t="str">
        <f>'P18'!F49</f>
        <v>nt</v>
      </c>
      <c r="X39" s="82" t="str">
        <f>'P19'!F49</f>
        <v>nt</v>
      </c>
      <c r="Y39" s="82" t="str">
        <f>'P20'!F49</f>
        <v>nt</v>
      </c>
      <c r="Z39" s="82" t="str">
        <f>'P21'!F49</f>
        <v>nt</v>
      </c>
      <c r="AA39" s="82" t="str">
        <f>'P22'!F49</f>
        <v>nt</v>
      </c>
      <c r="AB39" s="82" t="str">
        <f>'P23'!F49</f>
        <v>nt</v>
      </c>
      <c r="AC39" s="82" t="str">
        <f>'P24'!F49</f>
        <v>nt</v>
      </c>
      <c r="AD39" s="82" t="str">
        <f>'P25'!F49</f>
        <v>nt</v>
      </c>
      <c r="AE39" s="184" t="str">
        <f>'P26'!F49</f>
        <v>nt</v>
      </c>
      <c r="AF39" s="34">
        <f t="shared" si="249"/>
        <v>13</v>
      </c>
      <c r="AG39" s="34">
        <f t="shared" si="250"/>
        <v>0</v>
      </c>
      <c r="AH39" s="34">
        <f t="shared" si="251"/>
        <v>0</v>
      </c>
      <c r="AI39" s="34">
        <f t="shared" si="252"/>
        <v>13</v>
      </c>
      <c r="AJ39" s="50" t="str">
        <f t="shared" si="253"/>
        <v>C</v>
      </c>
      <c r="AK39" s="33"/>
      <c r="AL39" s="206" t="s">
        <v>96</v>
      </c>
      <c r="AM39" s="207"/>
      <c r="AN39" s="193">
        <f t="shared" si="261"/>
        <v>8</v>
      </c>
      <c r="AO39" s="193">
        <f t="shared" si="262"/>
        <v>0</v>
      </c>
      <c r="AP39" s="193">
        <f t="shared" si="263"/>
        <v>8</v>
      </c>
      <c r="AQ39" s="208"/>
      <c r="AR39" s="33"/>
      <c r="AS39" s="185" t="str">
        <f>Résultats!B50</f>
        <v>7.1</v>
      </c>
      <c r="AT39" s="186" t="str">
        <f>Résultats!C50</f>
        <v>A</v>
      </c>
      <c r="AU39" s="34">
        <f>'P01'!$G49</f>
        <v>0</v>
      </c>
      <c r="AV39" s="34">
        <f>'P02'!$G49</f>
        <v>0</v>
      </c>
      <c r="AW39" s="34">
        <f>'P03'!$G49</f>
        <v>0</v>
      </c>
      <c r="AX39" s="34">
        <f>'P04'!$G49</f>
        <v>0</v>
      </c>
      <c r="AY39" s="34">
        <f>'P05'!$G49</f>
        <v>0</v>
      </c>
      <c r="AZ39" s="34">
        <f>'P06'!$G49</f>
        <v>0</v>
      </c>
      <c r="BA39" s="34">
        <f>'P07'!$G49</f>
        <v>0</v>
      </c>
      <c r="BB39" s="34">
        <f>'P08'!$G49</f>
        <v>0</v>
      </c>
      <c r="BC39" s="34">
        <f>'P09'!$G49</f>
        <v>0</v>
      </c>
      <c r="BD39" s="34">
        <f>'P10'!$G49</f>
        <v>0</v>
      </c>
      <c r="BE39" s="34">
        <f>'P11'!$G49</f>
        <v>0</v>
      </c>
      <c r="BF39" s="34">
        <f>'P12'!$G49</f>
        <v>0</v>
      </c>
      <c r="BG39" s="34">
        <f>'P13'!$G49</f>
        <v>0</v>
      </c>
      <c r="BH39" s="34">
        <f>'P14'!$G49</f>
        <v>0</v>
      </c>
      <c r="BI39" s="34">
        <f>'P15'!$G49</f>
        <v>0</v>
      </c>
      <c r="BJ39" s="34">
        <f>'P16'!$G49</f>
        <v>0</v>
      </c>
      <c r="BK39" s="34">
        <f>'P17'!$G49</f>
        <v>0</v>
      </c>
      <c r="BL39" s="34">
        <f>'P18'!$G49</f>
        <v>0</v>
      </c>
      <c r="BM39" s="34">
        <f>'P19'!$G49</f>
        <v>0</v>
      </c>
      <c r="BN39" s="34">
        <f>'P20'!$G49</f>
        <v>0</v>
      </c>
      <c r="BO39" s="34"/>
      <c r="BP39" s="34">
        <f>'P22'!$G49</f>
        <v>0</v>
      </c>
      <c r="BQ39" s="34">
        <f>'P23'!$G49</f>
        <v>0</v>
      </c>
      <c r="BR39" s="34">
        <f>'P24'!$G49</f>
        <v>0</v>
      </c>
      <c r="BS39" s="34">
        <f>'P25'!$G49</f>
        <v>0</v>
      </c>
      <c r="BT39" s="187">
        <f>'P26'!$G49</f>
        <v>0</v>
      </c>
      <c r="BU39" s="34">
        <f t="shared" si="254"/>
        <v>0</v>
      </c>
      <c r="BV39" s="188" t="str">
        <f t="shared" si="255"/>
        <v>-</v>
      </c>
    </row>
    <row r="40" ht="15.75" customHeight="1">
      <c r="A40" s="189" t="s">
        <v>447</v>
      </c>
      <c r="B40" s="182" t="str">
        <f>Résultats!B51</f>
        <v>7.2</v>
      </c>
      <c r="C40" s="183" t="str">
        <f>Résultats!C51</f>
        <v>A</v>
      </c>
      <c r="D40" s="34">
        <f>Résultats!E51</f>
        <v>0</v>
      </c>
      <c r="E40" s="33"/>
      <c r="F40" s="79" t="str">
        <f>'P01'!F50</f>
        <v>na</v>
      </c>
      <c r="G40" s="82" t="str">
        <f>'P02'!F50</f>
        <v>na</v>
      </c>
      <c r="H40" s="82" t="str">
        <f>'P03'!F50</f>
        <v>na</v>
      </c>
      <c r="I40" s="82" t="str">
        <f>'P04'!F50</f>
        <v>na</v>
      </c>
      <c r="J40" s="82" t="str">
        <f>'P05'!F50</f>
        <v>na</v>
      </c>
      <c r="K40" s="82" t="str">
        <f>'P06'!F50</f>
        <v>na</v>
      </c>
      <c r="L40" s="82" t="str">
        <f>'P07'!F50</f>
        <v>na</v>
      </c>
      <c r="M40" s="82" t="str">
        <f>'P08'!F50</f>
        <v>na</v>
      </c>
      <c r="N40" s="82" t="str">
        <f>'P09'!F50</f>
        <v>na</v>
      </c>
      <c r="O40" s="82" t="str">
        <f>'P10'!F50</f>
        <v>na</v>
      </c>
      <c r="P40" s="82" t="str">
        <f>'P11'!F50</f>
        <v>na</v>
      </c>
      <c r="Q40" s="82" t="str">
        <f>'P12'!F50</f>
        <v>na</v>
      </c>
      <c r="R40" s="82" t="str">
        <f>'P13'!F50</f>
        <v>na</v>
      </c>
      <c r="S40" s="82" t="str">
        <f>'P14'!F50</f>
        <v>nt</v>
      </c>
      <c r="T40" s="82" t="str">
        <f>'P15'!F50</f>
        <v>nt</v>
      </c>
      <c r="U40" s="82" t="str">
        <f>'P16'!F50</f>
        <v>nt</v>
      </c>
      <c r="V40" s="82" t="str">
        <f>'P17'!F50</f>
        <v>nt</v>
      </c>
      <c r="W40" s="82" t="str">
        <f>'P18'!F50</f>
        <v>nt</v>
      </c>
      <c r="X40" s="82" t="str">
        <f>'P19'!F50</f>
        <v>nt</v>
      </c>
      <c r="Y40" s="82" t="str">
        <f>'P20'!F50</f>
        <v>nt</v>
      </c>
      <c r="Z40" s="82" t="str">
        <f>'P21'!F50</f>
        <v>nt</v>
      </c>
      <c r="AA40" s="82" t="str">
        <f>'P22'!F50</f>
        <v>nt</v>
      </c>
      <c r="AB40" s="82" t="str">
        <f>'P23'!F50</f>
        <v>nt</v>
      </c>
      <c r="AC40" s="82" t="str">
        <f>'P24'!F50</f>
        <v>nt</v>
      </c>
      <c r="AD40" s="82" t="str">
        <f>'P25'!F50</f>
        <v>nt</v>
      </c>
      <c r="AE40" s="184" t="str">
        <f>'P26'!F50</f>
        <v>nt</v>
      </c>
      <c r="AF40" s="34">
        <f t="shared" si="249"/>
        <v>0</v>
      </c>
      <c r="AG40" s="34">
        <f t="shared" si="250"/>
        <v>0</v>
      </c>
      <c r="AH40" s="34">
        <f t="shared" si="251"/>
        <v>13</v>
      </c>
      <c r="AI40" s="34">
        <f t="shared" si="252"/>
        <v>13</v>
      </c>
      <c r="AJ40" s="50" t="str">
        <f t="shared" si="253"/>
        <v>NA</v>
      </c>
      <c r="AK40" s="33"/>
      <c r="AL40" s="206" t="s">
        <v>97</v>
      </c>
      <c r="AM40" s="207"/>
      <c r="AN40" s="193">
        <f t="shared" si="261"/>
        <v>3</v>
      </c>
      <c r="AO40" s="193">
        <f t="shared" si="262"/>
        <v>2</v>
      </c>
      <c r="AP40" s="193">
        <f t="shared" si="263"/>
        <v>5</v>
      </c>
      <c r="AQ40" s="208"/>
      <c r="AR40" s="33"/>
      <c r="AS40" s="185" t="str">
        <f>Résultats!B51</f>
        <v>7.2</v>
      </c>
      <c r="AT40" s="186" t="str">
        <f>Résultats!C51</f>
        <v>A</v>
      </c>
      <c r="AU40" s="34">
        <f>'P01'!$G50</f>
        <v>0</v>
      </c>
      <c r="AV40" s="34">
        <f>'P02'!$G50</f>
        <v>0</v>
      </c>
      <c r="AW40" s="34">
        <f>'P03'!$G50</f>
        <v>0</v>
      </c>
      <c r="AX40" s="34">
        <f>'P04'!$G50</f>
        <v>0</v>
      </c>
      <c r="AY40" s="34">
        <f>'P05'!$G50</f>
        <v>0</v>
      </c>
      <c r="AZ40" s="34">
        <f>'P06'!$G50</f>
        <v>0</v>
      </c>
      <c r="BA40" s="34">
        <f>'P07'!$G50</f>
        <v>0</v>
      </c>
      <c r="BB40" s="34">
        <f>'P08'!$G50</f>
        <v>0</v>
      </c>
      <c r="BC40" s="34">
        <f>'P09'!$G50</f>
        <v>0</v>
      </c>
      <c r="BD40" s="34">
        <f>'P10'!$G50</f>
        <v>0</v>
      </c>
      <c r="BE40" s="34">
        <f>'P11'!$G50</f>
        <v>0</v>
      </c>
      <c r="BF40" s="34">
        <f>'P12'!$G50</f>
        <v>0</v>
      </c>
      <c r="BG40" s="34">
        <f>'P13'!$G50</f>
        <v>0</v>
      </c>
      <c r="BH40" s="34">
        <f>'P14'!$G50</f>
        <v>0</v>
      </c>
      <c r="BI40" s="34">
        <f>'P15'!$G50</f>
        <v>0</v>
      </c>
      <c r="BJ40" s="34">
        <f>'P16'!$G50</f>
        <v>0</v>
      </c>
      <c r="BK40" s="34">
        <f>'P17'!$G50</f>
        <v>0</v>
      </c>
      <c r="BL40" s="34">
        <f>'P18'!$G50</f>
        <v>0</v>
      </c>
      <c r="BM40" s="34">
        <f>'P19'!$G50</f>
        <v>0</v>
      </c>
      <c r="BN40" s="34">
        <f>'P20'!$G50</f>
        <v>0</v>
      </c>
      <c r="BO40" s="34"/>
      <c r="BP40" s="34">
        <f>'P22'!$G50</f>
        <v>0</v>
      </c>
      <c r="BQ40" s="34">
        <f>'P23'!$G50</f>
        <v>0</v>
      </c>
      <c r="BR40" s="34">
        <f>'P24'!$G50</f>
        <v>0</v>
      </c>
      <c r="BS40" s="34">
        <f>'P25'!$G50</f>
        <v>0</v>
      </c>
      <c r="BT40" s="187">
        <f>'P26'!$G50</f>
        <v>0</v>
      </c>
      <c r="BU40" s="34">
        <f t="shared" si="254"/>
        <v>0</v>
      </c>
      <c r="BV40" s="188" t="str">
        <f t="shared" si="255"/>
        <v>-</v>
      </c>
    </row>
    <row r="41" ht="15.75" customHeight="1">
      <c r="A41" s="189" t="s">
        <v>447</v>
      </c>
      <c r="B41" s="182" t="str">
        <f>Résultats!B52</f>
        <v>7.3</v>
      </c>
      <c r="C41" s="183" t="str">
        <f>Résultats!C52</f>
        <v>A</v>
      </c>
      <c r="D41" s="34" t="str">
        <f>Résultats!E52</f>
        <v>x</v>
      </c>
      <c r="E41" s="33"/>
      <c r="F41" s="79" t="str">
        <f>'P01'!F51</f>
        <v>c</v>
      </c>
      <c r="G41" s="82" t="str">
        <f>'P02'!F51</f>
        <v>c</v>
      </c>
      <c r="H41" s="82" t="str">
        <f>'P03'!F51</f>
        <v>c</v>
      </c>
      <c r="I41" s="82" t="str">
        <f>'P04'!F51</f>
        <v>c</v>
      </c>
      <c r="J41" s="82" t="str">
        <f>'P05'!F51</f>
        <v>c</v>
      </c>
      <c r="K41" s="82" t="str">
        <f>'P06'!F51</f>
        <v>c</v>
      </c>
      <c r="L41" s="82" t="str">
        <f>'P07'!F51</f>
        <v>c</v>
      </c>
      <c r="M41" s="82" t="str">
        <f>'P08'!F51</f>
        <v>c</v>
      </c>
      <c r="N41" s="82" t="str">
        <f>'P09'!F51</f>
        <v>c</v>
      </c>
      <c r="O41" s="82" t="str">
        <f>'P10'!F51</f>
        <v>c</v>
      </c>
      <c r="P41" s="82" t="str">
        <f>'P11'!F51</f>
        <v>c</v>
      </c>
      <c r="Q41" s="82" t="str">
        <f>'P12'!F51</f>
        <v>c</v>
      </c>
      <c r="R41" s="82" t="str">
        <f>'P13'!F51</f>
        <v>c</v>
      </c>
      <c r="S41" s="82" t="str">
        <f>'P14'!F51</f>
        <v>nt</v>
      </c>
      <c r="T41" s="82" t="str">
        <f>'P15'!F51</f>
        <v>nt</v>
      </c>
      <c r="U41" s="82" t="str">
        <f>'P16'!F51</f>
        <v>nt</v>
      </c>
      <c r="V41" s="82" t="str">
        <f>'P17'!F51</f>
        <v>nt</v>
      </c>
      <c r="W41" s="82" t="str">
        <f>'P18'!F51</f>
        <v>nt</v>
      </c>
      <c r="X41" s="82" t="str">
        <f>'P19'!F51</f>
        <v>nt</v>
      </c>
      <c r="Y41" s="82" t="str">
        <f>'P20'!F51</f>
        <v>nt</v>
      </c>
      <c r="Z41" s="82" t="str">
        <f>'P21'!F51</f>
        <v>nt</v>
      </c>
      <c r="AA41" s="82" t="str">
        <f>'P22'!F51</f>
        <v>nt</v>
      </c>
      <c r="AB41" s="82" t="str">
        <f>'P23'!F51</f>
        <v>nt</v>
      </c>
      <c r="AC41" s="82" t="str">
        <f>'P24'!F51</f>
        <v>nt</v>
      </c>
      <c r="AD41" s="82" t="str">
        <f>'P25'!F51</f>
        <v>nt</v>
      </c>
      <c r="AE41" s="184" t="str">
        <f>'P26'!F51</f>
        <v>nt</v>
      </c>
      <c r="AF41" s="34">
        <f t="shared" si="249"/>
        <v>13</v>
      </c>
      <c r="AG41" s="34">
        <f t="shared" si="250"/>
        <v>0</v>
      </c>
      <c r="AH41" s="34">
        <f t="shared" si="251"/>
        <v>0</v>
      </c>
      <c r="AI41" s="34">
        <f t="shared" si="252"/>
        <v>13</v>
      </c>
      <c r="AJ41" s="50" t="str">
        <f t="shared" si="253"/>
        <v>C</v>
      </c>
      <c r="AK41" s="33"/>
      <c r="AL41" s="210"/>
      <c r="AM41" s="12"/>
      <c r="AN41" s="12"/>
      <c r="AO41" s="12"/>
      <c r="AP41" s="12"/>
      <c r="AQ41" s="208"/>
      <c r="AR41" s="33"/>
      <c r="AS41" s="185" t="str">
        <f>Résultats!B52</f>
        <v>7.3</v>
      </c>
      <c r="AT41" s="186" t="str">
        <f>Résultats!C52</f>
        <v>A</v>
      </c>
      <c r="AU41" s="34">
        <f>'P01'!$G51</f>
        <v>0</v>
      </c>
      <c r="AV41" s="34">
        <f>'P02'!$G51</f>
        <v>0</v>
      </c>
      <c r="AW41" s="34">
        <f>'P03'!$G51</f>
        <v>0</v>
      </c>
      <c r="AX41" s="34">
        <f>'P04'!$G51</f>
        <v>0</v>
      </c>
      <c r="AY41" s="34">
        <f>'P05'!$G51</f>
        <v>0</v>
      </c>
      <c r="AZ41" s="34">
        <f>'P06'!$G51</f>
        <v>0</v>
      </c>
      <c r="BA41" s="34">
        <f>'P07'!$G51</f>
        <v>0</v>
      </c>
      <c r="BB41" s="34">
        <f>'P08'!$G51</f>
        <v>0</v>
      </c>
      <c r="BC41" s="34">
        <f>'P09'!$G51</f>
        <v>0</v>
      </c>
      <c r="BD41" s="34">
        <f>'P10'!$G51</f>
        <v>0</v>
      </c>
      <c r="BE41" s="34">
        <f>'P11'!$G51</f>
        <v>0</v>
      </c>
      <c r="BF41" s="34">
        <f>'P12'!$G51</f>
        <v>0</v>
      </c>
      <c r="BG41" s="34">
        <f>'P13'!$G51</f>
        <v>0</v>
      </c>
      <c r="BH41" s="34">
        <f>'P14'!$G51</f>
        <v>0</v>
      </c>
      <c r="BI41" s="34">
        <f>'P15'!$G51</f>
        <v>0</v>
      </c>
      <c r="BJ41" s="34">
        <f>'P16'!$G51</f>
        <v>0</v>
      </c>
      <c r="BK41" s="34">
        <f>'P17'!$G51</f>
        <v>0</v>
      </c>
      <c r="BL41" s="34">
        <f>'P18'!$G51</f>
        <v>0</v>
      </c>
      <c r="BM41" s="34">
        <f>'P19'!$G51</f>
        <v>0</v>
      </c>
      <c r="BN41" s="34">
        <f>'P20'!$G51</f>
        <v>0</v>
      </c>
      <c r="BO41" s="34"/>
      <c r="BP41" s="34">
        <f>'P22'!$G51</f>
        <v>0</v>
      </c>
      <c r="BQ41" s="34">
        <f>'P23'!$G51</f>
        <v>0</v>
      </c>
      <c r="BR41" s="34">
        <f>'P24'!$G51</f>
        <v>0</v>
      </c>
      <c r="BS41" s="34">
        <f>'P25'!$G51</f>
        <v>0</v>
      </c>
      <c r="BT41" s="187">
        <f>'P26'!$G51</f>
        <v>0</v>
      </c>
      <c r="BU41" s="34">
        <f t="shared" si="254"/>
        <v>0</v>
      </c>
      <c r="BV41" s="188" t="str">
        <f t="shared" si="255"/>
        <v>-</v>
      </c>
    </row>
    <row r="42" ht="15.75" customHeight="1">
      <c r="A42" s="189" t="s">
        <v>447</v>
      </c>
      <c r="B42" s="182" t="str">
        <f>Résultats!B53</f>
        <v>7.4</v>
      </c>
      <c r="C42" s="183" t="str">
        <f>Résultats!C53</f>
        <v>A</v>
      </c>
      <c r="D42" s="34">
        <f>Résultats!E53</f>
        <v>0</v>
      </c>
      <c r="E42" s="33"/>
      <c r="F42" s="79" t="str">
        <f>'P01'!F52</f>
        <v>na</v>
      </c>
      <c r="G42" s="82" t="str">
        <f>'P02'!F52</f>
        <v>na</v>
      </c>
      <c r="H42" s="82" t="str">
        <f>'P03'!F52</f>
        <v>na</v>
      </c>
      <c r="I42" s="82" t="str">
        <f>'P04'!F52</f>
        <v>na</v>
      </c>
      <c r="J42" s="82" t="str">
        <f>'P05'!F52</f>
        <v>na</v>
      </c>
      <c r="K42" s="82" t="str">
        <f>'P06'!F52</f>
        <v>na</v>
      </c>
      <c r="L42" s="82" t="str">
        <f>'P07'!F52</f>
        <v>na</v>
      </c>
      <c r="M42" s="82" t="str">
        <f>'P08'!F52</f>
        <v>na</v>
      </c>
      <c r="N42" s="82" t="str">
        <f>'P09'!F52</f>
        <v>na</v>
      </c>
      <c r="O42" s="82" t="str">
        <f>'P10'!F52</f>
        <v>na</v>
      </c>
      <c r="P42" s="82" t="str">
        <f>'P11'!F52</f>
        <v>na</v>
      </c>
      <c r="Q42" s="82" t="str">
        <f>'P12'!F52</f>
        <v>na</v>
      </c>
      <c r="R42" s="82" t="str">
        <f>'P13'!F52</f>
        <v>na</v>
      </c>
      <c r="S42" s="82" t="str">
        <f>'P14'!F52</f>
        <v>nt</v>
      </c>
      <c r="T42" s="82" t="str">
        <f>'P15'!F52</f>
        <v>nt</v>
      </c>
      <c r="U42" s="82" t="str">
        <f>'P16'!F52</f>
        <v>nt</v>
      </c>
      <c r="V42" s="82" t="str">
        <f>'P17'!F52</f>
        <v>nt</v>
      </c>
      <c r="W42" s="82" t="str">
        <f>'P18'!F52</f>
        <v>nt</v>
      </c>
      <c r="X42" s="82" t="str">
        <f>'P19'!F52</f>
        <v>nt</v>
      </c>
      <c r="Y42" s="82" t="str">
        <f>'P20'!F52</f>
        <v>nt</v>
      </c>
      <c r="Z42" s="82" t="str">
        <f>'P21'!F52</f>
        <v>nt</v>
      </c>
      <c r="AA42" s="82" t="str">
        <f>'P22'!F52</f>
        <v>nt</v>
      </c>
      <c r="AB42" s="82" t="str">
        <f>'P23'!F52</f>
        <v>nt</v>
      </c>
      <c r="AC42" s="82" t="str">
        <f>'P24'!F52</f>
        <v>nt</v>
      </c>
      <c r="AD42" s="82" t="str">
        <f>'P25'!F52</f>
        <v>nt</v>
      </c>
      <c r="AE42" s="184" t="str">
        <f>'P26'!F52</f>
        <v>nt</v>
      </c>
      <c r="AF42" s="34">
        <f t="shared" si="249"/>
        <v>0</v>
      </c>
      <c r="AG42" s="34">
        <f t="shared" si="250"/>
        <v>0</v>
      </c>
      <c r="AH42" s="34">
        <f t="shared" si="251"/>
        <v>13</v>
      </c>
      <c r="AI42" s="34">
        <f t="shared" si="252"/>
        <v>13</v>
      </c>
      <c r="AJ42" s="50" t="str">
        <f t="shared" si="253"/>
        <v>NA</v>
      </c>
      <c r="AK42" s="33"/>
      <c r="AL42" s="33"/>
      <c r="AM42" s="33"/>
      <c r="AN42" s="33"/>
      <c r="AO42" s="33"/>
      <c r="AP42" s="33"/>
      <c r="AQ42" s="197"/>
      <c r="AR42" s="33"/>
      <c r="AS42" s="185" t="str">
        <f>Résultats!B53</f>
        <v>7.4</v>
      </c>
      <c r="AT42" s="186" t="str">
        <f>Résultats!C53</f>
        <v>A</v>
      </c>
      <c r="AU42" s="34">
        <f>'P01'!$G52</f>
        <v>0</v>
      </c>
      <c r="AV42" s="34">
        <f>'P02'!$G52</f>
        <v>0</v>
      </c>
      <c r="AW42" s="34">
        <f>'P03'!$G52</f>
        <v>0</v>
      </c>
      <c r="AX42" s="34">
        <f>'P04'!$G52</f>
        <v>0</v>
      </c>
      <c r="AY42" s="34">
        <f>'P05'!$G52</f>
        <v>0</v>
      </c>
      <c r="AZ42" s="34">
        <f>'P06'!$G52</f>
        <v>0</v>
      </c>
      <c r="BA42" s="34">
        <f>'P07'!$G52</f>
        <v>0</v>
      </c>
      <c r="BB42" s="34">
        <f>'P08'!$G52</f>
        <v>0</v>
      </c>
      <c r="BC42" s="34">
        <f>'P09'!$G52</f>
        <v>0</v>
      </c>
      <c r="BD42" s="34">
        <f>'P10'!$G52</f>
        <v>0</v>
      </c>
      <c r="BE42" s="34">
        <f>'P11'!$G52</f>
        <v>0</v>
      </c>
      <c r="BF42" s="34">
        <f>'P12'!$G52</f>
        <v>0</v>
      </c>
      <c r="BG42" s="34">
        <f>'P13'!$G52</f>
        <v>0</v>
      </c>
      <c r="BH42" s="34">
        <f>'P14'!$G52</f>
        <v>0</v>
      </c>
      <c r="BI42" s="34">
        <f>'P15'!$G52</f>
        <v>0</v>
      </c>
      <c r="BJ42" s="34">
        <f>'P16'!$G52</f>
        <v>0</v>
      </c>
      <c r="BK42" s="34">
        <f>'P17'!$G52</f>
        <v>0</v>
      </c>
      <c r="BL42" s="34">
        <f>'P18'!$G52</f>
        <v>0</v>
      </c>
      <c r="BM42" s="34">
        <f>'P19'!$G52</f>
        <v>0</v>
      </c>
      <c r="BN42" s="34">
        <f>'P20'!$G52</f>
        <v>0</v>
      </c>
      <c r="BO42" s="34"/>
      <c r="BP42" s="34">
        <f>'P22'!$G52</f>
        <v>0</v>
      </c>
      <c r="BQ42" s="34">
        <f>'P23'!$G52</f>
        <v>0</v>
      </c>
      <c r="BR42" s="34">
        <f>'P24'!$G52</f>
        <v>0</v>
      </c>
      <c r="BS42" s="34">
        <f>'P25'!$G52</f>
        <v>0</v>
      </c>
      <c r="BT42" s="187">
        <f>'P26'!$G52</f>
        <v>0</v>
      </c>
      <c r="BU42" s="34">
        <f t="shared" si="254"/>
        <v>0</v>
      </c>
      <c r="BV42" s="188" t="str">
        <f t="shared" si="255"/>
        <v>-</v>
      </c>
    </row>
    <row r="43" ht="15.75" customHeight="1">
      <c r="A43" s="209" t="s">
        <v>447</v>
      </c>
      <c r="B43" s="182" t="str">
        <f>Résultats!B54</f>
        <v>7.5</v>
      </c>
      <c r="C43" s="183" t="str">
        <f>Résultats!C54</f>
        <v>AA</v>
      </c>
      <c r="D43" s="34">
        <f>Résultats!E54</f>
        <v>0</v>
      </c>
      <c r="E43" s="33"/>
      <c r="F43" s="79" t="str">
        <f>'P01'!F53</f>
        <v>na</v>
      </c>
      <c r="G43" s="82" t="str">
        <f>'P02'!F53</f>
        <v>na</v>
      </c>
      <c r="H43" s="82" t="str">
        <f>'P03'!F53</f>
        <v>na</v>
      </c>
      <c r="I43" s="82" t="str">
        <f>'P04'!F53</f>
        <v>na</v>
      </c>
      <c r="J43" s="82" t="str">
        <f>'P05'!F53</f>
        <v>na</v>
      </c>
      <c r="K43" s="82" t="str">
        <f>'P06'!F53</f>
        <v>na</v>
      </c>
      <c r="L43" s="82" t="str">
        <f>'P07'!F53</f>
        <v>na</v>
      </c>
      <c r="M43" s="82" t="str">
        <f>'P08'!F53</f>
        <v>na</v>
      </c>
      <c r="N43" s="82" t="str">
        <f>'P09'!F53</f>
        <v>na</v>
      </c>
      <c r="O43" s="82" t="str">
        <f>'P10'!F53</f>
        <v>na</v>
      </c>
      <c r="P43" s="82" t="str">
        <f>'P11'!F53</f>
        <v>na</v>
      </c>
      <c r="Q43" s="82" t="str">
        <f>'P12'!F53</f>
        <v>na</v>
      </c>
      <c r="R43" s="82" t="str">
        <f>'P13'!F53</f>
        <v>na</v>
      </c>
      <c r="S43" s="82" t="str">
        <f>'P14'!F53</f>
        <v>nt</v>
      </c>
      <c r="T43" s="82" t="str">
        <f>'P15'!F53</f>
        <v>nt</v>
      </c>
      <c r="U43" s="82" t="str">
        <f>'P16'!F53</f>
        <v>nt</v>
      </c>
      <c r="V43" s="82" t="str">
        <f>'P17'!F53</f>
        <v>nt</v>
      </c>
      <c r="W43" s="82" t="str">
        <f>'P18'!F53</f>
        <v>nt</v>
      </c>
      <c r="X43" s="82" t="str">
        <f>'P19'!F53</f>
        <v>nt</v>
      </c>
      <c r="Y43" s="82" t="str">
        <f>'P20'!F53</f>
        <v>nt</v>
      </c>
      <c r="Z43" s="82" t="str">
        <f>'P21'!F53</f>
        <v>nt</v>
      </c>
      <c r="AA43" s="82" t="str">
        <f>'P22'!F53</f>
        <v>nt</v>
      </c>
      <c r="AB43" s="82" t="str">
        <f>'P23'!F53</f>
        <v>nt</v>
      </c>
      <c r="AC43" s="82" t="str">
        <f>'P24'!F53</f>
        <v>nt</v>
      </c>
      <c r="AD43" s="82" t="str">
        <f>'P25'!F53</f>
        <v>nt</v>
      </c>
      <c r="AE43" s="184" t="str">
        <f>'P26'!F53</f>
        <v>nt</v>
      </c>
      <c r="AF43" s="34">
        <f t="shared" si="249"/>
        <v>0</v>
      </c>
      <c r="AG43" s="34">
        <f t="shared" si="250"/>
        <v>0</v>
      </c>
      <c r="AH43" s="34">
        <f t="shared" si="251"/>
        <v>13</v>
      </c>
      <c r="AI43" s="34">
        <f t="shared" si="252"/>
        <v>13</v>
      </c>
      <c r="AJ43" s="50" t="str">
        <f t="shared" si="253"/>
        <v>NA</v>
      </c>
      <c r="AK43" s="33"/>
      <c r="AL43" s="33"/>
      <c r="AM43" s="33"/>
      <c r="AN43" s="211"/>
      <c r="AO43" s="211"/>
      <c r="AP43" s="211"/>
      <c r="AQ43" s="197"/>
      <c r="AR43" s="33"/>
      <c r="AS43" s="185" t="str">
        <f>Résultats!B54</f>
        <v>7.5</v>
      </c>
      <c r="AT43" s="186" t="str">
        <f>Résultats!C54</f>
        <v>AA</v>
      </c>
      <c r="AU43" s="34">
        <f>'P01'!$G53</f>
        <v>0</v>
      </c>
      <c r="AV43" s="34">
        <f>'P02'!$G53</f>
        <v>0</v>
      </c>
      <c r="AW43" s="34">
        <f>'P03'!$G53</f>
        <v>0</v>
      </c>
      <c r="AX43" s="34">
        <f>'P04'!$G53</f>
        <v>0</v>
      </c>
      <c r="AY43" s="34">
        <f>'P05'!$G53</f>
        <v>0</v>
      </c>
      <c r="AZ43" s="34">
        <f>'P06'!$G53</f>
        <v>0</v>
      </c>
      <c r="BA43" s="34">
        <f>'P07'!$G53</f>
        <v>0</v>
      </c>
      <c r="BB43" s="34">
        <f>'P08'!$G53</f>
        <v>0</v>
      </c>
      <c r="BC43" s="34">
        <f>'P09'!$G53</f>
        <v>0</v>
      </c>
      <c r="BD43" s="34">
        <f>'P10'!$G53</f>
        <v>0</v>
      </c>
      <c r="BE43" s="34">
        <f>'P11'!$G53</f>
        <v>0</v>
      </c>
      <c r="BF43" s="34">
        <f>'P12'!$G53</f>
        <v>0</v>
      </c>
      <c r="BG43" s="34">
        <f>'P13'!$G53</f>
        <v>0</v>
      </c>
      <c r="BH43" s="34">
        <f>'P14'!$G53</f>
        <v>0</v>
      </c>
      <c r="BI43" s="34">
        <f>'P15'!$G53</f>
        <v>0</v>
      </c>
      <c r="BJ43" s="34">
        <f>'P16'!$G53</f>
        <v>0</v>
      </c>
      <c r="BK43" s="34">
        <f>'P17'!$G53</f>
        <v>0</v>
      </c>
      <c r="BL43" s="34">
        <f>'P18'!$G53</f>
        <v>0</v>
      </c>
      <c r="BM43" s="34">
        <f>'P19'!$G53</f>
        <v>0</v>
      </c>
      <c r="BN43" s="34">
        <f>'P20'!$G53</f>
        <v>0</v>
      </c>
      <c r="BO43" s="34"/>
      <c r="BP43" s="34">
        <f>'P22'!$G53</f>
        <v>0</v>
      </c>
      <c r="BQ43" s="34">
        <f>'P23'!$G53</f>
        <v>0</v>
      </c>
      <c r="BR43" s="34">
        <f>'P24'!$G53</f>
        <v>0</v>
      </c>
      <c r="BS43" s="34">
        <f>'P25'!$G53</f>
        <v>0</v>
      </c>
      <c r="BT43" s="187">
        <f>'P26'!$G53</f>
        <v>0</v>
      </c>
      <c r="BU43" s="34">
        <f t="shared" si="254"/>
        <v>0</v>
      </c>
      <c r="BV43" s="188" t="str">
        <f t="shared" si="255"/>
        <v>-</v>
      </c>
    </row>
    <row r="44" ht="15.75" customHeight="1">
      <c r="A44" s="189" t="s">
        <v>448</v>
      </c>
      <c r="B44" s="182" t="str">
        <f>Résultats!B55</f>
        <v>8.1</v>
      </c>
      <c r="C44" s="183" t="str">
        <f>Résultats!C55</f>
        <v>A</v>
      </c>
      <c r="D44" s="34">
        <f>Résultats!E55</f>
        <v>0</v>
      </c>
      <c r="E44" s="33"/>
      <c r="F44" s="79" t="str">
        <f>'P01'!F54</f>
        <v>c</v>
      </c>
      <c r="G44" s="82" t="str">
        <f>'P02'!F54</f>
        <v>c</v>
      </c>
      <c r="H44" s="82" t="str">
        <f>'P03'!F54</f>
        <v>c</v>
      </c>
      <c r="I44" s="82" t="str">
        <f>'P04'!F54</f>
        <v>c</v>
      </c>
      <c r="J44" s="82" t="str">
        <f>'P05'!F54</f>
        <v>c</v>
      </c>
      <c r="K44" s="82" t="str">
        <f>'P06'!F54</f>
        <v>c</v>
      </c>
      <c r="L44" s="82" t="str">
        <f>'P07'!F54</f>
        <v>c</v>
      </c>
      <c r="M44" s="82" t="str">
        <f>'P08'!F54</f>
        <v>c</v>
      </c>
      <c r="N44" s="82" t="str">
        <f>'P09'!F54</f>
        <v>c</v>
      </c>
      <c r="O44" s="82" t="str">
        <f>'P10'!F54</f>
        <v>c</v>
      </c>
      <c r="P44" s="82" t="str">
        <f>'P11'!F54</f>
        <v>c</v>
      </c>
      <c r="Q44" s="82" t="str">
        <f>'P12'!F54</f>
        <v>c</v>
      </c>
      <c r="R44" s="82" t="str">
        <f>'P13'!F54</f>
        <v>c</v>
      </c>
      <c r="S44" s="82" t="str">
        <f>'P14'!F54</f>
        <v>nt</v>
      </c>
      <c r="T44" s="82" t="str">
        <f>'P15'!F54</f>
        <v>nt</v>
      </c>
      <c r="U44" s="82" t="str">
        <f>'P16'!F54</f>
        <v>nt</v>
      </c>
      <c r="V44" s="82" t="str">
        <f>'P17'!F54</f>
        <v>nt</v>
      </c>
      <c r="W44" s="82" t="str">
        <f>'P18'!F54</f>
        <v>nt</v>
      </c>
      <c r="X44" s="82" t="str">
        <f>'P19'!F54</f>
        <v>nt</v>
      </c>
      <c r="Y44" s="82" t="str">
        <f>'P20'!F54</f>
        <v>nt</v>
      </c>
      <c r="Z44" s="82" t="str">
        <f>'P21'!F54</f>
        <v>nt</v>
      </c>
      <c r="AA44" s="82" t="str">
        <f>'P22'!F54</f>
        <v>nt</v>
      </c>
      <c r="AB44" s="82" t="str">
        <f>'P23'!F54</f>
        <v>nt</v>
      </c>
      <c r="AC44" s="82" t="str">
        <f>'P24'!F54</f>
        <v>nt</v>
      </c>
      <c r="AD44" s="82" t="str">
        <f>'P25'!F54</f>
        <v>nt</v>
      </c>
      <c r="AE44" s="184" t="str">
        <f>'P26'!F54</f>
        <v>nt</v>
      </c>
      <c r="AF44" s="34">
        <f t="shared" si="249"/>
        <v>13</v>
      </c>
      <c r="AG44" s="34">
        <f t="shared" si="250"/>
        <v>0</v>
      </c>
      <c r="AH44" s="34">
        <f t="shared" si="251"/>
        <v>0</v>
      </c>
      <c r="AI44" s="34">
        <f t="shared" si="252"/>
        <v>13</v>
      </c>
      <c r="AJ44" s="50" t="str">
        <f t="shared" si="253"/>
        <v>C</v>
      </c>
      <c r="AK44" s="33"/>
      <c r="AL44" s="33"/>
      <c r="AM44" s="33"/>
      <c r="AN44" s="211"/>
      <c r="AO44" s="211"/>
      <c r="AP44" s="211"/>
      <c r="AQ44" s="212"/>
      <c r="AR44" s="33"/>
      <c r="AS44" s="185" t="str">
        <f>Résultats!B55</f>
        <v>8.1</v>
      </c>
      <c r="AT44" s="186" t="str">
        <f>Résultats!C55</f>
        <v>A</v>
      </c>
      <c r="AU44" s="34">
        <f>'P01'!$G54</f>
        <v>0</v>
      </c>
      <c r="AV44" s="34">
        <f>'P02'!$G54</f>
        <v>0</v>
      </c>
      <c r="AW44" s="34">
        <f>'P03'!$G54</f>
        <v>0</v>
      </c>
      <c r="AX44" s="34">
        <f>'P04'!$G54</f>
        <v>0</v>
      </c>
      <c r="AY44" s="34">
        <f>'P05'!$G54</f>
        <v>0</v>
      </c>
      <c r="AZ44" s="34">
        <f>'P06'!$G54</f>
        <v>0</v>
      </c>
      <c r="BA44" s="34">
        <f>'P07'!$G54</f>
        <v>0</v>
      </c>
      <c r="BB44" s="34">
        <f>'P08'!$G54</f>
        <v>0</v>
      </c>
      <c r="BC44" s="34">
        <f>'P09'!$G54</f>
        <v>0</v>
      </c>
      <c r="BD44" s="34">
        <f>'P10'!$G54</f>
        <v>0</v>
      </c>
      <c r="BE44" s="34">
        <f>'P11'!$G54</f>
        <v>0</v>
      </c>
      <c r="BF44" s="34">
        <f>'P12'!$G54</f>
        <v>0</v>
      </c>
      <c r="BG44" s="34">
        <f>'P13'!$G54</f>
        <v>0</v>
      </c>
      <c r="BH44" s="34">
        <f>'P14'!$G54</f>
        <v>0</v>
      </c>
      <c r="BI44" s="34">
        <f>'P15'!$G54</f>
        <v>0</v>
      </c>
      <c r="BJ44" s="34">
        <f>'P16'!$G54</f>
        <v>0</v>
      </c>
      <c r="BK44" s="34">
        <f>'P17'!$G54</f>
        <v>0</v>
      </c>
      <c r="BL44" s="34">
        <f>'P18'!$G54</f>
        <v>0</v>
      </c>
      <c r="BM44" s="34">
        <f>'P19'!$G54</f>
        <v>0</v>
      </c>
      <c r="BN44" s="34">
        <f>'P20'!$G54</f>
        <v>0</v>
      </c>
      <c r="BO44" s="34"/>
      <c r="BP44" s="34">
        <f>'P22'!$G54</f>
        <v>0</v>
      </c>
      <c r="BQ44" s="34">
        <f>'P23'!$G54</f>
        <v>0</v>
      </c>
      <c r="BR44" s="34">
        <f>'P24'!$G54</f>
        <v>0</v>
      </c>
      <c r="BS44" s="34">
        <f>'P25'!$G54</f>
        <v>0</v>
      </c>
      <c r="BT44" s="187">
        <f>'P26'!$G54</f>
        <v>0</v>
      </c>
      <c r="BU44" s="34">
        <f t="shared" si="254"/>
        <v>0</v>
      </c>
      <c r="BV44" s="188" t="str">
        <f t="shared" si="255"/>
        <v>-</v>
      </c>
    </row>
    <row r="45" ht="15.75" customHeight="1">
      <c r="A45" s="189" t="s">
        <v>448</v>
      </c>
      <c r="B45" s="182" t="str">
        <f>Résultats!B56</f>
        <v>8.2</v>
      </c>
      <c r="C45" s="183" t="str">
        <f>Résultats!C56</f>
        <v>A</v>
      </c>
      <c r="D45" s="34">
        <f>Résultats!E56</f>
        <v>0</v>
      </c>
      <c r="E45" s="33"/>
      <c r="F45" s="79" t="str">
        <f>'P01'!F55</f>
        <v>na</v>
      </c>
      <c r="G45" s="82" t="str">
        <f>'P02'!F55</f>
        <v>na</v>
      </c>
      <c r="H45" s="82" t="str">
        <f>'P03'!F55</f>
        <v>na</v>
      </c>
      <c r="I45" s="82" t="str">
        <f>'P04'!F55</f>
        <v>na</v>
      </c>
      <c r="J45" s="82" t="str">
        <f>'P05'!F55</f>
        <v>na</v>
      </c>
      <c r="K45" s="82" t="str">
        <f>'P06'!F55</f>
        <v>na</v>
      </c>
      <c r="L45" s="82" t="str">
        <f>'P07'!F55</f>
        <v>na</v>
      </c>
      <c r="M45" s="82" t="str">
        <f>'P08'!F55</f>
        <v>na</v>
      </c>
      <c r="N45" s="82" t="str">
        <f>'P09'!F55</f>
        <v>na</v>
      </c>
      <c r="O45" s="82" t="str">
        <f>'P10'!F55</f>
        <v>na</v>
      </c>
      <c r="P45" s="82" t="str">
        <f>'P11'!F55</f>
        <v>na</v>
      </c>
      <c r="Q45" s="82" t="str">
        <f>'P12'!F55</f>
        <v>na</v>
      </c>
      <c r="R45" s="82" t="str">
        <f>'P13'!F55</f>
        <v>na</v>
      </c>
      <c r="S45" s="82" t="str">
        <f>'P14'!F55</f>
        <v>nt</v>
      </c>
      <c r="T45" s="82" t="str">
        <f>'P15'!F55</f>
        <v>nt</v>
      </c>
      <c r="U45" s="82" t="str">
        <f>'P16'!F55</f>
        <v>nt</v>
      </c>
      <c r="V45" s="82" t="str">
        <f>'P17'!F55</f>
        <v>nt</v>
      </c>
      <c r="W45" s="82" t="str">
        <f>'P18'!F55</f>
        <v>nt</v>
      </c>
      <c r="X45" s="82" t="str">
        <f>'P19'!F55</f>
        <v>nt</v>
      </c>
      <c r="Y45" s="82" t="str">
        <f>'P20'!F55</f>
        <v>nt</v>
      </c>
      <c r="Z45" s="82" t="str">
        <f>'P21'!F55</f>
        <v>nt</v>
      </c>
      <c r="AA45" s="82" t="str">
        <f>'P22'!F55</f>
        <v>nt</v>
      </c>
      <c r="AB45" s="82" t="str">
        <f>'P23'!F55</f>
        <v>nt</v>
      </c>
      <c r="AC45" s="82" t="str">
        <f>'P24'!F55</f>
        <v>nt</v>
      </c>
      <c r="AD45" s="82" t="str">
        <f>'P25'!F55</f>
        <v>nt</v>
      </c>
      <c r="AE45" s="184" t="str">
        <f>'P26'!F55</f>
        <v>nt</v>
      </c>
      <c r="AF45" s="34">
        <f t="shared" si="249"/>
        <v>0</v>
      </c>
      <c r="AG45" s="34">
        <f t="shared" si="250"/>
        <v>0</v>
      </c>
      <c r="AH45" s="34">
        <f t="shared" si="251"/>
        <v>13</v>
      </c>
      <c r="AI45" s="34">
        <f t="shared" si="252"/>
        <v>13</v>
      </c>
      <c r="AJ45" s="50" t="str">
        <f t="shared" si="253"/>
        <v>NA</v>
      </c>
      <c r="AK45" s="33"/>
      <c r="AL45" s="213" t="s">
        <v>451</v>
      </c>
      <c r="AM45" s="214"/>
      <c r="AN45" s="214"/>
      <c r="AO45" s="215"/>
      <c r="AP45" s="211"/>
      <c r="AQ45" s="200"/>
      <c r="AR45" s="33"/>
      <c r="AS45" s="185" t="str">
        <f>Résultats!B56</f>
        <v>8.2</v>
      </c>
      <c r="AT45" s="186" t="str">
        <f>Résultats!C56</f>
        <v>A</v>
      </c>
      <c r="AU45" s="34">
        <f>'P01'!$G55</f>
        <v>0</v>
      </c>
      <c r="AV45" s="34">
        <f>'P02'!$G55</f>
        <v>0</v>
      </c>
      <c r="AW45" s="34">
        <f>'P03'!$G55</f>
        <v>0</v>
      </c>
      <c r="AX45" s="34">
        <f>'P04'!$G55</f>
        <v>0</v>
      </c>
      <c r="AY45" s="34">
        <f>'P05'!$G55</f>
        <v>0</v>
      </c>
      <c r="AZ45" s="34">
        <f>'P06'!$G55</f>
        <v>0</v>
      </c>
      <c r="BA45" s="34">
        <f>'P07'!$G55</f>
        <v>0</v>
      </c>
      <c r="BB45" s="34">
        <f>'P08'!$G55</f>
        <v>0</v>
      </c>
      <c r="BC45" s="34">
        <f>'P09'!$G55</f>
        <v>0</v>
      </c>
      <c r="BD45" s="34">
        <f>'P10'!$G55</f>
        <v>0</v>
      </c>
      <c r="BE45" s="34">
        <f>'P11'!$G55</f>
        <v>0</v>
      </c>
      <c r="BF45" s="34">
        <f>'P12'!$G55</f>
        <v>0</v>
      </c>
      <c r="BG45" s="34">
        <f>'P13'!$G55</f>
        <v>0</v>
      </c>
      <c r="BH45" s="34">
        <f>'P14'!$G55</f>
        <v>0</v>
      </c>
      <c r="BI45" s="34">
        <f>'P15'!$G55</f>
        <v>0</v>
      </c>
      <c r="BJ45" s="34">
        <f>'P16'!$G55</f>
        <v>0</v>
      </c>
      <c r="BK45" s="34">
        <f>'P17'!$G55</f>
        <v>0</v>
      </c>
      <c r="BL45" s="34">
        <f>'P18'!$G55</f>
        <v>0</v>
      </c>
      <c r="BM45" s="34">
        <f>'P19'!$G55</f>
        <v>0</v>
      </c>
      <c r="BN45" s="34">
        <f>'P20'!$G55</f>
        <v>0</v>
      </c>
      <c r="BO45" s="34"/>
      <c r="BP45" s="34">
        <f>'P22'!$G55</f>
        <v>0</v>
      </c>
      <c r="BQ45" s="34">
        <f>'P23'!$G55</f>
        <v>0</v>
      </c>
      <c r="BR45" s="34">
        <f>'P24'!$G55</f>
        <v>0</v>
      </c>
      <c r="BS45" s="34">
        <f>'P25'!$G55</f>
        <v>0</v>
      </c>
      <c r="BT45" s="187">
        <f>'P26'!$G55</f>
        <v>0</v>
      </c>
      <c r="BU45" s="34">
        <f t="shared" si="254"/>
        <v>0</v>
      </c>
      <c r="BV45" s="188" t="str">
        <f t="shared" si="255"/>
        <v>-</v>
      </c>
    </row>
    <row r="46" ht="15.75" customHeight="1">
      <c r="A46" s="189" t="s">
        <v>448</v>
      </c>
      <c r="B46" s="182" t="str">
        <f>Résultats!B57</f>
        <v>8.3</v>
      </c>
      <c r="C46" s="183" t="str">
        <f>Résultats!C57</f>
        <v>A</v>
      </c>
      <c r="D46" s="34" t="str">
        <f>Résultats!E57</f>
        <v>x</v>
      </c>
      <c r="E46" s="33"/>
      <c r="F46" s="79" t="str">
        <f>'P01'!F56</f>
        <v>c</v>
      </c>
      <c r="G46" s="82" t="str">
        <f>'P02'!F56</f>
        <v>c</v>
      </c>
      <c r="H46" s="82" t="str">
        <f>'P03'!F56</f>
        <v>c</v>
      </c>
      <c r="I46" s="82" t="str">
        <f>'P04'!F56</f>
        <v>c</v>
      </c>
      <c r="J46" s="82" t="str">
        <f>'P05'!F56</f>
        <v>c</v>
      </c>
      <c r="K46" s="82" t="str">
        <f>'P06'!F56</f>
        <v>c</v>
      </c>
      <c r="L46" s="82" t="str">
        <f>'P07'!F56</f>
        <v>c</v>
      </c>
      <c r="M46" s="82" t="str">
        <f>'P08'!F56</f>
        <v>c</v>
      </c>
      <c r="N46" s="82" t="str">
        <f>'P09'!F56</f>
        <v>c</v>
      </c>
      <c r="O46" s="82" t="str">
        <f>'P10'!F56</f>
        <v>c</v>
      </c>
      <c r="P46" s="82" t="str">
        <f>'P11'!F56</f>
        <v>c</v>
      </c>
      <c r="Q46" s="82" t="str">
        <f>'P12'!F56</f>
        <v>c</v>
      </c>
      <c r="R46" s="82" t="str">
        <f>'P13'!F56</f>
        <v>c</v>
      </c>
      <c r="S46" s="82" t="str">
        <f>'P14'!F56</f>
        <v>nt</v>
      </c>
      <c r="T46" s="82" t="str">
        <f>'P15'!F56</f>
        <v>nt</v>
      </c>
      <c r="U46" s="82" t="str">
        <f>'P16'!F56</f>
        <v>nt</v>
      </c>
      <c r="V46" s="82" t="str">
        <f>'P17'!F56</f>
        <v>nt</v>
      </c>
      <c r="W46" s="82" t="str">
        <f>'P18'!F56</f>
        <v>nt</v>
      </c>
      <c r="X46" s="82" t="str">
        <f>'P19'!F56</f>
        <v>nt</v>
      </c>
      <c r="Y46" s="82" t="str">
        <f>'P20'!F56</f>
        <v>nt</v>
      </c>
      <c r="Z46" s="82" t="str">
        <f>'P21'!F56</f>
        <v>nt</v>
      </c>
      <c r="AA46" s="82" t="str">
        <f>'P22'!F56</f>
        <v>nt</v>
      </c>
      <c r="AB46" s="82" t="str">
        <f>'P23'!F56</f>
        <v>nt</v>
      </c>
      <c r="AC46" s="82" t="str">
        <f>'P24'!F56</f>
        <v>nt</v>
      </c>
      <c r="AD46" s="82" t="str">
        <f>'P25'!F56</f>
        <v>nt</v>
      </c>
      <c r="AE46" s="184" t="str">
        <f>'P26'!F56</f>
        <v>nt</v>
      </c>
      <c r="AF46" s="34">
        <f t="shared" si="249"/>
        <v>13</v>
      </c>
      <c r="AG46" s="34">
        <f t="shared" si="250"/>
        <v>0</v>
      </c>
      <c r="AH46" s="34">
        <f t="shared" si="251"/>
        <v>0</v>
      </c>
      <c r="AI46" s="34">
        <f t="shared" si="252"/>
        <v>13</v>
      </c>
      <c r="AJ46" s="50" t="str">
        <f t="shared" si="253"/>
        <v>C</v>
      </c>
      <c r="AK46" s="33"/>
      <c r="AL46" s="216" t="s">
        <v>452</v>
      </c>
      <c r="AM46" s="216"/>
      <c r="AN46" s="216"/>
      <c r="AO46" s="217">
        <f>COUNTA(Echantillon!C13:C38)</f>
        <v>13</v>
      </c>
      <c r="AP46" s="211"/>
      <c r="AQ46" s="202"/>
      <c r="AR46" s="33"/>
      <c r="AS46" s="185" t="str">
        <f>Résultats!B57</f>
        <v>8.3</v>
      </c>
      <c r="AT46" s="186" t="str">
        <f>Résultats!C57</f>
        <v>A</v>
      </c>
      <c r="AU46" s="34">
        <f>'P01'!$G56</f>
        <v>0</v>
      </c>
      <c r="AV46" s="34">
        <f>'P02'!$G56</f>
        <v>0</v>
      </c>
      <c r="AW46" s="34">
        <f>'P03'!$G56</f>
        <v>0</v>
      </c>
      <c r="AX46" s="34">
        <f>'P04'!$G56</f>
        <v>0</v>
      </c>
      <c r="AY46" s="34">
        <f>'P05'!$G56</f>
        <v>0</v>
      </c>
      <c r="AZ46" s="34">
        <f>'P06'!$G56</f>
        <v>0</v>
      </c>
      <c r="BA46" s="34">
        <f>'P07'!$G56</f>
        <v>0</v>
      </c>
      <c r="BB46" s="34">
        <f>'P08'!$G56</f>
        <v>0</v>
      </c>
      <c r="BC46" s="34">
        <f>'P09'!$G56</f>
        <v>0</v>
      </c>
      <c r="BD46" s="34">
        <f>'P10'!$G56</f>
        <v>0</v>
      </c>
      <c r="BE46" s="34">
        <f>'P11'!$G56</f>
        <v>0</v>
      </c>
      <c r="BF46" s="34">
        <f>'P12'!$G56</f>
        <v>0</v>
      </c>
      <c r="BG46" s="34">
        <f>'P13'!$G56</f>
        <v>0</v>
      </c>
      <c r="BH46" s="34">
        <f>'P14'!$G56</f>
        <v>0</v>
      </c>
      <c r="BI46" s="34">
        <f>'P15'!$G56</f>
        <v>0</v>
      </c>
      <c r="BJ46" s="34">
        <f>'P16'!$G56</f>
        <v>0</v>
      </c>
      <c r="BK46" s="34">
        <f>'P17'!$G56</f>
        <v>0</v>
      </c>
      <c r="BL46" s="34">
        <f>'P18'!$G56</f>
        <v>0</v>
      </c>
      <c r="BM46" s="34">
        <f>'P19'!$G56</f>
        <v>0</v>
      </c>
      <c r="BN46" s="34">
        <f>'P20'!$G56</f>
        <v>0</v>
      </c>
      <c r="BO46" s="34"/>
      <c r="BP46" s="34">
        <f>'P22'!$G56</f>
        <v>0</v>
      </c>
      <c r="BQ46" s="34">
        <f>'P23'!$G56</f>
        <v>0</v>
      </c>
      <c r="BR46" s="34">
        <f>'P24'!$G56</f>
        <v>0</v>
      </c>
      <c r="BS46" s="34">
        <f>'P25'!$G56</f>
        <v>0</v>
      </c>
      <c r="BT46" s="187">
        <f>'P26'!$G56</f>
        <v>0</v>
      </c>
      <c r="BU46" s="34">
        <f t="shared" si="254"/>
        <v>0</v>
      </c>
      <c r="BV46" s="188" t="str">
        <f t="shared" si="255"/>
        <v>-</v>
      </c>
    </row>
    <row r="47" ht="15.75" customHeight="1">
      <c r="A47" s="189" t="s">
        <v>448</v>
      </c>
      <c r="B47" s="182" t="str">
        <f>Résultats!B58</f>
        <v>8.4</v>
      </c>
      <c r="C47" s="183" t="str">
        <f>Résultats!C58</f>
        <v>A</v>
      </c>
      <c r="D47" s="34" t="str">
        <f>Résultats!E58</f>
        <v>x</v>
      </c>
      <c r="E47" s="33"/>
      <c r="F47" s="79" t="str">
        <f>'P01'!F57</f>
        <v>c</v>
      </c>
      <c r="G47" s="82" t="str">
        <f>'P02'!F57</f>
        <v>c</v>
      </c>
      <c r="H47" s="82" t="str">
        <f>'P03'!F57</f>
        <v>c</v>
      </c>
      <c r="I47" s="82" t="str">
        <f>'P04'!F57</f>
        <v>c</v>
      </c>
      <c r="J47" s="82" t="str">
        <f>'P05'!F57</f>
        <v>c</v>
      </c>
      <c r="K47" s="82" t="str">
        <f>'P06'!F57</f>
        <v>c</v>
      </c>
      <c r="L47" s="82" t="str">
        <f>'P07'!F57</f>
        <v>c</v>
      </c>
      <c r="M47" s="82" t="str">
        <f>'P08'!F57</f>
        <v>c</v>
      </c>
      <c r="N47" s="82" t="str">
        <f>'P09'!F57</f>
        <v>c</v>
      </c>
      <c r="O47" s="82" t="str">
        <f>'P10'!F57</f>
        <v>c</v>
      </c>
      <c r="P47" s="82" t="str">
        <f>'P11'!F57</f>
        <v>c</v>
      </c>
      <c r="Q47" s="82" t="str">
        <f>'P12'!F57</f>
        <v>c</v>
      </c>
      <c r="R47" s="82" t="str">
        <f>'P13'!F57</f>
        <v>c</v>
      </c>
      <c r="S47" s="82" t="str">
        <f>'P14'!F57</f>
        <v>nt</v>
      </c>
      <c r="T47" s="82" t="str">
        <f>'P15'!F57</f>
        <v>nt</v>
      </c>
      <c r="U47" s="82" t="str">
        <f>'P16'!F57</f>
        <v>nt</v>
      </c>
      <c r="V47" s="82" t="str">
        <f>'P17'!F57</f>
        <v>nt</v>
      </c>
      <c r="W47" s="82" t="str">
        <f>'P18'!F57</f>
        <v>nt</v>
      </c>
      <c r="X47" s="82" t="str">
        <f>'P19'!F57</f>
        <v>nt</v>
      </c>
      <c r="Y47" s="82" t="str">
        <f>'P20'!F57</f>
        <v>nt</v>
      </c>
      <c r="Z47" s="82" t="str">
        <f>'P21'!F57</f>
        <v>nt</v>
      </c>
      <c r="AA47" s="82" t="str">
        <f>'P22'!F57</f>
        <v>nt</v>
      </c>
      <c r="AB47" s="82" t="str">
        <f>'P23'!F57</f>
        <v>nt</v>
      </c>
      <c r="AC47" s="82" t="str">
        <f>'P24'!F57</f>
        <v>nt</v>
      </c>
      <c r="AD47" s="82" t="str">
        <f>'P25'!F57</f>
        <v>nt</v>
      </c>
      <c r="AE47" s="184" t="str">
        <f>'P26'!F57</f>
        <v>nt</v>
      </c>
      <c r="AF47" s="34">
        <f t="shared" si="249"/>
        <v>13</v>
      </c>
      <c r="AG47" s="34">
        <f t="shared" si="250"/>
        <v>0</v>
      </c>
      <c r="AH47" s="34">
        <f t="shared" si="251"/>
        <v>0</v>
      </c>
      <c r="AI47" s="34">
        <f t="shared" si="252"/>
        <v>13</v>
      </c>
      <c r="AJ47" s="50" t="str">
        <f t="shared" si="253"/>
        <v>C</v>
      </c>
      <c r="AK47" s="33"/>
      <c r="AL47" s="216" t="s">
        <v>453</v>
      </c>
      <c r="AM47" s="216"/>
      <c r="AN47" s="216"/>
      <c r="AO47" s="217">
        <f>SUM(AF108:AH108)</f>
        <v>1378</v>
      </c>
      <c r="AP47" s="211"/>
      <c r="AQ47" s="202"/>
      <c r="AR47" s="33"/>
      <c r="AS47" s="185" t="str">
        <f>Résultats!B58</f>
        <v>8.4</v>
      </c>
      <c r="AT47" s="186" t="str">
        <f>Résultats!C58</f>
        <v>A</v>
      </c>
      <c r="AU47" s="34">
        <f>'P01'!$G57</f>
        <v>0</v>
      </c>
      <c r="AV47" s="34">
        <f>'P02'!$G57</f>
        <v>0</v>
      </c>
      <c r="AW47" s="34">
        <f>'P03'!$G57</f>
        <v>0</v>
      </c>
      <c r="AX47" s="34">
        <f>'P04'!$G57</f>
        <v>0</v>
      </c>
      <c r="AY47" s="34">
        <f>'P05'!$G57</f>
        <v>0</v>
      </c>
      <c r="AZ47" s="34">
        <f>'P06'!$G57</f>
        <v>0</v>
      </c>
      <c r="BA47" s="34">
        <f>'P07'!$G57</f>
        <v>0</v>
      </c>
      <c r="BB47" s="34">
        <f>'P08'!$G57</f>
        <v>0</v>
      </c>
      <c r="BC47" s="34">
        <f>'P09'!$G57</f>
        <v>0</v>
      </c>
      <c r="BD47" s="34">
        <f>'P10'!$G57</f>
        <v>0</v>
      </c>
      <c r="BE47" s="34">
        <f>'P11'!$G57</f>
        <v>0</v>
      </c>
      <c r="BF47" s="34">
        <f>'P12'!$G57</f>
        <v>0</v>
      </c>
      <c r="BG47" s="34">
        <f>'P13'!$G57</f>
        <v>0</v>
      </c>
      <c r="BH47" s="34">
        <f>'P14'!$G57</f>
        <v>0</v>
      </c>
      <c r="BI47" s="34">
        <f>'P15'!$G57</f>
        <v>0</v>
      </c>
      <c r="BJ47" s="34">
        <f>'P16'!$G57</f>
        <v>0</v>
      </c>
      <c r="BK47" s="34">
        <f>'P17'!$G57</f>
        <v>0</v>
      </c>
      <c r="BL47" s="34">
        <f>'P18'!$G57</f>
        <v>0</v>
      </c>
      <c r="BM47" s="34">
        <f>'P19'!$G57</f>
        <v>0</v>
      </c>
      <c r="BN47" s="34">
        <f>'P20'!$G57</f>
        <v>0</v>
      </c>
      <c r="BO47" s="34"/>
      <c r="BP47" s="34">
        <f>'P22'!$G57</f>
        <v>0</v>
      </c>
      <c r="BQ47" s="34">
        <f>'P23'!$G57</f>
        <v>0</v>
      </c>
      <c r="BR47" s="34">
        <f>'P24'!$G57</f>
        <v>0</v>
      </c>
      <c r="BS47" s="34">
        <f>'P25'!$G57</f>
        <v>0</v>
      </c>
      <c r="BT47" s="187">
        <f>'P26'!$G57</f>
        <v>0</v>
      </c>
      <c r="BU47" s="34">
        <f t="shared" si="254"/>
        <v>0</v>
      </c>
      <c r="BV47" s="188" t="str">
        <f t="shared" si="255"/>
        <v>-</v>
      </c>
    </row>
    <row r="48" ht="15.75" customHeight="1">
      <c r="A48" s="189" t="s">
        <v>448</v>
      </c>
      <c r="B48" s="182" t="str">
        <f>Résultats!B59</f>
        <v>8.5</v>
      </c>
      <c r="C48" s="183" t="str">
        <f>Résultats!C59</f>
        <v>A</v>
      </c>
      <c r="D48" s="34" t="str">
        <f>Résultats!E59</f>
        <v>x</v>
      </c>
      <c r="E48" s="33"/>
      <c r="F48" s="79" t="str">
        <f>'P01'!F58</f>
        <v>c</v>
      </c>
      <c r="G48" s="82" t="str">
        <f>'P02'!F58</f>
        <v>c</v>
      </c>
      <c r="H48" s="82" t="str">
        <f>'P03'!F58</f>
        <v>c</v>
      </c>
      <c r="I48" s="82" t="str">
        <f>'P04'!F58</f>
        <v>c</v>
      </c>
      <c r="J48" s="82" t="str">
        <f>'P05'!F58</f>
        <v>c</v>
      </c>
      <c r="K48" s="82" t="str">
        <f>'P06'!F58</f>
        <v>c</v>
      </c>
      <c r="L48" s="82" t="str">
        <f>'P07'!F58</f>
        <v>c</v>
      </c>
      <c r="M48" s="82" t="str">
        <f>'P08'!F58</f>
        <v>c</v>
      </c>
      <c r="N48" s="82" t="str">
        <f>'P09'!F58</f>
        <v>c</v>
      </c>
      <c r="O48" s="82" t="str">
        <f>'P10'!F58</f>
        <v>c</v>
      </c>
      <c r="P48" s="82" t="str">
        <f>'P11'!F58</f>
        <v>c</v>
      </c>
      <c r="Q48" s="82" t="str">
        <f>'P12'!F58</f>
        <v>c</v>
      </c>
      <c r="R48" s="82" t="str">
        <f>'P13'!F58</f>
        <v>c</v>
      </c>
      <c r="S48" s="82" t="str">
        <f>'P14'!F58</f>
        <v>nt</v>
      </c>
      <c r="T48" s="82" t="str">
        <f>'P15'!F58</f>
        <v>nt</v>
      </c>
      <c r="U48" s="82" t="str">
        <f>'P16'!F58</f>
        <v>nt</v>
      </c>
      <c r="V48" s="82" t="str">
        <f>'P17'!F58</f>
        <v>nt</v>
      </c>
      <c r="W48" s="82" t="str">
        <f>'P18'!F58</f>
        <v>nt</v>
      </c>
      <c r="X48" s="82" t="str">
        <f>'P19'!F58</f>
        <v>nt</v>
      </c>
      <c r="Y48" s="82" t="str">
        <f>'P20'!F58</f>
        <v>nt</v>
      </c>
      <c r="Z48" s="82" t="str">
        <f>'P21'!F58</f>
        <v>nt</v>
      </c>
      <c r="AA48" s="82" t="str">
        <f>'P22'!F58</f>
        <v>nt</v>
      </c>
      <c r="AB48" s="82" t="str">
        <f>'P23'!F58</f>
        <v>nt</v>
      </c>
      <c r="AC48" s="82" t="str">
        <f>'P24'!F58</f>
        <v>nt</v>
      </c>
      <c r="AD48" s="82" t="str">
        <f>'P25'!F58</f>
        <v>nt</v>
      </c>
      <c r="AE48" s="184" t="str">
        <f>'P26'!F58</f>
        <v>nt</v>
      </c>
      <c r="AF48" s="34">
        <f t="shared" si="249"/>
        <v>13</v>
      </c>
      <c r="AG48" s="34">
        <f t="shared" si="250"/>
        <v>0</v>
      </c>
      <c r="AH48" s="34">
        <f t="shared" si="251"/>
        <v>0</v>
      </c>
      <c r="AI48" s="34">
        <f t="shared" si="252"/>
        <v>13</v>
      </c>
      <c r="AJ48" s="50" t="str">
        <f t="shared" si="253"/>
        <v>C</v>
      </c>
      <c r="AK48" s="33"/>
      <c r="AL48" s="216" t="s">
        <v>454</v>
      </c>
      <c r="AM48" s="216"/>
      <c r="AN48" s="216"/>
      <c r="AO48" s="217">
        <f>AO46*COUNTA(B2:B107)</f>
        <v>1378</v>
      </c>
      <c r="AP48" s="211"/>
      <c r="AQ48" s="202"/>
      <c r="AR48" s="33"/>
      <c r="AS48" s="185" t="str">
        <f>Résultats!B59</f>
        <v>8.5</v>
      </c>
      <c r="AT48" s="186" t="str">
        <f>Résultats!C59</f>
        <v>A</v>
      </c>
      <c r="AU48" s="34">
        <f>'P01'!$G58</f>
        <v>0</v>
      </c>
      <c r="AV48" s="34">
        <f>'P02'!$G58</f>
        <v>0</v>
      </c>
      <c r="AW48" s="34">
        <f>'P03'!$G58</f>
        <v>0</v>
      </c>
      <c r="AX48" s="34">
        <f>'P04'!$G58</f>
        <v>0</v>
      </c>
      <c r="AY48" s="34">
        <f>'P05'!$G58</f>
        <v>0</v>
      </c>
      <c r="AZ48" s="34">
        <f>'P06'!$G58</f>
        <v>0</v>
      </c>
      <c r="BA48" s="34">
        <f>'P07'!$G58</f>
        <v>0</v>
      </c>
      <c r="BB48" s="34">
        <f>'P08'!$G58</f>
        <v>0</v>
      </c>
      <c r="BC48" s="34">
        <f>'P09'!$G58</f>
        <v>0</v>
      </c>
      <c r="BD48" s="34">
        <f>'P10'!$G58</f>
        <v>0</v>
      </c>
      <c r="BE48" s="34">
        <f>'P11'!$G58</f>
        <v>0</v>
      </c>
      <c r="BF48" s="34">
        <f>'P12'!$G58</f>
        <v>0</v>
      </c>
      <c r="BG48" s="34">
        <f>'P13'!$G58</f>
        <v>0</v>
      </c>
      <c r="BH48" s="34">
        <f>'P14'!$G58</f>
        <v>0</v>
      </c>
      <c r="BI48" s="34">
        <f>'P15'!$G58</f>
        <v>0</v>
      </c>
      <c r="BJ48" s="34">
        <f>'P16'!$G58</f>
        <v>0</v>
      </c>
      <c r="BK48" s="34">
        <f>'P17'!$G58</f>
        <v>0</v>
      </c>
      <c r="BL48" s="34">
        <f>'P18'!$G58</f>
        <v>0</v>
      </c>
      <c r="BM48" s="34">
        <f>'P19'!$G58</f>
        <v>0</v>
      </c>
      <c r="BN48" s="34">
        <f>'P20'!$G58</f>
        <v>0</v>
      </c>
      <c r="BO48" s="34"/>
      <c r="BP48" s="34">
        <f>'P22'!$G58</f>
        <v>0</v>
      </c>
      <c r="BQ48" s="34">
        <f>'P23'!$G58</f>
        <v>0</v>
      </c>
      <c r="BR48" s="34">
        <f>'P24'!$G58</f>
        <v>0</v>
      </c>
      <c r="BS48" s="34">
        <f>'P25'!$G58</f>
        <v>0</v>
      </c>
      <c r="BT48" s="187">
        <f>'P26'!$G58</f>
        <v>0</v>
      </c>
      <c r="BU48" s="34">
        <f t="shared" si="254"/>
        <v>0</v>
      </c>
      <c r="BV48" s="188" t="str">
        <f t="shared" si="255"/>
        <v>-</v>
      </c>
    </row>
    <row r="49" ht="15.75" customHeight="1">
      <c r="A49" s="189" t="s">
        <v>448</v>
      </c>
      <c r="B49" s="182" t="str">
        <f>Résultats!B60</f>
        <v>8.6</v>
      </c>
      <c r="C49" s="183" t="str">
        <f>Résultats!C60</f>
        <v>A</v>
      </c>
      <c r="D49" s="34">
        <f>Résultats!E60</f>
        <v>0</v>
      </c>
      <c r="E49" s="33"/>
      <c r="F49" s="79" t="str">
        <f>'P01'!F59</f>
        <v>c</v>
      </c>
      <c r="G49" s="82" t="str">
        <f>'P02'!F59</f>
        <v>c</v>
      </c>
      <c r="H49" s="82" t="str">
        <f>'P03'!F59</f>
        <v>c</v>
      </c>
      <c r="I49" s="82" t="str">
        <f>'P04'!F59</f>
        <v>c</v>
      </c>
      <c r="J49" s="82" t="str">
        <f>'P05'!F59</f>
        <v>c</v>
      </c>
      <c r="K49" s="82" t="str">
        <f>'P06'!F59</f>
        <v>c</v>
      </c>
      <c r="L49" s="82" t="str">
        <f>'P07'!F59</f>
        <v>c</v>
      </c>
      <c r="M49" s="82" t="str">
        <f>'P08'!F59</f>
        <v>c</v>
      </c>
      <c r="N49" s="82" t="str">
        <f>'P09'!F59</f>
        <v>c</v>
      </c>
      <c r="O49" s="82" t="str">
        <f>'P10'!F59</f>
        <v>c</v>
      </c>
      <c r="P49" s="82" t="str">
        <f>'P11'!F59</f>
        <v>c</v>
      </c>
      <c r="Q49" s="82" t="str">
        <f>'P12'!F59</f>
        <v>c</v>
      </c>
      <c r="R49" s="82" t="str">
        <f>'P13'!F59</f>
        <v>c</v>
      </c>
      <c r="S49" s="82" t="str">
        <f>'P14'!F59</f>
        <v>nt</v>
      </c>
      <c r="T49" s="82" t="str">
        <f>'P15'!F59</f>
        <v>nt</v>
      </c>
      <c r="U49" s="82" t="str">
        <f>'P16'!F59</f>
        <v>nt</v>
      </c>
      <c r="V49" s="82" t="str">
        <f>'P17'!F59</f>
        <v>nt</v>
      </c>
      <c r="W49" s="82" t="str">
        <f>'P18'!F59</f>
        <v>nt</v>
      </c>
      <c r="X49" s="82" t="str">
        <f>'P19'!F59</f>
        <v>nt</v>
      </c>
      <c r="Y49" s="82" t="str">
        <f>'P20'!F59</f>
        <v>nt</v>
      </c>
      <c r="Z49" s="82" t="str">
        <f>'P21'!F59</f>
        <v>nt</v>
      </c>
      <c r="AA49" s="82" t="str">
        <f>'P22'!F59</f>
        <v>nt</v>
      </c>
      <c r="AB49" s="82" t="str">
        <f>'P23'!F59</f>
        <v>nt</v>
      </c>
      <c r="AC49" s="82" t="str">
        <f>'P24'!F59</f>
        <v>nt</v>
      </c>
      <c r="AD49" s="82" t="str">
        <f>'P25'!F59</f>
        <v>nt</v>
      </c>
      <c r="AE49" s="184" t="str">
        <f>'P26'!F59</f>
        <v>nt</v>
      </c>
      <c r="AF49" s="34">
        <f t="shared" si="249"/>
        <v>13</v>
      </c>
      <c r="AG49" s="34">
        <f t="shared" si="250"/>
        <v>0</v>
      </c>
      <c r="AH49" s="34">
        <f t="shared" si="251"/>
        <v>0</v>
      </c>
      <c r="AI49" s="34">
        <f t="shared" si="252"/>
        <v>13</v>
      </c>
      <c r="AJ49" s="50" t="str">
        <f t="shared" si="253"/>
        <v>C</v>
      </c>
      <c r="AK49" s="33"/>
      <c r="AL49" s="216" t="s">
        <v>455</v>
      </c>
      <c r="AM49" s="216"/>
      <c r="AN49" s="216"/>
      <c r="AO49" s="218">
        <f>AO47/AO48</f>
        <v>1</v>
      </c>
      <c r="AP49" s="211"/>
      <c r="AQ49" s="202"/>
      <c r="AR49" s="33"/>
      <c r="AS49" s="185" t="str">
        <f>Résultats!B60</f>
        <v>8.6</v>
      </c>
      <c r="AT49" s="186" t="str">
        <f>Résultats!C60</f>
        <v>A</v>
      </c>
      <c r="AU49" s="34">
        <f>'P01'!$G59</f>
        <v>0</v>
      </c>
      <c r="AV49" s="34">
        <f>'P02'!$G59</f>
        <v>0</v>
      </c>
      <c r="AW49" s="34">
        <f>'P03'!$G59</f>
        <v>0</v>
      </c>
      <c r="AX49" s="34">
        <f>'P04'!$G59</f>
        <v>0</v>
      </c>
      <c r="AY49" s="34">
        <f>'P05'!$G59</f>
        <v>0</v>
      </c>
      <c r="AZ49" s="34">
        <f>'P06'!$G59</f>
        <v>0</v>
      </c>
      <c r="BA49" s="34">
        <f>'P07'!$G59</f>
        <v>0</v>
      </c>
      <c r="BB49" s="34">
        <f>'P08'!$G59</f>
        <v>0</v>
      </c>
      <c r="BC49" s="34">
        <f>'P09'!$G59</f>
        <v>0</v>
      </c>
      <c r="BD49" s="34">
        <f>'P10'!$G59</f>
        <v>0</v>
      </c>
      <c r="BE49" s="34">
        <f>'P11'!$G59</f>
        <v>0</v>
      </c>
      <c r="BF49" s="34">
        <f>'P12'!$G59</f>
        <v>0</v>
      </c>
      <c r="BG49" s="34">
        <f>'P13'!$G59</f>
        <v>0</v>
      </c>
      <c r="BH49" s="34">
        <f>'P14'!$G59</f>
        <v>0</v>
      </c>
      <c r="BI49" s="34">
        <f>'P15'!$G59</f>
        <v>0</v>
      </c>
      <c r="BJ49" s="34">
        <f>'P16'!$G59</f>
        <v>0</v>
      </c>
      <c r="BK49" s="34">
        <f>'P17'!$G59</f>
        <v>0</v>
      </c>
      <c r="BL49" s="34">
        <f>'P18'!$G59</f>
        <v>0</v>
      </c>
      <c r="BM49" s="34">
        <f>'P19'!$G59</f>
        <v>0</v>
      </c>
      <c r="BN49" s="34">
        <f>'P20'!$G59</f>
        <v>0</v>
      </c>
      <c r="BO49" s="34"/>
      <c r="BP49" s="34">
        <f>'P22'!$G59</f>
        <v>0</v>
      </c>
      <c r="BQ49" s="34">
        <f>'P23'!$G59</f>
        <v>0</v>
      </c>
      <c r="BR49" s="34">
        <f>'P24'!$G59</f>
        <v>0</v>
      </c>
      <c r="BS49" s="34">
        <f>'P25'!$G59</f>
        <v>0</v>
      </c>
      <c r="BT49" s="187">
        <f>'P26'!$G59</f>
        <v>0</v>
      </c>
      <c r="BU49" s="34">
        <f t="shared" si="254"/>
        <v>0</v>
      </c>
      <c r="BV49" s="188" t="str">
        <f t="shared" si="255"/>
        <v>-</v>
      </c>
    </row>
    <row r="50" ht="15.75" customHeight="1">
      <c r="A50" s="189" t="s">
        <v>448</v>
      </c>
      <c r="B50" s="182" t="str">
        <f>Résultats!B61</f>
        <v>8.7</v>
      </c>
      <c r="C50" s="183" t="str">
        <f>Résultats!C61</f>
        <v>AA</v>
      </c>
      <c r="D50" s="34">
        <f>Résultats!E61</f>
        <v>0</v>
      </c>
      <c r="E50" s="33"/>
      <c r="F50" s="79" t="str">
        <f>'P01'!F60</f>
        <v>na</v>
      </c>
      <c r="G50" s="82" t="str">
        <f>'P02'!F60</f>
        <v>na</v>
      </c>
      <c r="H50" s="82" t="str">
        <f>'P03'!F60</f>
        <v>na</v>
      </c>
      <c r="I50" s="82" t="str">
        <f>'P04'!F60</f>
        <v>na</v>
      </c>
      <c r="J50" s="82" t="str">
        <f>'P05'!F60</f>
        <v>na</v>
      </c>
      <c r="K50" s="82" t="str">
        <f>'P06'!F60</f>
        <v>na</v>
      </c>
      <c r="L50" s="82" t="str">
        <f>'P07'!F60</f>
        <v>na</v>
      </c>
      <c r="M50" s="82" t="str">
        <f>'P08'!F60</f>
        <v>na</v>
      </c>
      <c r="N50" s="82" t="str">
        <f>'P09'!F60</f>
        <v>na</v>
      </c>
      <c r="O50" s="82" t="str">
        <f>'P10'!F60</f>
        <v>na</v>
      </c>
      <c r="P50" s="82" t="str">
        <f>'P11'!F60</f>
        <v>na</v>
      </c>
      <c r="Q50" s="82" t="str">
        <f>'P12'!F60</f>
        <v>na</v>
      </c>
      <c r="R50" s="82" t="str">
        <f>'P13'!F60</f>
        <v>na</v>
      </c>
      <c r="S50" s="82" t="str">
        <f>'P14'!F60</f>
        <v>nt</v>
      </c>
      <c r="T50" s="82" t="str">
        <f>'P15'!F60</f>
        <v>nt</v>
      </c>
      <c r="U50" s="82" t="str">
        <f>'P16'!F60</f>
        <v>nt</v>
      </c>
      <c r="V50" s="82" t="str">
        <f>'P17'!F60</f>
        <v>nt</v>
      </c>
      <c r="W50" s="82" t="str">
        <f>'P18'!F60</f>
        <v>nt</v>
      </c>
      <c r="X50" s="82" t="str">
        <f>'P19'!F60</f>
        <v>nt</v>
      </c>
      <c r="Y50" s="82" t="str">
        <f>'P20'!F60</f>
        <v>nt</v>
      </c>
      <c r="Z50" s="82" t="str">
        <f>'P21'!F60</f>
        <v>nt</v>
      </c>
      <c r="AA50" s="82" t="str">
        <f>'P22'!F60</f>
        <v>nt</v>
      </c>
      <c r="AB50" s="82" t="str">
        <f>'P23'!F60</f>
        <v>nt</v>
      </c>
      <c r="AC50" s="82" t="str">
        <f>'P24'!F60</f>
        <v>nt</v>
      </c>
      <c r="AD50" s="82" t="str">
        <f>'P25'!F60</f>
        <v>nt</v>
      </c>
      <c r="AE50" s="184" t="str">
        <f>'P26'!F60</f>
        <v>nt</v>
      </c>
      <c r="AF50" s="34">
        <f t="shared" si="249"/>
        <v>0</v>
      </c>
      <c r="AG50" s="34">
        <f t="shared" si="250"/>
        <v>0</v>
      </c>
      <c r="AH50" s="34">
        <f t="shared" si="251"/>
        <v>13</v>
      </c>
      <c r="AI50" s="34">
        <f t="shared" si="252"/>
        <v>13</v>
      </c>
      <c r="AJ50" s="50" t="str">
        <f t="shared" si="253"/>
        <v>NA</v>
      </c>
      <c r="AK50" s="33"/>
      <c r="AL50" s="33"/>
      <c r="AM50" s="33"/>
      <c r="AN50" s="211"/>
      <c r="AO50" s="211"/>
      <c r="AP50" s="211"/>
      <c r="AQ50" s="202"/>
      <c r="AR50" s="33"/>
      <c r="AS50" s="185" t="str">
        <f>Résultats!B61</f>
        <v>8.7</v>
      </c>
      <c r="AT50" s="186" t="str">
        <f>Résultats!C61</f>
        <v>AA</v>
      </c>
      <c r="AU50" s="34">
        <f>'P01'!$G60</f>
        <v>0</v>
      </c>
      <c r="AV50" s="34">
        <f>'P02'!$G60</f>
        <v>0</v>
      </c>
      <c r="AW50" s="34">
        <f>'P03'!$G60</f>
        <v>0</v>
      </c>
      <c r="AX50" s="34">
        <f>'P04'!$G60</f>
        <v>0</v>
      </c>
      <c r="AY50" s="34">
        <f>'P05'!$G60</f>
        <v>0</v>
      </c>
      <c r="AZ50" s="34">
        <f>'P06'!$G60</f>
        <v>0</v>
      </c>
      <c r="BA50" s="34">
        <f>'P07'!$G60</f>
        <v>0</v>
      </c>
      <c r="BB50" s="34">
        <f>'P08'!$G60</f>
        <v>0</v>
      </c>
      <c r="BC50" s="34">
        <f>'P09'!$G60</f>
        <v>0</v>
      </c>
      <c r="BD50" s="34">
        <f>'P10'!$G60</f>
        <v>0</v>
      </c>
      <c r="BE50" s="34">
        <f>'P11'!$G60</f>
        <v>0</v>
      </c>
      <c r="BF50" s="34">
        <f>'P12'!$G60</f>
        <v>0</v>
      </c>
      <c r="BG50" s="34">
        <f>'P13'!$G60</f>
        <v>0</v>
      </c>
      <c r="BH50" s="34">
        <f>'P14'!$G60</f>
        <v>0</v>
      </c>
      <c r="BI50" s="34">
        <f>'P15'!$G60</f>
        <v>0</v>
      </c>
      <c r="BJ50" s="34">
        <f>'P16'!$G60</f>
        <v>0</v>
      </c>
      <c r="BK50" s="34">
        <f>'P17'!$G60</f>
        <v>0</v>
      </c>
      <c r="BL50" s="34">
        <f>'P18'!$G60</f>
        <v>0</v>
      </c>
      <c r="BM50" s="34">
        <f>'P19'!$G60</f>
        <v>0</v>
      </c>
      <c r="BN50" s="34">
        <f>'P20'!$G60</f>
        <v>0</v>
      </c>
      <c r="BO50" s="34"/>
      <c r="BP50" s="34">
        <f>'P22'!$G60</f>
        <v>0</v>
      </c>
      <c r="BQ50" s="34">
        <f>'P23'!$G60</f>
        <v>0</v>
      </c>
      <c r="BR50" s="34">
        <f>'P24'!$G60</f>
        <v>0</v>
      </c>
      <c r="BS50" s="34">
        <f>'P25'!$G60</f>
        <v>0</v>
      </c>
      <c r="BT50" s="187">
        <f>'P26'!$G60</f>
        <v>0</v>
      </c>
      <c r="BU50" s="34">
        <f t="shared" si="254"/>
        <v>0</v>
      </c>
      <c r="BV50" s="188" t="str">
        <f t="shared" si="255"/>
        <v>-</v>
      </c>
    </row>
    <row r="51" ht="15.75" customHeight="1">
      <c r="A51" s="189" t="s">
        <v>448</v>
      </c>
      <c r="B51" s="182" t="str">
        <f>Résultats!B62</f>
        <v>8.8</v>
      </c>
      <c r="C51" s="183" t="str">
        <f>Résultats!C62</f>
        <v>AA</v>
      </c>
      <c r="D51" s="34">
        <f>Résultats!E62</f>
        <v>0</v>
      </c>
      <c r="E51" s="33"/>
      <c r="F51" s="79" t="str">
        <f>'P01'!F61</f>
        <v>na</v>
      </c>
      <c r="G51" s="82" t="str">
        <f>'P02'!F61</f>
        <v>na</v>
      </c>
      <c r="H51" s="82" t="str">
        <f>'P03'!F61</f>
        <v>na</v>
      </c>
      <c r="I51" s="82" t="str">
        <f>'P04'!F61</f>
        <v>na</v>
      </c>
      <c r="J51" s="82" t="str">
        <f>'P05'!F61</f>
        <v>na</v>
      </c>
      <c r="K51" s="82" t="str">
        <f>'P06'!F61</f>
        <v>na</v>
      </c>
      <c r="L51" s="82" t="str">
        <f>'P07'!F61</f>
        <v>na</v>
      </c>
      <c r="M51" s="82" t="str">
        <f>'P08'!F61</f>
        <v>na</v>
      </c>
      <c r="N51" s="82" t="str">
        <f>'P09'!F61</f>
        <v>na</v>
      </c>
      <c r="O51" s="82" t="str">
        <f>'P10'!F61</f>
        <v>na</v>
      </c>
      <c r="P51" s="82" t="str">
        <f>'P11'!F61</f>
        <v>na</v>
      </c>
      <c r="Q51" s="82" t="str">
        <f>'P12'!F61</f>
        <v>na</v>
      </c>
      <c r="R51" s="82" t="str">
        <f>'P13'!F61</f>
        <v>na</v>
      </c>
      <c r="S51" s="82" t="str">
        <f>'P14'!F61</f>
        <v>nt</v>
      </c>
      <c r="T51" s="82" t="str">
        <f>'P15'!F61</f>
        <v>nt</v>
      </c>
      <c r="U51" s="82" t="str">
        <f>'P16'!F61</f>
        <v>nt</v>
      </c>
      <c r="V51" s="82" t="str">
        <f>'P17'!F61</f>
        <v>nt</v>
      </c>
      <c r="W51" s="82" t="str">
        <f>'P18'!F61</f>
        <v>nt</v>
      </c>
      <c r="X51" s="82" t="str">
        <f>'P19'!F61</f>
        <v>nt</v>
      </c>
      <c r="Y51" s="82" t="str">
        <f>'P20'!F61</f>
        <v>nt</v>
      </c>
      <c r="Z51" s="82" t="str">
        <f>'P21'!F61</f>
        <v>nt</v>
      </c>
      <c r="AA51" s="82" t="str">
        <f>'P22'!F61</f>
        <v>nt</v>
      </c>
      <c r="AB51" s="82" t="str">
        <f>'P23'!F61</f>
        <v>nt</v>
      </c>
      <c r="AC51" s="82" t="str">
        <f>'P24'!F61</f>
        <v>nt</v>
      </c>
      <c r="AD51" s="82" t="str">
        <f>'P25'!F61</f>
        <v>nt</v>
      </c>
      <c r="AE51" s="184" t="str">
        <f>'P26'!F61</f>
        <v>nt</v>
      </c>
      <c r="AF51" s="34">
        <f t="shared" si="249"/>
        <v>0</v>
      </c>
      <c r="AG51" s="34">
        <f t="shared" si="250"/>
        <v>0</v>
      </c>
      <c r="AH51" s="34">
        <f t="shared" si="251"/>
        <v>13</v>
      </c>
      <c r="AI51" s="34">
        <f t="shared" si="252"/>
        <v>13</v>
      </c>
      <c r="AJ51" s="50" t="str">
        <f t="shared" si="253"/>
        <v>NA</v>
      </c>
      <c r="AK51" s="33"/>
      <c r="AL51" s="33"/>
      <c r="AM51" s="33"/>
      <c r="AN51" s="211"/>
      <c r="AO51" s="211"/>
      <c r="AP51" s="211"/>
      <c r="AQ51" s="197"/>
      <c r="AR51" s="33"/>
      <c r="AS51" s="185" t="str">
        <f>Résultats!B62</f>
        <v>8.8</v>
      </c>
      <c r="AT51" s="186" t="str">
        <f>Résultats!C62</f>
        <v>AA</v>
      </c>
      <c r="AU51" s="34">
        <f>'P01'!$G61</f>
        <v>0</v>
      </c>
      <c r="AV51" s="34">
        <f>'P02'!$G61</f>
        <v>0</v>
      </c>
      <c r="AW51" s="34">
        <f>'P03'!$G61</f>
        <v>0</v>
      </c>
      <c r="AX51" s="34">
        <f>'P04'!$G61</f>
        <v>0</v>
      </c>
      <c r="AY51" s="34">
        <f>'P05'!$G61</f>
        <v>0</v>
      </c>
      <c r="AZ51" s="34">
        <f>'P06'!$G61</f>
        <v>0</v>
      </c>
      <c r="BA51" s="34">
        <f>'P07'!$G61</f>
        <v>0</v>
      </c>
      <c r="BB51" s="34">
        <f>'P08'!$G61</f>
        <v>0</v>
      </c>
      <c r="BC51" s="34">
        <f>'P09'!$G61</f>
        <v>0</v>
      </c>
      <c r="BD51" s="34">
        <f>'P10'!$G61</f>
        <v>0</v>
      </c>
      <c r="BE51" s="34">
        <f>'P11'!$G61</f>
        <v>0</v>
      </c>
      <c r="BF51" s="34">
        <f>'P12'!$G61</f>
        <v>0</v>
      </c>
      <c r="BG51" s="34">
        <f>'P13'!$G61</f>
        <v>0</v>
      </c>
      <c r="BH51" s="34">
        <f>'P14'!$G61</f>
        <v>0</v>
      </c>
      <c r="BI51" s="34">
        <f>'P15'!$G61</f>
        <v>0</v>
      </c>
      <c r="BJ51" s="34">
        <f>'P16'!$G61</f>
        <v>0</v>
      </c>
      <c r="BK51" s="34">
        <f>'P17'!$G61</f>
        <v>0</v>
      </c>
      <c r="BL51" s="34">
        <f>'P18'!$G61</f>
        <v>0</v>
      </c>
      <c r="BM51" s="34">
        <f>'P19'!$G61</f>
        <v>0</v>
      </c>
      <c r="BN51" s="34">
        <f>'P20'!$G61</f>
        <v>0</v>
      </c>
      <c r="BO51" s="34"/>
      <c r="BP51" s="34">
        <f>'P22'!$G61</f>
        <v>0</v>
      </c>
      <c r="BQ51" s="34">
        <f>'P23'!$G61</f>
        <v>0</v>
      </c>
      <c r="BR51" s="34">
        <f>'P24'!$G61</f>
        <v>0</v>
      </c>
      <c r="BS51" s="34">
        <f>'P25'!$G61</f>
        <v>0</v>
      </c>
      <c r="BT51" s="187">
        <f>'P26'!$G61</f>
        <v>0</v>
      </c>
      <c r="BU51" s="34">
        <f t="shared" si="254"/>
        <v>0</v>
      </c>
      <c r="BV51" s="188" t="str">
        <f t="shared" si="255"/>
        <v>-</v>
      </c>
    </row>
    <row r="52" ht="15.75" customHeight="1">
      <c r="A52" s="189" t="s">
        <v>448</v>
      </c>
      <c r="B52" s="182" t="str">
        <f>Résultats!B63</f>
        <v>8.9</v>
      </c>
      <c r="C52" s="183" t="str">
        <f>Résultats!C63</f>
        <v>A</v>
      </c>
      <c r="D52" s="34">
        <f>Résultats!E63</f>
        <v>0</v>
      </c>
      <c r="E52" s="33"/>
      <c r="F52" s="79" t="str">
        <f>'P01'!F62</f>
        <v>c</v>
      </c>
      <c r="G52" s="82" t="str">
        <f>'P02'!F62</f>
        <v>c</v>
      </c>
      <c r="H52" s="82" t="str">
        <f>'P03'!F62</f>
        <v>c</v>
      </c>
      <c r="I52" s="82" t="str">
        <f>'P04'!F62</f>
        <v>c</v>
      </c>
      <c r="J52" s="82" t="str">
        <f>'P05'!F62</f>
        <v>c</v>
      </c>
      <c r="K52" s="82" t="str">
        <f>'P06'!F62</f>
        <v>c</v>
      </c>
      <c r="L52" s="82" t="str">
        <f>'P07'!F62</f>
        <v>c</v>
      </c>
      <c r="M52" s="82" t="str">
        <f>'P08'!F62</f>
        <v>c</v>
      </c>
      <c r="N52" s="82" t="str">
        <f>'P09'!F62</f>
        <v>c</v>
      </c>
      <c r="O52" s="82" t="str">
        <f>'P10'!F62</f>
        <v>c</v>
      </c>
      <c r="P52" s="82" t="str">
        <f>'P11'!F62</f>
        <v>c</v>
      </c>
      <c r="Q52" s="82" t="str">
        <f>'P12'!F62</f>
        <v>c</v>
      </c>
      <c r="R52" s="82" t="str">
        <f>'P13'!F62</f>
        <v>c</v>
      </c>
      <c r="S52" s="82" t="str">
        <f>'P14'!F62</f>
        <v>nt</v>
      </c>
      <c r="T52" s="82" t="str">
        <f>'P15'!F62</f>
        <v>nt</v>
      </c>
      <c r="U52" s="82" t="str">
        <f>'P16'!F62</f>
        <v>nt</v>
      </c>
      <c r="V52" s="82" t="str">
        <f>'P17'!F62</f>
        <v>nt</v>
      </c>
      <c r="W52" s="82" t="str">
        <f>'P18'!F62</f>
        <v>nt</v>
      </c>
      <c r="X52" s="82" t="str">
        <f>'P19'!F62</f>
        <v>nt</v>
      </c>
      <c r="Y52" s="82" t="str">
        <f>'P20'!F62</f>
        <v>nt</v>
      </c>
      <c r="Z52" s="82" t="str">
        <f>'P21'!F62</f>
        <v>nt</v>
      </c>
      <c r="AA52" s="82" t="str">
        <f>'P22'!F62</f>
        <v>nt</v>
      </c>
      <c r="AB52" s="82" t="str">
        <f>'P23'!F62</f>
        <v>nt</v>
      </c>
      <c r="AC52" s="82" t="str">
        <f>'P24'!F62</f>
        <v>nt</v>
      </c>
      <c r="AD52" s="82" t="str">
        <f>'P25'!F62</f>
        <v>nt</v>
      </c>
      <c r="AE52" s="184" t="str">
        <f>'P26'!F62</f>
        <v>nt</v>
      </c>
      <c r="AF52" s="34">
        <f t="shared" si="249"/>
        <v>13</v>
      </c>
      <c r="AG52" s="34">
        <f t="shared" si="250"/>
        <v>0</v>
      </c>
      <c r="AH52" s="34">
        <f t="shared" si="251"/>
        <v>0</v>
      </c>
      <c r="AI52" s="34">
        <f t="shared" si="252"/>
        <v>13</v>
      </c>
      <c r="AJ52" s="50" t="str">
        <f t="shared" si="253"/>
        <v>C</v>
      </c>
      <c r="AK52" s="33"/>
      <c r="AL52" s="33"/>
      <c r="AM52" s="33"/>
      <c r="AN52" s="211"/>
      <c r="AO52" s="211"/>
      <c r="AP52" s="211"/>
      <c r="AQ52" s="197"/>
      <c r="AR52" s="33"/>
      <c r="AS52" s="185" t="str">
        <f>Résultats!B63</f>
        <v>8.9</v>
      </c>
      <c r="AT52" s="186" t="str">
        <f>Résultats!C63</f>
        <v>A</v>
      </c>
      <c r="AU52" s="34">
        <f>'P01'!$G62</f>
        <v>0</v>
      </c>
      <c r="AV52" s="34">
        <f>'P02'!$G62</f>
        <v>0</v>
      </c>
      <c r="AW52" s="34">
        <f>'P03'!$G62</f>
        <v>0</v>
      </c>
      <c r="AX52" s="34">
        <f>'P04'!$G62</f>
        <v>0</v>
      </c>
      <c r="AY52" s="34">
        <f>'P05'!$G62</f>
        <v>0</v>
      </c>
      <c r="AZ52" s="34">
        <f>'P06'!$G62</f>
        <v>0</v>
      </c>
      <c r="BA52" s="34">
        <f>'P07'!$G62</f>
        <v>0</v>
      </c>
      <c r="BB52" s="34">
        <f>'P08'!$G62</f>
        <v>0</v>
      </c>
      <c r="BC52" s="34">
        <f>'P09'!$G62</f>
        <v>0</v>
      </c>
      <c r="BD52" s="34">
        <f>'P10'!$G62</f>
        <v>0</v>
      </c>
      <c r="BE52" s="34">
        <f>'P11'!$G62</f>
        <v>0</v>
      </c>
      <c r="BF52" s="34">
        <f>'P12'!$G62</f>
        <v>0</v>
      </c>
      <c r="BG52" s="34">
        <f>'P13'!$G62</f>
        <v>0</v>
      </c>
      <c r="BH52" s="34">
        <f>'P14'!$G62</f>
        <v>0</v>
      </c>
      <c r="BI52" s="34">
        <f>'P15'!$G62</f>
        <v>0</v>
      </c>
      <c r="BJ52" s="34">
        <f>'P16'!$G62</f>
        <v>0</v>
      </c>
      <c r="BK52" s="34">
        <f>'P17'!$G62</f>
        <v>0</v>
      </c>
      <c r="BL52" s="34">
        <f>'P18'!$G62</f>
        <v>0</v>
      </c>
      <c r="BM52" s="34">
        <f>'P19'!$G62</f>
        <v>0</v>
      </c>
      <c r="BN52" s="34">
        <f>'P20'!$G62</f>
        <v>0</v>
      </c>
      <c r="BO52" s="34"/>
      <c r="BP52" s="34">
        <f>'P22'!$G62</f>
        <v>0</v>
      </c>
      <c r="BQ52" s="34">
        <f>'P23'!$G62</f>
        <v>0</v>
      </c>
      <c r="BR52" s="34">
        <f>'P24'!$G62</f>
        <v>0</v>
      </c>
      <c r="BS52" s="34">
        <f>'P25'!$G62</f>
        <v>0</v>
      </c>
      <c r="BT52" s="187">
        <f>'P26'!$G62</f>
        <v>0</v>
      </c>
      <c r="BU52" s="34">
        <f t="shared" si="254"/>
        <v>0</v>
      </c>
      <c r="BV52" s="188" t="str">
        <f t="shared" si="255"/>
        <v>-</v>
      </c>
    </row>
    <row r="53" ht="15.75" customHeight="1">
      <c r="A53" s="209" t="s">
        <v>448</v>
      </c>
      <c r="B53" s="182" t="str">
        <f>Résultats!B64</f>
        <v>8.10</v>
      </c>
      <c r="C53" s="183" t="str">
        <f>Résultats!C64</f>
        <v>A</v>
      </c>
      <c r="D53" s="34">
        <f>Résultats!E64</f>
        <v>0</v>
      </c>
      <c r="E53" s="33"/>
      <c r="F53" s="79" t="str">
        <f>'P01'!F63</f>
        <v>na</v>
      </c>
      <c r="G53" s="82" t="str">
        <f>'P02'!F63</f>
        <v>na</v>
      </c>
      <c r="H53" s="82" t="str">
        <f>'P03'!F63</f>
        <v>na</v>
      </c>
      <c r="I53" s="82" t="str">
        <f>'P04'!F63</f>
        <v>na</v>
      </c>
      <c r="J53" s="82" t="str">
        <f>'P05'!F63</f>
        <v>na</v>
      </c>
      <c r="K53" s="82" t="str">
        <f>'P06'!F63</f>
        <v>na</v>
      </c>
      <c r="L53" s="82" t="str">
        <f>'P07'!F63</f>
        <v>na</v>
      </c>
      <c r="M53" s="82" t="str">
        <f>'P08'!F63</f>
        <v>na</v>
      </c>
      <c r="N53" s="82" t="str">
        <f>'P09'!F63</f>
        <v>na</v>
      </c>
      <c r="O53" s="82" t="str">
        <f>'P10'!F63</f>
        <v>na</v>
      </c>
      <c r="P53" s="82" t="str">
        <f>'P11'!F63</f>
        <v>na</v>
      </c>
      <c r="Q53" s="82" t="str">
        <f>'P12'!F63</f>
        <v>na</v>
      </c>
      <c r="R53" s="82" t="str">
        <f>'P13'!F63</f>
        <v>na</v>
      </c>
      <c r="S53" s="82" t="str">
        <f>'P14'!F63</f>
        <v>nt</v>
      </c>
      <c r="T53" s="82" t="str">
        <f>'P15'!F63</f>
        <v>nt</v>
      </c>
      <c r="U53" s="82" t="str">
        <f>'P16'!F63</f>
        <v>nt</v>
      </c>
      <c r="V53" s="82" t="str">
        <f>'P17'!F63</f>
        <v>nt</v>
      </c>
      <c r="W53" s="82" t="str">
        <f>'P18'!F63</f>
        <v>nt</v>
      </c>
      <c r="X53" s="82" t="str">
        <f>'P19'!F63</f>
        <v>nt</v>
      </c>
      <c r="Y53" s="82" t="str">
        <f>'P20'!F63</f>
        <v>nt</v>
      </c>
      <c r="Z53" s="82" t="str">
        <f>'P21'!F63</f>
        <v>nt</v>
      </c>
      <c r="AA53" s="82" t="str">
        <f>'P22'!F63</f>
        <v>nt</v>
      </c>
      <c r="AB53" s="82" t="str">
        <f>'P23'!F63</f>
        <v>nt</v>
      </c>
      <c r="AC53" s="82" t="str">
        <f>'P24'!F63</f>
        <v>nt</v>
      </c>
      <c r="AD53" s="82" t="str">
        <f>'P25'!F63</f>
        <v>nt</v>
      </c>
      <c r="AE53" s="184" t="str">
        <f>'P26'!F63</f>
        <v>nt</v>
      </c>
      <c r="AF53" s="34">
        <f t="shared" si="249"/>
        <v>0</v>
      </c>
      <c r="AG53" s="34">
        <f t="shared" si="250"/>
        <v>0</v>
      </c>
      <c r="AH53" s="34">
        <f t="shared" si="251"/>
        <v>13</v>
      </c>
      <c r="AI53" s="34">
        <f t="shared" si="252"/>
        <v>13</v>
      </c>
      <c r="AJ53" s="50" t="str">
        <f t="shared" si="253"/>
        <v>NA</v>
      </c>
      <c r="AK53" s="33"/>
      <c r="AL53" s="33"/>
      <c r="AM53" s="33"/>
      <c r="AN53" s="211"/>
      <c r="AO53" s="211"/>
      <c r="AP53" s="211"/>
      <c r="AQ53" s="197"/>
      <c r="AR53" s="33"/>
      <c r="AS53" s="185" t="str">
        <f>Résultats!B64</f>
        <v>8.10</v>
      </c>
      <c r="AT53" s="186" t="str">
        <f>Résultats!C64</f>
        <v>A</v>
      </c>
      <c r="AU53" s="34">
        <f>'P01'!$G63</f>
        <v>0</v>
      </c>
      <c r="AV53" s="34">
        <f>'P02'!$G63</f>
        <v>0</v>
      </c>
      <c r="AW53" s="34">
        <f>'P03'!$G63</f>
        <v>0</v>
      </c>
      <c r="AX53" s="34">
        <f>'P04'!$G63</f>
        <v>0</v>
      </c>
      <c r="AY53" s="34">
        <f>'P05'!$G63</f>
        <v>0</v>
      </c>
      <c r="AZ53" s="34">
        <f>'P06'!$G63</f>
        <v>0</v>
      </c>
      <c r="BA53" s="34">
        <f>'P07'!$G63</f>
        <v>0</v>
      </c>
      <c r="BB53" s="34">
        <f>'P08'!$G63</f>
        <v>0</v>
      </c>
      <c r="BC53" s="34">
        <f>'P09'!$G63</f>
        <v>0</v>
      </c>
      <c r="BD53" s="34">
        <f>'P10'!$G63</f>
        <v>0</v>
      </c>
      <c r="BE53" s="34">
        <f>'P11'!$G63</f>
        <v>0</v>
      </c>
      <c r="BF53" s="34">
        <f>'P12'!$G63</f>
        <v>0</v>
      </c>
      <c r="BG53" s="34">
        <f>'P13'!$G63</f>
        <v>0</v>
      </c>
      <c r="BH53" s="34">
        <f>'P14'!$G63</f>
        <v>0</v>
      </c>
      <c r="BI53" s="34">
        <f>'P15'!$G63</f>
        <v>0</v>
      </c>
      <c r="BJ53" s="34">
        <f>'P16'!$G63</f>
        <v>0</v>
      </c>
      <c r="BK53" s="34">
        <f>'P17'!$G63</f>
        <v>0</v>
      </c>
      <c r="BL53" s="34">
        <f>'P18'!$G63</f>
        <v>0</v>
      </c>
      <c r="BM53" s="34">
        <f>'P19'!$G63</f>
        <v>0</v>
      </c>
      <c r="BN53" s="34">
        <f>'P20'!$G63</f>
        <v>0</v>
      </c>
      <c r="BO53" s="34"/>
      <c r="BP53" s="34">
        <f>'P22'!$G63</f>
        <v>0</v>
      </c>
      <c r="BQ53" s="34">
        <f>'P23'!$G63</f>
        <v>0</v>
      </c>
      <c r="BR53" s="34">
        <f>'P24'!$G63</f>
        <v>0</v>
      </c>
      <c r="BS53" s="34">
        <f>'P25'!$G63</f>
        <v>0</v>
      </c>
      <c r="BT53" s="187">
        <f>'P26'!$G63</f>
        <v>0</v>
      </c>
      <c r="BU53" s="34">
        <f t="shared" si="254"/>
        <v>0</v>
      </c>
      <c r="BV53" s="188" t="str">
        <f t="shared" si="255"/>
        <v>-</v>
      </c>
    </row>
    <row r="54" ht="15.75" customHeight="1">
      <c r="A54" s="189" t="s">
        <v>449</v>
      </c>
      <c r="B54" s="182" t="str">
        <f>Résultats!B65</f>
        <v>9.1</v>
      </c>
      <c r="C54" s="183" t="str">
        <f>Résultats!C65</f>
        <v>A</v>
      </c>
      <c r="D54" s="34" t="str">
        <f>Résultats!E65</f>
        <v>x</v>
      </c>
      <c r="E54" s="33"/>
      <c r="F54" s="79" t="str">
        <f>'P01'!F64</f>
        <v>c</v>
      </c>
      <c r="G54" s="82" t="str">
        <f>'P02'!F64</f>
        <v>c</v>
      </c>
      <c r="H54" s="82" t="str">
        <f>'P03'!F64</f>
        <v>c</v>
      </c>
      <c r="I54" s="82" t="str">
        <f>'P04'!F64</f>
        <v>c</v>
      </c>
      <c r="J54" s="82" t="str">
        <f>'P05'!F64</f>
        <v>c</v>
      </c>
      <c r="K54" s="82" t="str">
        <f>'P06'!F64</f>
        <v>c</v>
      </c>
      <c r="L54" s="82" t="str">
        <f>'P07'!F64</f>
        <v>c</v>
      </c>
      <c r="M54" s="82" t="str">
        <f>'P08'!F64</f>
        <v>c</v>
      </c>
      <c r="N54" s="82" t="str">
        <f>'P09'!F64</f>
        <v>c</v>
      </c>
      <c r="O54" s="82" t="str">
        <f>'P10'!F64</f>
        <v>c</v>
      </c>
      <c r="P54" s="82" t="str">
        <f>'P11'!F64</f>
        <v>na</v>
      </c>
      <c r="Q54" s="82" t="str">
        <f>'P12'!F64</f>
        <v>na</v>
      </c>
      <c r="R54" s="82" t="str">
        <f>'P13'!F64</f>
        <v>na</v>
      </c>
      <c r="S54" s="82" t="str">
        <f>'P14'!F64</f>
        <v>nt</v>
      </c>
      <c r="T54" s="82" t="str">
        <f>'P15'!F64</f>
        <v>nt</v>
      </c>
      <c r="U54" s="82" t="str">
        <f>'P16'!F64</f>
        <v>nt</v>
      </c>
      <c r="V54" s="82" t="str">
        <f>'P17'!F64</f>
        <v>nt</v>
      </c>
      <c r="W54" s="82" t="str">
        <f>'P18'!F64</f>
        <v>nt</v>
      </c>
      <c r="X54" s="82" t="str">
        <f>'P19'!F64</f>
        <v>nt</v>
      </c>
      <c r="Y54" s="82" t="str">
        <f>'P20'!F64</f>
        <v>nt</v>
      </c>
      <c r="Z54" s="82" t="str">
        <f>'P21'!F64</f>
        <v>nt</v>
      </c>
      <c r="AA54" s="82" t="str">
        <f>'P22'!F64</f>
        <v>nt</v>
      </c>
      <c r="AB54" s="82" t="str">
        <f>'P23'!F64</f>
        <v>nt</v>
      </c>
      <c r="AC54" s="82" t="str">
        <f>'P24'!F64</f>
        <v>nt</v>
      </c>
      <c r="AD54" s="82" t="str">
        <f>'P25'!F64</f>
        <v>nt</v>
      </c>
      <c r="AE54" s="184" t="str">
        <f>'P26'!F64</f>
        <v>nt</v>
      </c>
      <c r="AF54" s="34">
        <f t="shared" si="249"/>
        <v>10</v>
      </c>
      <c r="AG54" s="34">
        <f t="shared" si="250"/>
        <v>0</v>
      </c>
      <c r="AH54" s="34">
        <f t="shared" si="251"/>
        <v>3</v>
      </c>
      <c r="AI54" s="34">
        <f t="shared" si="252"/>
        <v>13</v>
      </c>
      <c r="AJ54" s="50" t="str">
        <f t="shared" si="253"/>
        <v>C</v>
      </c>
      <c r="AK54" s="33"/>
      <c r="AL54" s="33"/>
      <c r="AM54" s="33"/>
      <c r="AN54" s="211"/>
      <c r="AO54" s="211"/>
      <c r="AP54" s="211"/>
      <c r="AQ54" s="197"/>
      <c r="AR54" s="33"/>
      <c r="AS54" s="185" t="str">
        <f>Résultats!B65</f>
        <v>9.1</v>
      </c>
      <c r="AT54" s="186" t="str">
        <f>Résultats!C65</f>
        <v>A</v>
      </c>
      <c r="AU54" s="34">
        <f>'P01'!$G64</f>
        <v>0</v>
      </c>
      <c r="AV54" s="34">
        <f>'P02'!$G64</f>
        <v>0</v>
      </c>
      <c r="AW54" s="34">
        <f>'P03'!$G64</f>
        <v>0</v>
      </c>
      <c r="AX54" s="34">
        <f>'P04'!$G64</f>
        <v>0</v>
      </c>
      <c r="AY54" s="34">
        <f>'P05'!$G64</f>
        <v>0</v>
      </c>
      <c r="AZ54" s="34">
        <f>'P06'!$G64</f>
        <v>0</v>
      </c>
      <c r="BA54" s="34">
        <f>'P07'!$G64</f>
        <v>0</v>
      </c>
      <c r="BB54" s="34">
        <f>'P08'!$G64</f>
        <v>0</v>
      </c>
      <c r="BC54" s="34">
        <f>'P09'!$G64</f>
        <v>0</v>
      </c>
      <c r="BD54" s="34">
        <f>'P10'!$G64</f>
        <v>0</v>
      </c>
      <c r="BE54" s="34">
        <f>'P11'!$G64</f>
        <v>0</v>
      </c>
      <c r="BF54" s="34">
        <f>'P12'!$G64</f>
        <v>0</v>
      </c>
      <c r="BG54" s="34">
        <f>'P13'!$G64</f>
        <v>0</v>
      </c>
      <c r="BH54" s="34">
        <f>'P14'!$G64</f>
        <v>0</v>
      </c>
      <c r="BI54" s="34">
        <f>'P15'!$G64</f>
        <v>0</v>
      </c>
      <c r="BJ54" s="34">
        <f>'P16'!$G64</f>
        <v>0</v>
      </c>
      <c r="BK54" s="34">
        <f>'P17'!$G64</f>
        <v>0</v>
      </c>
      <c r="BL54" s="34">
        <f>'P18'!$G64</f>
        <v>0</v>
      </c>
      <c r="BM54" s="34">
        <f>'P19'!$G64</f>
        <v>0</v>
      </c>
      <c r="BN54" s="34">
        <f>'P20'!$G64</f>
        <v>0</v>
      </c>
      <c r="BO54" s="34"/>
      <c r="BP54" s="34">
        <f>'P22'!$G64</f>
        <v>0</v>
      </c>
      <c r="BQ54" s="34">
        <f>'P23'!$G64</f>
        <v>0</v>
      </c>
      <c r="BR54" s="34">
        <f>'P24'!$G64</f>
        <v>0</v>
      </c>
      <c r="BS54" s="34">
        <f>'P25'!$G64</f>
        <v>0</v>
      </c>
      <c r="BT54" s="187">
        <f>'P26'!$G64</f>
        <v>0</v>
      </c>
      <c r="BU54" s="34">
        <f t="shared" si="254"/>
        <v>0</v>
      </c>
      <c r="BV54" s="188" t="str">
        <f t="shared" si="255"/>
        <v>-</v>
      </c>
    </row>
    <row r="55" ht="15.75" customHeight="1">
      <c r="A55" s="189" t="s">
        <v>449</v>
      </c>
      <c r="B55" s="182" t="str">
        <f>Résultats!B66</f>
        <v>9.2</v>
      </c>
      <c r="C55" s="183" t="str">
        <f>Résultats!C66</f>
        <v>A</v>
      </c>
      <c r="D55" s="34">
        <f>Résultats!E66</f>
        <v>0</v>
      </c>
      <c r="E55" s="33"/>
      <c r="F55" s="79" t="str">
        <f>'P01'!F65</f>
        <v>c</v>
      </c>
      <c r="G55" s="82" t="str">
        <f>'P02'!F65</f>
        <v>c</v>
      </c>
      <c r="H55" s="82" t="str">
        <f>'P03'!F65</f>
        <v>c</v>
      </c>
      <c r="I55" s="82" t="str">
        <f>'P04'!F65</f>
        <v>c</v>
      </c>
      <c r="J55" s="82" t="str">
        <f>'P05'!F65</f>
        <v>c</v>
      </c>
      <c r="K55" s="82" t="str">
        <f>'P06'!F65</f>
        <v>c</v>
      </c>
      <c r="L55" s="82" t="str">
        <f>'P07'!F65</f>
        <v>c</v>
      </c>
      <c r="M55" s="82" t="str">
        <f>'P08'!F65</f>
        <v>c</v>
      </c>
      <c r="N55" s="82" t="str">
        <f>'P09'!F65</f>
        <v>c</v>
      </c>
      <c r="O55" s="82" t="str">
        <f>'P10'!F65</f>
        <v>c</v>
      </c>
      <c r="P55" s="82" t="str">
        <f>'P11'!F65</f>
        <v>c</v>
      </c>
      <c r="Q55" s="82" t="str">
        <f>'P12'!F65</f>
        <v>c</v>
      </c>
      <c r="R55" s="82" t="str">
        <f>'P13'!F65</f>
        <v>c</v>
      </c>
      <c r="S55" s="82" t="str">
        <f>'P14'!F65</f>
        <v>nt</v>
      </c>
      <c r="T55" s="82" t="str">
        <f>'P15'!F65</f>
        <v>nt</v>
      </c>
      <c r="U55" s="82" t="str">
        <f>'P16'!F65</f>
        <v>nt</v>
      </c>
      <c r="V55" s="82" t="str">
        <f>'P17'!F65</f>
        <v>nt</v>
      </c>
      <c r="W55" s="82" t="str">
        <f>'P18'!F65</f>
        <v>nt</v>
      </c>
      <c r="X55" s="82" t="str">
        <f>'P19'!F65</f>
        <v>nt</v>
      </c>
      <c r="Y55" s="82" t="str">
        <f>'P20'!F65</f>
        <v>nt</v>
      </c>
      <c r="Z55" s="82" t="str">
        <f>'P21'!F65</f>
        <v>nt</v>
      </c>
      <c r="AA55" s="82" t="str">
        <f>'P22'!F65</f>
        <v>nt</v>
      </c>
      <c r="AB55" s="82" t="str">
        <f>'P23'!F65</f>
        <v>nt</v>
      </c>
      <c r="AC55" s="82" t="str">
        <f>'P24'!F65</f>
        <v>nt</v>
      </c>
      <c r="AD55" s="82" t="str">
        <f>'P25'!F65</f>
        <v>nt</v>
      </c>
      <c r="AE55" s="184" t="str">
        <f>'P26'!F65</f>
        <v>nt</v>
      </c>
      <c r="AF55" s="34">
        <f t="shared" si="249"/>
        <v>13</v>
      </c>
      <c r="AG55" s="34">
        <f t="shared" si="250"/>
        <v>0</v>
      </c>
      <c r="AH55" s="34">
        <f t="shared" si="251"/>
        <v>0</v>
      </c>
      <c r="AI55" s="34">
        <f t="shared" si="252"/>
        <v>13</v>
      </c>
      <c r="AJ55" s="50" t="str">
        <f t="shared" si="253"/>
        <v>C</v>
      </c>
      <c r="AK55" s="33"/>
      <c r="AL55" s="33"/>
      <c r="AM55" s="33"/>
      <c r="AN55" s="211"/>
      <c r="AO55" s="211"/>
      <c r="AP55" s="211"/>
      <c r="AQ55" s="197"/>
      <c r="AR55" s="33"/>
      <c r="AS55" s="185" t="str">
        <f>Résultats!B66</f>
        <v>9.2</v>
      </c>
      <c r="AT55" s="186" t="str">
        <f>Résultats!C66</f>
        <v>A</v>
      </c>
      <c r="AU55" s="34">
        <f>'P01'!$G65</f>
        <v>0</v>
      </c>
      <c r="AV55" s="34">
        <f>'P02'!$G65</f>
        <v>0</v>
      </c>
      <c r="AW55" s="34">
        <f>'P03'!$G65</f>
        <v>0</v>
      </c>
      <c r="AX55" s="34">
        <f>'P04'!$G65</f>
        <v>0</v>
      </c>
      <c r="AY55" s="34">
        <f>'P05'!$G65</f>
        <v>0</v>
      </c>
      <c r="AZ55" s="34">
        <f>'P06'!$G65</f>
        <v>0</v>
      </c>
      <c r="BA55" s="34">
        <f>'P07'!$G65</f>
        <v>0</v>
      </c>
      <c r="BB55" s="34">
        <f>'P08'!$G65</f>
        <v>0</v>
      </c>
      <c r="BC55" s="34">
        <f>'P09'!$G65</f>
        <v>0</v>
      </c>
      <c r="BD55" s="34">
        <f>'P10'!$G65</f>
        <v>0</v>
      </c>
      <c r="BE55" s="34">
        <f>'P11'!$G65</f>
        <v>0</v>
      </c>
      <c r="BF55" s="34">
        <f>'P12'!$G65</f>
        <v>0</v>
      </c>
      <c r="BG55" s="34">
        <f>'P13'!$G65</f>
        <v>0</v>
      </c>
      <c r="BH55" s="34">
        <f>'P14'!$G65</f>
        <v>0</v>
      </c>
      <c r="BI55" s="34">
        <f>'P15'!$G65</f>
        <v>0</v>
      </c>
      <c r="BJ55" s="34">
        <f>'P16'!$G65</f>
        <v>0</v>
      </c>
      <c r="BK55" s="34">
        <f>'P17'!$G65</f>
        <v>0</v>
      </c>
      <c r="BL55" s="34">
        <f>'P18'!$G65</f>
        <v>0</v>
      </c>
      <c r="BM55" s="34">
        <f>'P19'!$G65</f>
        <v>0</v>
      </c>
      <c r="BN55" s="34">
        <f>'P20'!$G65</f>
        <v>0</v>
      </c>
      <c r="BO55" s="34"/>
      <c r="BP55" s="34">
        <f>'P22'!$G65</f>
        <v>0</v>
      </c>
      <c r="BQ55" s="34">
        <f>'P23'!$G65</f>
        <v>0</v>
      </c>
      <c r="BR55" s="34">
        <f>'P24'!$G65</f>
        <v>0</v>
      </c>
      <c r="BS55" s="34">
        <f>'P25'!$G65</f>
        <v>0</v>
      </c>
      <c r="BT55" s="187">
        <f>'P26'!$G65</f>
        <v>0</v>
      </c>
      <c r="BU55" s="34">
        <f t="shared" si="254"/>
        <v>0</v>
      </c>
      <c r="BV55" s="188" t="str">
        <f t="shared" si="255"/>
        <v>-</v>
      </c>
    </row>
    <row r="56" ht="15.75" customHeight="1">
      <c r="A56" s="189" t="s">
        <v>449</v>
      </c>
      <c r="B56" s="182" t="str">
        <f>Résultats!B67</f>
        <v>9.3</v>
      </c>
      <c r="C56" s="183" t="str">
        <f>Résultats!C67</f>
        <v>A</v>
      </c>
      <c r="D56" s="34">
        <f>Résultats!E67</f>
        <v>0</v>
      </c>
      <c r="E56" s="33"/>
      <c r="F56" s="79" t="str">
        <f>'P01'!F66</f>
        <v>c</v>
      </c>
      <c r="G56" s="82" t="str">
        <f>'P02'!F66</f>
        <v>c</v>
      </c>
      <c r="H56" s="82" t="str">
        <f>'P03'!F66</f>
        <v>c</v>
      </c>
      <c r="I56" s="82" t="str">
        <f>'P04'!F66</f>
        <v>c</v>
      </c>
      <c r="J56" s="82" t="str">
        <f>'P05'!F66</f>
        <v>c</v>
      </c>
      <c r="K56" s="82" t="str">
        <f>'P06'!F66</f>
        <v>c</v>
      </c>
      <c r="L56" s="82" t="str">
        <f>'P07'!F66</f>
        <v>c</v>
      </c>
      <c r="M56" s="82" t="str">
        <f>'P08'!F66</f>
        <v>c</v>
      </c>
      <c r="N56" s="82" t="str">
        <f>'P09'!F66</f>
        <v>nc</v>
      </c>
      <c r="O56" s="82" t="str">
        <f>'P10'!F66</f>
        <v>c</v>
      </c>
      <c r="P56" s="82" t="str">
        <f>'P11'!F66</f>
        <v>c</v>
      </c>
      <c r="Q56" s="82" t="str">
        <f>'P12'!F66</f>
        <v>c</v>
      </c>
      <c r="R56" s="82" t="str">
        <f>'P13'!F66</f>
        <v>c</v>
      </c>
      <c r="S56" s="82" t="str">
        <f>'P14'!F66</f>
        <v>nt</v>
      </c>
      <c r="T56" s="82" t="str">
        <f>'P15'!F66</f>
        <v>nt</v>
      </c>
      <c r="U56" s="82" t="str">
        <f>'P16'!F66</f>
        <v>nt</v>
      </c>
      <c r="V56" s="82" t="str">
        <f>'P17'!F66</f>
        <v>nt</v>
      </c>
      <c r="W56" s="82" t="str">
        <f>'P18'!F66</f>
        <v>nt</v>
      </c>
      <c r="X56" s="82" t="str">
        <f>'P19'!F66</f>
        <v>nt</v>
      </c>
      <c r="Y56" s="82" t="str">
        <f>'P20'!F66</f>
        <v>nt</v>
      </c>
      <c r="Z56" s="82" t="str">
        <f>'P21'!F66</f>
        <v>nt</v>
      </c>
      <c r="AA56" s="82" t="str">
        <f>'P22'!F66</f>
        <v>nt</v>
      </c>
      <c r="AB56" s="82" t="str">
        <f>'P23'!F66</f>
        <v>nt</v>
      </c>
      <c r="AC56" s="82" t="str">
        <f>'P24'!F66</f>
        <v>nt</v>
      </c>
      <c r="AD56" s="82" t="str">
        <f>'P25'!F66</f>
        <v>nt</v>
      </c>
      <c r="AE56" s="184" t="str">
        <f>'P26'!F66</f>
        <v>nt</v>
      </c>
      <c r="AF56" s="34">
        <f t="shared" si="249"/>
        <v>12</v>
      </c>
      <c r="AG56" s="34">
        <f t="shared" si="250"/>
        <v>1</v>
      </c>
      <c r="AH56" s="34">
        <f t="shared" si="251"/>
        <v>0</v>
      </c>
      <c r="AI56" s="34">
        <f t="shared" si="252"/>
        <v>13</v>
      </c>
      <c r="AJ56" s="50" t="str">
        <f t="shared" si="253"/>
        <v>NC</v>
      </c>
      <c r="AK56" s="33"/>
      <c r="AL56" s="197"/>
      <c r="AM56" s="197"/>
      <c r="AN56" s="197"/>
      <c r="AO56" s="197"/>
      <c r="AP56" s="197"/>
      <c r="AQ56" s="197"/>
      <c r="AR56" s="33"/>
      <c r="AS56" s="185" t="str">
        <f>Résultats!B67</f>
        <v>9.3</v>
      </c>
      <c r="AT56" s="186" t="str">
        <f>Résultats!C67</f>
        <v>A</v>
      </c>
      <c r="AU56" s="34">
        <f>'P01'!$G66</f>
        <v>0</v>
      </c>
      <c r="AV56" s="34">
        <f>'P02'!$G66</f>
        <v>0</v>
      </c>
      <c r="AW56" s="34">
        <f>'P03'!$G66</f>
        <v>0</v>
      </c>
      <c r="AX56" s="34">
        <f>'P04'!$G66</f>
        <v>0</v>
      </c>
      <c r="AY56" s="34">
        <f>'P05'!$G66</f>
        <v>0</v>
      </c>
      <c r="AZ56" s="34">
        <f>'P06'!$G66</f>
        <v>0</v>
      </c>
      <c r="BA56" s="34">
        <f>'P07'!$G66</f>
        <v>0</v>
      </c>
      <c r="BB56" s="34">
        <f>'P08'!$G66</f>
        <v>0</v>
      </c>
      <c r="BC56" s="34">
        <f>'P09'!$G66</f>
        <v>0</v>
      </c>
      <c r="BD56" s="34">
        <f>'P10'!$G66</f>
        <v>0</v>
      </c>
      <c r="BE56" s="34">
        <f>'P11'!$G66</f>
        <v>0</v>
      </c>
      <c r="BF56" s="34">
        <f>'P12'!$G66</f>
        <v>0</v>
      </c>
      <c r="BG56" s="34">
        <f>'P13'!$G66</f>
        <v>0</v>
      </c>
      <c r="BH56" s="34">
        <f>'P14'!$G66</f>
        <v>0</v>
      </c>
      <c r="BI56" s="34">
        <f>'P15'!$G66</f>
        <v>0</v>
      </c>
      <c r="BJ56" s="34">
        <f>'P16'!$G66</f>
        <v>0</v>
      </c>
      <c r="BK56" s="34">
        <f>'P17'!$G66</f>
        <v>0</v>
      </c>
      <c r="BL56" s="34">
        <f>'P18'!$G66</f>
        <v>0</v>
      </c>
      <c r="BM56" s="34">
        <f>'P19'!$G66</f>
        <v>0</v>
      </c>
      <c r="BN56" s="34">
        <f>'P20'!$G66</f>
        <v>0</v>
      </c>
      <c r="BO56" s="34"/>
      <c r="BP56" s="34">
        <f>'P22'!$G66</f>
        <v>0</v>
      </c>
      <c r="BQ56" s="34">
        <f>'P23'!$G66</f>
        <v>0</v>
      </c>
      <c r="BR56" s="34">
        <f>'P24'!$G66</f>
        <v>0</v>
      </c>
      <c r="BS56" s="34">
        <f>'P25'!$G66</f>
        <v>0</v>
      </c>
      <c r="BT56" s="187">
        <f>'P26'!$G66</f>
        <v>0</v>
      </c>
      <c r="BU56" s="34">
        <f t="shared" si="254"/>
        <v>0</v>
      </c>
      <c r="BV56" s="188" t="str">
        <f t="shared" si="255"/>
        <v>-</v>
      </c>
    </row>
    <row r="57" ht="15.75" customHeight="1">
      <c r="A57" s="209" t="s">
        <v>449</v>
      </c>
      <c r="B57" s="182" t="str">
        <f>Résultats!B68</f>
        <v>9.4</v>
      </c>
      <c r="C57" s="183" t="str">
        <f>Résultats!C68</f>
        <v>A</v>
      </c>
      <c r="D57" s="34">
        <f>Résultats!E68</f>
        <v>0</v>
      </c>
      <c r="E57" s="33"/>
      <c r="F57" s="79" t="str">
        <f>'P01'!F67</f>
        <v>na</v>
      </c>
      <c r="G57" s="82" t="str">
        <f>'P02'!F67</f>
        <v>na</v>
      </c>
      <c r="H57" s="82" t="str">
        <f>'P03'!F67</f>
        <v>na</v>
      </c>
      <c r="I57" s="82" t="str">
        <f>'P04'!F67</f>
        <v>na</v>
      </c>
      <c r="J57" s="82" t="str">
        <f>'P05'!F67</f>
        <v>na</v>
      </c>
      <c r="K57" s="82" t="str">
        <f>'P06'!F67</f>
        <v>na</v>
      </c>
      <c r="L57" s="82" t="str">
        <f>'P07'!F67</f>
        <v>na</v>
      </c>
      <c r="M57" s="82" t="str">
        <f>'P08'!F67</f>
        <v>na</v>
      </c>
      <c r="N57" s="82" t="str">
        <f>'P09'!F67</f>
        <v>na</v>
      </c>
      <c r="O57" s="82" t="str">
        <f>'P10'!F67</f>
        <v>na</v>
      </c>
      <c r="P57" s="82" t="str">
        <f>'P11'!F67</f>
        <v>na</v>
      </c>
      <c r="Q57" s="82" t="str">
        <f>'P12'!F67</f>
        <v>na</v>
      </c>
      <c r="R57" s="82" t="str">
        <f>'P13'!F67</f>
        <v>na</v>
      </c>
      <c r="S57" s="82" t="str">
        <f>'P14'!F67</f>
        <v>nt</v>
      </c>
      <c r="T57" s="82" t="str">
        <f>'P15'!F67</f>
        <v>nt</v>
      </c>
      <c r="U57" s="82" t="str">
        <f>'P16'!F67</f>
        <v>nt</v>
      </c>
      <c r="V57" s="82" t="str">
        <f>'P17'!F67</f>
        <v>nt</v>
      </c>
      <c r="W57" s="82" t="str">
        <f>'P18'!F67</f>
        <v>nt</v>
      </c>
      <c r="X57" s="82" t="str">
        <f>'P19'!F67</f>
        <v>nt</v>
      </c>
      <c r="Y57" s="82" t="str">
        <f>'P20'!F67</f>
        <v>nt</v>
      </c>
      <c r="Z57" s="82" t="str">
        <f>'P21'!F67</f>
        <v>nt</v>
      </c>
      <c r="AA57" s="82" t="str">
        <f>'P22'!F67</f>
        <v>nt</v>
      </c>
      <c r="AB57" s="82" t="str">
        <f>'P23'!F67</f>
        <v>nt</v>
      </c>
      <c r="AC57" s="82" t="str">
        <f>'P24'!F67</f>
        <v>nt</v>
      </c>
      <c r="AD57" s="82" t="str">
        <f>'P25'!F67</f>
        <v>nt</v>
      </c>
      <c r="AE57" s="184" t="str">
        <f>'P26'!F67</f>
        <v>nt</v>
      </c>
      <c r="AF57" s="34">
        <f t="shared" si="249"/>
        <v>0</v>
      </c>
      <c r="AG57" s="34">
        <f t="shared" si="250"/>
        <v>0</v>
      </c>
      <c r="AH57" s="34">
        <f t="shared" si="251"/>
        <v>13</v>
      </c>
      <c r="AI57" s="34">
        <f t="shared" si="252"/>
        <v>13</v>
      </c>
      <c r="AJ57" s="50" t="str">
        <f t="shared" si="253"/>
        <v>NA</v>
      </c>
      <c r="AK57" s="33"/>
      <c r="AL57" s="33"/>
      <c r="AM57" s="33"/>
      <c r="AN57" s="33"/>
      <c r="AO57" s="33"/>
      <c r="AP57" s="33"/>
      <c r="AQ57" s="33"/>
      <c r="AR57" s="33"/>
      <c r="AS57" s="185" t="str">
        <f>Résultats!B68</f>
        <v>9.4</v>
      </c>
      <c r="AT57" s="186" t="str">
        <f>Résultats!C68</f>
        <v>A</v>
      </c>
      <c r="AU57" s="34">
        <f>'P01'!$G67</f>
        <v>0</v>
      </c>
      <c r="AV57" s="34">
        <f>'P02'!$G67</f>
        <v>0</v>
      </c>
      <c r="AW57" s="34">
        <f>'P03'!$G67</f>
        <v>0</v>
      </c>
      <c r="AX57" s="34">
        <f>'P04'!$G67</f>
        <v>0</v>
      </c>
      <c r="AY57" s="34">
        <f>'P05'!$G67</f>
        <v>0</v>
      </c>
      <c r="AZ57" s="34">
        <f>'P06'!$G67</f>
        <v>0</v>
      </c>
      <c r="BA57" s="34">
        <f>'P07'!$G67</f>
        <v>0</v>
      </c>
      <c r="BB57" s="34">
        <f>'P08'!$G67</f>
        <v>0</v>
      </c>
      <c r="BC57" s="34">
        <f>'P09'!$G67</f>
        <v>0</v>
      </c>
      <c r="BD57" s="34">
        <f>'P10'!$G67</f>
        <v>0</v>
      </c>
      <c r="BE57" s="34">
        <f>'P11'!$G67</f>
        <v>0</v>
      </c>
      <c r="BF57" s="34">
        <f>'P12'!$G67</f>
        <v>0</v>
      </c>
      <c r="BG57" s="34">
        <f>'P13'!$G67</f>
        <v>0</v>
      </c>
      <c r="BH57" s="34">
        <f>'P14'!$G67</f>
        <v>0</v>
      </c>
      <c r="BI57" s="34">
        <f>'P15'!$G67</f>
        <v>0</v>
      </c>
      <c r="BJ57" s="34">
        <f>'P16'!$G67</f>
        <v>0</v>
      </c>
      <c r="BK57" s="34">
        <f>'P17'!$G67</f>
        <v>0</v>
      </c>
      <c r="BL57" s="34">
        <f>'P18'!$G67</f>
        <v>0</v>
      </c>
      <c r="BM57" s="34">
        <f>'P19'!$G67</f>
        <v>0</v>
      </c>
      <c r="BN57" s="34">
        <f>'P20'!$G67</f>
        <v>0</v>
      </c>
      <c r="BO57" s="34"/>
      <c r="BP57" s="34">
        <f>'P22'!$G67</f>
        <v>0</v>
      </c>
      <c r="BQ57" s="34">
        <f>'P23'!$G67</f>
        <v>0</v>
      </c>
      <c r="BR57" s="34">
        <f>'P24'!$G67</f>
        <v>0</v>
      </c>
      <c r="BS57" s="34">
        <f>'P25'!$G67</f>
        <v>0</v>
      </c>
      <c r="BT57" s="187">
        <f>'P26'!$G67</f>
        <v>0</v>
      </c>
      <c r="BU57" s="34">
        <f t="shared" si="254"/>
        <v>0</v>
      </c>
      <c r="BV57" s="188" t="str">
        <f t="shared" si="255"/>
        <v>-</v>
      </c>
    </row>
    <row r="58" ht="15.75" customHeight="1">
      <c r="A58" s="189" t="s">
        <v>450</v>
      </c>
      <c r="B58" s="182" t="str">
        <f>Résultats!B69</f>
        <v>10.1</v>
      </c>
      <c r="C58" s="183" t="str">
        <f>Résultats!C69</f>
        <v>A</v>
      </c>
      <c r="D58" s="34">
        <f>Résultats!E69</f>
        <v>0</v>
      </c>
      <c r="E58" s="33"/>
      <c r="F58" s="79" t="str">
        <f>'P01'!F68</f>
        <v>c</v>
      </c>
      <c r="G58" s="82" t="str">
        <f>'P02'!F68</f>
        <v>c</v>
      </c>
      <c r="H58" s="82" t="str">
        <f>'P03'!F68</f>
        <v>c</v>
      </c>
      <c r="I58" s="82" t="str">
        <f>'P04'!F68</f>
        <v>c</v>
      </c>
      <c r="J58" s="82" t="str">
        <f>'P05'!F68</f>
        <v>c</v>
      </c>
      <c r="K58" s="82" t="str">
        <f>'P06'!F68</f>
        <v>c</v>
      </c>
      <c r="L58" s="82" t="str">
        <f>'P07'!F68</f>
        <v>c</v>
      </c>
      <c r="M58" s="82" t="str">
        <f>'P08'!F68</f>
        <v>c</v>
      </c>
      <c r="N58" s="82" t="str">
        <f>'P09'!F68</f>
        <v>c</v>
      </c>
      <c r="O58" s="82" t="str">
        <f>'P10'!F68</f>
        <v>c</v>
      </c>
      <c r="P58" s="82" t="str">
        <f>'P11'!F68</f>
        <v>c</v>
      </c>
      <c r="Q58" s="82" t="str">
        <f>'P12'!F68</f>
        <v>c</v>
      </c>
      <c r="R58" s="82" t="str">
        <f>'P13'!F68</f>
        <v>c</v>
      </c>
      <c r="S58" s="82" t="str">
        <f>'P14'!F68</f>
        <v>nt</v>
      </c>
      <c r="T58" s="82" t="str">
        <f>'P15'!F68</f>
        <v>nt</v>
      </c>
      <c r="U58" s="82" t="str">
        <f>'P16'!F68</f>
        <v>nt</v>
      </c>
      <c r="V58" s="82" t="str">
        <f>'P17'!F68</f>
        <v>nt</v>
      </c>
      <c r="W58" s="82" t="str">
        <f>'P18'!F68</f>
        <v>nt</v>
      </c>
      <c r="X58" s="82" t="str">
        <f>'P19'!F68</f>
        <v>nt</v>
      </c>
      <c r="Y58" s="82" t="str">
        <f>'P20'!F68</f>
        <v>nt</v>
      </c>
      <c r="Z58" s="82" t="str">
        <f>'P21'!F68</f>
        <v>nt</v>
      </c>
      <c r="AA58" s="82" t="str">
        <f>'P22'!F68</f>
        <v>nt</v>
      </c>
      <c r="AB58" s="82" t="str">
        <f>'P23'!F68</f>
        <v>nt</v>
      </c>
      <c r="AC58" s="82" t="str">
        <f>'P24'!F68</f>
        <v>nt</v>
      </c>
      <c r="AD58" s="82" t="str">
        <f>'P25'!F68</f>
        <v>nt</v>
      </c>
      <c r="AE58" s="184" t="str">
        <f>'P26'!F68</f>
        <v>nt</v>
      </c>
      <c r="AF58" s="34">
        <f t="shared" si="249"/>
        <v>13</v>
      </c>
      <c r="AG58" s="34">
        <f t="shared" si="250"/>
        <v>0</v>
      </c>
      <c r="AH58" s="34">
        <f t="shared" si="251"/>
        <v>0</v>
      </c>
      <c r="AI58" s="34">
        <f t="shared" si="252"/>
        <v>13</v>
      </c>
      <c r="AJ58" s="50" t="str">
        <f t="shared" si="253"/>
        <v>C</v>
      </c>
      <c r="AK58" s="33"/>
      <c r="AL58" s="33"/>
      <c r="AM58" s="33"/>
      <c r="AN58" s="33"/>
      <c r="AO58" s="33"/>
      <c r="AP58" s="33"/>
      <c r="AQ58" s="33"/>
      <c r="AR58" s="33"/>
      <c r="AS58" s="185" t="str">
        <f>Résultats!B69</f>
        <v>10.1</v>
      </c>
      <c r="AT58" s="186" t="str">
        <f>Résultats!C69</f>
        <v>A</v>
      </c>
      <c r="AU58" s="34">
        <f>'P01'!$G68</f>
        <v>0</v>
      </c>
      <c r="AV58" s="34">
        <f>'P02'!$G68</f>
        <v>0</v>
      </c>
      <c r="AW58" s="34">
        <f>'P03'!$G68</f>
        <v>0</v>
      </c>
      <c r="AX58" s="34">
        <f>'P04'!$G68</f>
        <v>0</v>
      </c>
      <c r="AY58" s="34">
        <f>'P05'!$G68</f>
        <v>0</v>
      </c>
      <c r="AZ58" s="34">
        <f>'P06'!$G68</f>
        <v>0</v>
      </c>
      <c r="BA58" s="34">
        <f>'P07'!$G68</f>
        <v>0</v>
      </c>
      <c r="BB58" s="34">
        <f>'P08'!$G68</f>
        <v>0</v>
      </c>
      <c r="BC58" s="34">
        <f>'P09'!$G68</f>
        <v>0</v>
      </c>
      <c r="BD58" s="34">
        <f>'P10'!$G68</f>
        <v>0</v>
      </c>
      <c r="BE58" s="34">
        <f>'P11'!$G68</f>
        <v>0</v>
      </c>
      <c r="BF58" s="34">
        <f>'P12'!$G68</f>
        <v>0</v>
      </c>
      <c r="BG58" s="34">
        <f>'P13'!$G68</f>
        <v>0</v>
      </c>
      <c r="BH58" s="34">
        <f>'P14'!$G68</f>
        <v>0</v>
      </c>
      <c r="BI58" s="34">
        <f>'P15'!$G68</f>
        <v>0</v>
      </c>
      <c r="BJ58" s="34">
        <f>'P16'!$G68</f>
        <v>0</v>
      </c>
      <c r="BK58" s="34">
        <f>'P17'!$G68</f>
        <v>0</v>
      </c>
      <c r="BL58" s="34">
        <f>'P18'!$G68</f>
        <v>0</v>
      </c>
      <c r="BM58" s="34">
        <f>'P19'!$G68</f>
        <v>0</v>
      </c>
      <c r="BN58" s="34">
        <f>'P20'!$G68</f>
        <v>0</v>
      </c>
      <c r="BO58" s="34"/>
      <c r="BP58" s="34">
        <f>'P22'!$G68</f>
        <v>0</v>
      </c>
      <c r="BQ58" s="34">
        <f>'P23'!$G68</f>
        <v>0</v>
      </c>
      <c r="BR58" s="34">
        <f>'P24'!$G68</f>
        <v>0</v>
      </c>
      <c r="BS58" s="34">
        <f>'P25'!$G68</f>
        <v>0</v>
      </c>
      <c r="BT58" s="187">
        <f>'P26'!$G68</f>
        <v>0</v>
      </c>
      <c r="BU58" s="34">
        <f t="shared" si="254"/>
        <v>0</v>
      </c>
      <c r="BV58" s="188" t="str">
        <f t="shared" si="255"/>
        <v>-</v>
      </c>
    </row>
    <row r="59" ht="15.75" customHeight="1">
      <c r="A59" s="189" t="s">
        <v>450</v>
      </c>
      <c r="B59" s="182" t="str">
        <f>Résultats!B70</f>
        <v>10.2</v>
      </c>
      <c r="C59" s="183" t="str">
        <f>Résultats!C70</f>
        <v>A</v>
      </c>
      <c r="D59" s="34">
        <f>Résultats!E70</f>
        <v>0</v>
      </c>
      <c r="E59" s="33"/>
      <c r="F59" s="79" t="str">
        <f>'P01'!F69</f>
        <v>c</v>
      </c>
      <c r="G59" s="82" t="str">
        <f>'P02'!F69</f>
        <v>c</v>
      </c>
      <c r="H59" s="82" t="str">
        <f>'P03'!F69</f>
        <v>c</v>
      </c>
      <c r="I59" s="82" t="str">
        <f>'P04'!F69</f>
        <v>c</v>
      </c>
      <c r="J59" s="82" t="str">
        <f>'P05'!F69</f>
        <v>c</v>
      </c>
      <c r="K59" s="82" t="str">
        <f>'P06'!F69</f>
        <v>c</v>
      </c>
      <c r="L59" s="82" t="str">
        <f>'P07'!F69</f>
        <v>c</v>
      </c>
      <c r="M59" s="82" t="str">
        <f>'P08'!F69</f>
        <v>c</v>
      </c>
      <c r="N59" s="82" t="str">
        <f>'P09'!F69</f>
        <v>c</v>
      </c>
      <c r="O59" s="82" t="str">
        <f>'P10'!F69</f>
        <v>c</v>
      </c>
      <c r="P59" s="82" t="str">
        <f>'P11'!F69</f>
        <v>c</v>
      </c>
      <c r="Q59" s="82" t="str">
        <f>'P12'!F69</f>
        <v>c</v>
      </c>
      <c r="R59" s="82" t="str">
        <f>'P13'!F69</f>
        <v>c</v>
      </c>
      <c r="S59" s="82" t="str">
        <f>'P14'!F69</f>
        <v>nt</v>
      </c>
      <c r="T59" s="82" t="str">
        <f>'P15'!F69</f>
        <v>nt</v>
      </c>
      <c r="U59" s="82" t="str">
        <f>'P16'!F69</f>
        <v>nt</v>
      </c>
      <c r="V59" s="82" t="str">
        <f>'P17'!F69</f>
        <v>nt</v>
      </c>
      <c r="W59" s="82" t="str">
        <f>'P18'!F69</f>
        <v>nt</v>
      </c>
      <c r="X59" s="82" t="str">
        <f>'P19'!F69</f>
        <v>nt</v>
      </c>
      <c r="Y59" s="82" t="str">
        <f>'P20'!F69</f>
        <v>nt</v>
      </c>
      <c r="Z59" s="82" t="str">
        <f>'P21'!F69</f>
        <v>nt</v>
      </c>
      <c r="AA59" s="82" t="str">
        <f>'P22'!F69</f>
        <v>nt</v>
      </c>
      <c r="AB59" s="82" t="str">
        <f>'P23'!F69</f>
        <v>nt</v>
      </c>
      <c r="AC59" s="82" t="str">
        <f>'P24'!F69</f>
        <v>nt</v>
      </c>
      <c r="AD59" s="82" t="str">
        <f>'P25'!F69</f>
        <v>nt</v>
      </c>
      <c r="AE59" s="184" t="str">
        <f>'P26'!F69</f>
        <v>nt</v>
      </c>
      <c r="AF59" s="34">
        <f t="shared" si="249"/>
        <v>13</v>
      </c>
      <c r="AG59" s="34">
        <f t="shared" si="250"/>
        <v>0</v>
      </c>
      <c r="AH59" s="34">
        <f t="shared" si="251"/>
        <v>0</v>
      </c>
      <c r="AI59" s="34">
        <f t="shared" si="252"/>
        <v>13</v>
      </c>
      <c r="AJ59" s="50" t="str">
        <f t="shared" si="253"/>
        <v>C</v>
      </c>
      <c r="AK59" s="33"/>
      <c r="AL59" s="33"/>
      <c r="AM59" s="33"/>
      <c r="AN59" s="33"/>
      <c r="AO59" s="33"/>
      <c r="AP59" s="33"/>
      <c r="AQ59" s="33"/>
      <c r="AR59" s="33"/>
      <c r="AS59" s="185" t="str">
        <f>Résultats!B70</f>
        <v>10.2</v>
      </c>
      <c r="AT59" s="186" t="str">
        <f>Résultats!C70</f>
        <v>A</v>
      </c>
      <c r="AU59" s="34">
        <f>'P01'!$G69</f>
        <v>0</v>
      </c>
      <c r="AV59" s="34">
        <f>'P02'!$G69</f>
        <v>0</v>
      </c>
      <c r="AW59" s="34">
        <f>'P03'!$G69</f>
        <v>0</v>
      </c>
      <c r="AX59" s="34">
        <f>'P04'!$G69</f>
        <v>0</v>
      </c>
      <c r="AY59" s="34">
        <f>'P05'!$G69</f>
        <v>0</v>
      </c>
      <c r="AZ59" s="34">
        <f>'P06'!$G69</f>
        <v>0</v>
      </c>
      <c r="BA59" s="34">
        <f>'P07'!$G69</f>
        <v>0</v>
      </c>
      <c r="BB59" s="34">
        <f>'P08'!$G69</f>
        <v>0</v>
      </c>
      <c r="BC59" s="34">
        <f>'P09'!$G69</f>
        <v>0</v>
      </c>
      <c r="BD59" s="34">
        <f>'P10'!$G69</f>
        <v>0</v>
      </c>
      <c r="BE59" s="34">
        <f>'P11'!$G69</f>
        <v>0</v>
      </c>
      <c r="BF59" s="34">
        <f>'P12'!$G69</f>
        <v>0</v>
      </c>
      <c r="BG59" s="34">
        <f>'P13'!$G69</f>
        <v>0</v>
      </c>
      <c r="BH59" s="34">
        <f>'P14'!$G69</f>
        <v>0</v>
      </c>
      <c r="BI59" s="34">
        <f>'P15'!$G69</f>
        <v>0</v>
      </c>
      <c r="BJ59" s="34">
        <f>'P16'!$G69</f>
        <v>0</v>
      </c>
      <c r="BK59" s="34">
        <f>'P17'!$G69</f>
        <v>0</v>
      </c>
      <c r="BL59" s="34">
        <f>'P18'!$G69</f>
        <v>0</v>
      </c>
      <c r="BM59" s="34">
        <f>'P19'!$G69</f>
        <v>0</v>
      </c>
      <c r="BN59" s="34">
        <f>'P20'!$G69</f>
        <v>0</v>
      </c>
      <c r="BO59" s="34"/>
      <c r="BP59" s="34">
        <f>'P22'!$G69</f>
        <v>0</v>
      </c>
      <c r="BQ59" s="34">
        <f>'P23'!$G69</f>
        <v>0</v>
      </c>
      <c r="BR59" s="34">
        <f>'P24'!$G69</f>
        <v>0</v>
      </c>
      <c r="BS59" s="34">
        <f>'P25'!$G69</f>
        <v>0</v>
      </c>
      <c r="BT59" s="187">
        <f>'P26'!$G69</f>
        <v>0</v>
      </c>
      <c r="BU59" s="34">
        <f t="shared" si="254"/>
        <v>0</v>
      </c>
      <c r="BV59" s="188" t="str">
        <f t="shared" si="255"/>
        <v>-</v>
      </c>
    </row>
    <row r="60" ht="15.75" customHeight="1">
      <c r="A60" s="189" t="s">
        <v>450</v>
      </c>
      <c r="B60" s="182" t="str">
        <f>Résultats!B71</f>
        <v>10.3</v>
      </c>
      <c r="C60" s="183" t="str">
        <f>Résultats!C71</f>
        <v>A</v>
      </c>
      <c r="D60" s="34" t="str">
        <f>Résultats!E71</f>
        <v>x</v>
      </c>
      <c r="E60" s="33"/>
      <c r="F60" s="79" t="str">
        <f>'P01'!F70</f>
        <v>c</v>
      </c>
      <c r="G60" s="82" t="str">
        <f>'P02'!F70</f>
        <v>c</v>
      </c>
      <c r="H60" s="82" t="str">
        <f>'P03'!F70</f>
        <v>c</v>
      </c>
      <c r="I60" s="82" t="str">
        <f>'P04'!F70</f>
        <v>c</v>
      </c>
      <c r="J60" s="82" t="str">
        <f>'P05'!F70</f>
        <v>c</v>
      </c>
      <c r="K60" s="82" t="str">
        <f>'P06'!F70</f>
        <v>c</v>
      </c>
      <c r="L60" s="82" t="str">
        <f>'P07'!F70</f>
        <v>c</v>
      </c>
      <c r="M60" s="82" t="str">
        <f>'P08'!F70</f>
        <v>c</v>
      </c>
      <c r="N60" s="82" t="str">
        <f>'P09'!F70</f>
        <v>c</v>
      </c>
      <c r="O60" s="82" t="str">
        <f>'P10'!F70</f>
        <v>c</v>
      </c>
      <c r="P60" s="82" t="str">
        <f>'P11'!F70</f>
        <v>c</v>
      </c>
      <c r="Q60" s="82" t="str">
        <f>'P12'!F70</f>
        <v>c</v>
      </c>
      <c r="R60" s="82" t="str">
        <f>'P13'!F70</f>
        <v>c</v>
      </c>
      <c r="S60" s="82" t="str">
        <f>'P14'!F70</f>
        <v>nt</v>
      </c>
      <c r="T60" s="82" t="str">
        <f>'P15'!F70</f>
        <v>nt</v>
      </c>
      <c r="U60" s="82" t="str">
        <f>'P16'!F70</f>
        <v>nt</v>
      </c>
      <c r="V60" s="82" t="str">
        <f>'P17'!F70</f>
        <v>nt</v>
      </c>
      <c r="W60" s="82" t="str">
        <f>'P18'!F70</f>
        <v>nt</v>
      </c>
      <c r="X60" s="82" t="str">
        <f>'P19'!F70</f>
        <v>nt</v>
      </c>
      <c r="Y60" s="82" t="str">
        <f>'P20'!F70</f>
        <v>nt</v>
      </c>
      <c r="Z60" s="82" t="str">
        <f>'P21'!F70</f>
        <v>nt</v>
      </c>
      <c r="AA60" s="82" t="str">
        <f>'P22'!F70</f>
        <v>nt</v>
      </c>
      <c r="AB60" s="82" t="str">
        <f>'P23'!F70</f>
        <v>nt</v>
      </c>
      <c r="AC60" s="82" t="str">
        <f>'P24'!F70</f>
        <v>nt</v>
      </c>
      <c r="AD60" s="82" t="str">
        <f>'P25'!F70</f>
        <v>nt</v>
      </c>
      <c r="AE60" s="184" t="str">
        <f>'P26'!F70</f>
        <v>nt</v>
      </c>
      <c r="AF60" s="34">
        <f t="shared" si="249"/>
        <v>13</v>
      </c>
      <c r="AG60" s="34">
        <f t="shared" si="250"/>
        <v>0</v>
      </c>
      <c r="AH60" s="34">
        <f t="shared" si="251"/>
        <v>0</v>
      </c>
      <c r="AI60" s="34">
        <f t="shared" si="252"/>
        <v>13</v>
      </c>
      <c r="AJ60" s="50" t="str">
        <f t="shared" si="253"/>
        <v>C</v>
      </c>
      <c r="AK60" s="33"/>
      <c r="AL60" s="33"/>
      <c r="AM60" s="33"/>
      <c r="AN60" s="33"/>
      <c r="AO60" s="33"/>
      <c r="AP60" s="33"/>
      <c r="AQ60" s="33"/>
      <c r="AR60" s="33"/>
      <c r="AS60" s="185" t="str">
        <f>Résultats!B71</f>
        <v>10.3</v>
      </c>
      <c r="AT60" s="186" t="str">
        <f>Résultats!C71</f>
        <v>A</v>
      </c>
      <c r="AU60" s="34">
        <f>'P01'!$G70</f>
        <v>0</v>
      </c>
      <c r="AV60" s="34">
        <f>'P02'!$G70</f>
        <v>0</v>
      </c>
      <c r="AW60" s="34">
        <f>'P03'!$G70</f>
        <v>0</v>
      </c>
      <c r="AX60" s="34">
        <f>'P04'!$G70</f>
        <v>0</v>
      </c>
      <c r="AY60" s="34">
        <f>'P05'!$G70</f>
        <v>0</v>
      </c>
      <c r="AZ60" s="34">
        <f>'P06'!$G70</f>
        <v>0</v>
      </c>
      <c r="BA60" s="34">
        <f>'P07'!$G70</f>
        <v>0</v>
      </c>
      <c r="BB60" s="34">
        <f>'P08'!$G70</f>
        <v>0</v>
      </c>
      <c r="BC60" s="34">
        <f>'P09'!$G70</f>
        <v>0</v>
      </c>
      <c r="BD60" s="34">
        <f>'P10'!$G70</f>
        <v>0</v>
      </c>
      <c r="BE60" s="34">
        <f>'P11'!$G70</f>
        <v>0</v>
      </c>
      <c r="BF60" s="34">
        <f>'P12'!$G70</f>
        <v>0</v>
      </c>
      <c r="BG60" s="34">
        <f>'P13'!$G70</f>
        <v>0</v>
      </c>
      <c r="BH60" s="34">
        <f>'P14'!$G70</f>
        <v>0</v>
      </c>
      <c r="BI60" s="34">
        <f>'P15'!$G70</f>
        <v>0</v>
      </c>
      <c r="BJ60" s="34">
        <f>'P16'!$G70</f>
        <v>0</v>
      </c>
      <c r="BK60" s="34">
        <f>'P17'!$G70</f>
        <v>0</v>
      </c>
      <c r="BL60" s="34">
        <f>'P18'!$G70</f>
        <v>0</v>
      </c>
      <c r="BM60" s="34">
        <f>'P19'!$G70</f>
        <v>0</v>
      </c>
      <c r="BN60" s="34">
        <f>'P20'!$G70</f>
        <v>0</v>
      </c>
      <c r="BO60" s="34"/>
      <c r="BP60" s="34">
        <f>'P22'!$G70</f>
        <v>0</v>
      </c>
      <c r="BQ60" s="34">
        <f>'P23'!$G70</f>
        <v>0</v>
      </c>
      <c r="BR60" s="34">
        <f>'P24'!$G70</f>
        <v>0</v>
      </c>
      <c r="BS60" s="34">
        <f>'P25'!$G70</f>
        <v>0</v>
      </c>
      <c r="BT60" s="187">
        <f>'P26'!$G70</f>
        <v>0</v>
      </c>
      <c r="BU60" s="34">
        <f t="shared" si="254"/>
        <v>0</v>
      </c>
      <c r="BV60" s="188" t="str">
        <f t="shared" si="255"/>
        <v>-</v>
      </c>
    </row>
    <row r="61" ht="15.75" customHeight="1">
      <c r="A61" s="189" t="s">
        <v>450</v>
      </c>
      <c r="B61" s="182" t="str">
        <f>Résultats!B72</f>
        <v>10.4</v>
      </c>
      <c r="C61" s="183" t="str">
        <f>Résultats!C72</f>
        <v>AA</v>
      </c>
      <c r="D61" s="34">
        <f>Résultats!E72</f>
        <v>0</v>
      </c>
      <c r="E61" s="33"/>
      <c r="F61" s="79" t="str">
        <f>'P01'!F71</f>
        <v>c</v>
      </c>
      <c r="G61" s="82" t="str">
        <f>'P02'!F71</f>
        <v>c</v>
      </c>
      <c r="H61" s="82" t="str">
        <f>'P03'!F71</f>
        <v>c</v>
      </c>
      <c r="I61" s="82" t="str">
        <f>'P04'!F71</f>
        <v>c</v>
      </c>
      <c r="J61" s="82" t="str">
        <f>'P05'!F71</f>
        <v>c</v>
      </c>
      <c r="K61" s="82" t="str">
        <f>'P06'!F71</f>
        <v>c</v>
      </c>
      <c r="L61" s="82" t="str">
        <f>'P07'!F71</f>
        <v>c</v>
      </c>
      <c r="M61" s="82" t="str">
        <f>'P08'!F71</f>
        <v>c</v>
      </c>
      <c r="N61" s="82" t="str">
        <f>'P09'!F71</f>
        <v>c</v>
      </c>
      <c r="O61" s="82" t="str">
        <f>'P10'!F71</f>
        <v>c</v>
      </c>
      <c r="P61" s="82" t="str">
        <f>'P11'!F71</f>
        <v>c</v>
      </c>
      <c r="Q61" s="82" t="str">
        <f>'P12'!F71</f>
        <v>c</v>
      </c>
      <c r="R61" s="82" t="str">
        <f>'P13'!F71</f>
        <v>c</v>
      </c>
      <c r="S61" s="82" t="str">
        <f>'P14'!F71</f>
        <v>nt</v>
      </c>
      <c r="T61" s="82" t="str">
        <f>'P15'!F71</f>
        <v>nt</v>
      </c>
      <c r="U61" s="82" t="str">
        <f>'P16'!F71</f>
        <v>nt</v>
      </c>
      <c r="V61" s="82" t="str">
        <f>'P17'!F71</f>
        <v>nt</v>
      </c>
      <c r="W61" s="82" t="str">
        <f>'P18'!F71</f>
        <v>nt</v>
      </c>
      <c r="X61" s="82" t="str">
        <f>'P19'!F71</f>
        <v>nt</v>
      </c>
      <c r="Y61" s="82" t="str">
        <f>'P20'!F71</f>
        <v>nt</v>
      </c>
      <c r="Z61" s="82" t="str">
        <f>'P21'!F71</f>
        <v>nt</v>
      </c>
      <c r="AA61" s="82" t="str">
        <f>'P22'!F71</f>
        <v>nt</v>
      </c>
      <c r="AB61" s="82" t="str">
        <f>'P23'!F71</f>
        <v>nt</v>
      </c>
      <c r="AC61" s="82" t="str">
        <f>'P24'!F71</f>
        <v>nt</v>
      </c>
      <c r="AD61" s="82" t="str">
        <f>'P25'!F71</f>
        <v>nt</v>
      </c>
      <c r="AE61" s="184" t="str">
        <f>'P26'!F71</f>
        <v>nt</v>
      </c>
      <c r="AF61" s="34">
        <f t="shared" si="249"/>
        <v>13</v>
      </c>
      <c r="AG61" s="34">
        <f t="shared" si="250"/>
        <v>0</v>
      </c>
      <c r="AH61" s="34">
        <f t="shared" si="251"/>
        <v>0</v>
      </c>
      <c r="AI61" s="34">
        <f t="shared" si="252"/>
        <v>13</v>
      </c>
      <c r="AJ61" s="50" t="str">
        <f t="shared" si="253"/>
        <v>C</v>
      </c>
      <c r="AK61" s="33"/>
      <c r="AL61" s="33"/>
      <c r="AM61" s="33"/>
      <c r="AN61" s="33"/>
      <c r="AO61" s="33"/>
      <c r="AP61" s="33"/>
      <c r="AQ61" s="33"/>
      <c r="AR61" s="33"/>
      <c r="AS61" s="185" t="str">
        <f>Résultats!B72</f>
        <v>10.4</v>
      </c>
      <c r="AT61" s="186" t="str">
        <f>Résultats!C72</f>
        <v>AA</v>
      </c>
      <c r="AU61" s="34">
        <f>'P01'!$G71</f>
        <v>0</v>
      </c>
      <c r="AV61" s="34">
        <f>'P02'!$G71</f>
        <v>0</v>
      </c>
      <c r="AW61" s="34">
        <f>'P03'!$G71</f>
        <v>0</v>
      </c>
      <c r="AX61" s="34">
        <f>'P04'!$G71</f>
        <v>0</v>
      </c>
      <c r="AY61" s="34">
        <f>'P05'!$G71</f>
        <v>0</v>
      </c>
      <c r="AZ61" s="34">
        <f>'P06'!$G71</f>
        <v>0</v>
      </c>
      <c r="BA61" s="34">
        <f>'P07'!$G71</f>
        <v>0</v>
      </c>
      <c r="BB61" s="34">
        <f>'P08'!$G71</f>
        <v>0</v>
      </c>
      <c r="BC61" s="34">
        <f>'P09'!$G71</f>
        <v>0</v>
      </c>
      <c r="BD61" s="34">
        <f>'P10'!$G71</f>
        <v>0</v>
      </c>
      <c r="BE61" s="34">
        <f>'P11'!$G71</f>
        <v>0</v>
      </c>
      <c r="BF61" s="34">
        <f>'P12'!$G71</f>
        <v>0</v>
      </c>
      <c r="BG61" s="34">
        <f>'P13'!$G71</f>
        <v>0</v>
      </c>
      <c r="BH61" s="34">
        <f>'P14'!$G71</f>
        <v>0</v>
      </c>
      <c r="BI61" s="34">
        <f>'P15'!$G71</f>
        <v>0</v>
      </c>
      <c r="BJ61" s="34">
        <f>'P16'!$G71</f>
        <v>0</v>
      </c>
      <c r="BK61" s="34">
        <f>'P17'!$G71</f>
        <v>0</v>
      </c>
      <c r="BL61" s="34">
        <f>'P18'!$G71</f>
        <v>0</v>
      </c>
      <c r="BM61" s="34">
        <f>'P19'!$G71</f>
        <v>0</v>
      </c>
      <c r="BN61" s="34">
        <f>'P20'!$G71</f>
        <v>0</v>
      </c>
      <c r="BO61" s="34"/>
      <c r="BP61" s="34">
        <f>'P22'!$G71</f>
        <v>0</v>
      </c>
      <c r="BQ61" s="34">
        <f>'P23'!$G71</f>
        <v>0</v>
      </c>
      <c r="BR61" s="34">
        <f>'P24'!$G71</f>
        <v>0</v>
      </c>
      <c r="BS61" s="34">
        <f>'P25'!$G71</f>
        <v>0</v>
      </c>
      <c r="BT61" s="187">
        <f>'P26'!$G71</f>
        <v>0</v>
      </c>
      <c r="BU61" s="34">
        <f t="shared" si="254"/>
        <v>0</v>
      </c>
      <c r="BV61" s="188" t="str">
        <f t="shared" si="255"/>
        <v>-</v>
      </c>
    </row>
    <row r="62" ht="15.75" customHeight="1">
      <c r="A62" s="189" t="s">
        <v>450</v>
      </c>
      <c r="B62" s="182" t="str">
        <f>Résultats!B73</f>
        <v>10.5</v>
      </c>
      <c r="C62" s="183" t="str">
        <f>Résultats!C73</f>
        <v>AA</v>
      </c>
      <c r="D62" s="34">
        <f>Résultats!E73</f>
        <v>0</v>
      </c>
      <c r="E62" s="33"/>
      <c r="F62" s="79" t="str">
        <f>'P01'!F72</f>
        <v>c</v>
      </c>
      <c r="G62" s="82" t="str">
        <f>'P02'!F72</f>
        <v>c</v>
      </c>
      <c r="H62" s="82" t="str">
        <f>'P03'!F72</f>
        <v>c</v>
      </c>
      <c r="I62" s="82" t="str">
        <f>'P04'!F72</f>
        <v>c</v>
      </c>
      <c r="J62" s="82" t="str">
        <f>'P05'!F72</f>
        <v>c</v>
      </c>
      <c r="K62" s="82" t="str">
        <f>'P06'!F72</f>
        <v>c</v>
      </c>
      <c r="L62" s="82" t="str">
        <f>'P07'!F72</f>
        <v>nc</v>
      </c>
      <c r="M62" s="82" t="str">
        <f>'P08'!F72</f>
        <v>c</v>
      </c>
      <c r="N62" s="82" t="str">
        <f>'P09'!F72</f>
        <v>c</v>
      </c>
      <c r="O62" s="82" t="str">
        <f>'P10'!F72</f>
        <v>c</v>
      </c>
      <c r="P62" s="82" t="str">
        <f>'P11'!F72</f>
        <v>c</v>
      </c>
      <c r="Q62" s="82" t="str">
        <f>'P12'!F72</f>
        <v>c</v>
      </c>
      <c r="R62" s="82" t="str">
        <f>'P13'!F72</f>
        <v>c</v>
      </c>
      <c r="S62" s="82" t="str">
        <f>'P14'!F72</f>
        <v>nt</v>
      </c>
      <c r="T62" s="82" t="str">
        <f>'P15'!F72</f>
        <v>nt</v>
      </c>
      <c r="U62" s="82" t="str">
        <f>'P16'!F72</f>
        <v>nt</v>
      </c>
      <c r="V62" s="82" t="str">
        <f>'P17'!F72</f>
        <v>nt</v>
      </c>
      <c r="W62" s="82" t="str">
        <f>'P18'!F72</f>
        <v>nt</v>
      </c>
      <c r="X62" s="82" t="str">
        <f>'P19'!F72</f>
        <v>nt</v>
      </c>
      <c r="Y62" s="82" t="str">
        <f>'P20'!F72</f>
        <v>nt</v>
      </c>
      <c r="Z62" s="82" t="str">
        <f>'P21'!F72</f>
        <v>nt</v>
      </c>
      <c r="AA62" s="82" t="str">
        <f>'P22'!F72</f>
        <v>nt</v>
      </c>
      <c r="AB62" s="82" t="str">
        <f>'P23'!F72</f>
        <v>nt</v>
      </c>
      <c r="AC62" s="82" t="str">
        <f>'P24'!F72</f>
        <v>nt</v>
      </c>
      <c r="AD62" s="82" t="str">
        <f>'P25'!F72</f>
        <v>nt</v>
      </c>
      <c r="AE62" s="184" t="str">
        <f>'P26'!F72</f>
        <v>nt</v>
      </c>
      <c r="AF62" s="34">
        <f t="shared" si="249"/>
        <v>12</v>
      </c>
      <c r="AG62" s="34">
        <f t="shared" si="250"/>
        <v>1</v>
      </c>
      <c r="AH62" s="34">
        <f t="shared" si="251"/>
        <v>0</v>
      </c>
      <c r="AI62" s="34">
        <f t="shared" si="252"/>
        <v>13</v>
      </c>
      <c r="AJ62" s="50" t="str">
        <f t="shared" si="253"/>
        <v>NC</v>
      </c>
      <c r="AK62" s="33"/>
      <c r="AL62" s="33"/>
      <c r="AM62" s="33"/>
      <c r="AN62" s="33"/>
      <c r="AO62" s="33"/>
      <c r="AP62" s="33"/>
      <c r="AQ62" s="33"/>
      <c r="AR62" s="33"/>
      <c r="AS62" s="185" t="str">
        <f>Résultats!B73</f>
        <v>10.5</v>
      </c>
      <c r="AT62" s="186" t="str">
        <f>Résultats!C73</f>
        <v>AA</v>
      </c>
      <c r="AU62" s="34">
        <f>'P01'!$G72</f>
        <v>0</v>
      </c>
      <c r="AV62" s="34">
        <f>'P02'!$G72</f>
        <v>0</v>
      </c>
      <c r="AW62" s="34">
        <f>'P03'!$G72</f>
        <v>0</v>
      </c>
      <c r="AX62" s="34">
        <f>'P04'!$G72</f>
        <v>0</v>
      </c>
      <c r="AY62" s="34">
        <f>'P05'!$G72</f>
        <v>0</v>
      </c>
      <c r="AZ62" s="34">
        <f>'P06'!$G72</f>
        <v>0</v>
      </c>
      <c r="BA62" s="34">
        <f>'P07'!$G72</f>
        <v>0</v>
      </c>
      <c r="BB62" s="34">
        <f>'P08'!$G72</f>
        <v>0</v>
      </c>
      <c r="BC62" s="34">
        <f>'P09'!$G72</f>
        <v>0</v>
      </c>
      <c r="BD62" s="34">
        <f>'P10'!$G72</f>
        <v>0</v>
      </c>
      <c r="BE62" s="34">
        <f>'P11'!$G72</f>
        <v>0</v>
      </c>
      <c r="BF62" s="34">
        <f>'P12'!$G72</f>
        <v>0</v>
      </c>
      <c r="BG62" s="34">
        <f>'P13'!$G72</f>
        <v>0</v>
      </c>
      <c r="BH62" s="34">
        <f>'P14'!$G72</f>
        <v>0</v>
      </c>
      <c r="BI62" s="34">
        <f>'P15'!$G72</f>
        <v>0</v>
      </c>
      <c r="BJ62" s="34">
        <f>'P16'!$G72</f>
        <v>0</v>
      </c>
      <c r="BK62" s="34">
        <f>'P17'!$G72</f>
        <v>0</v>
      </c>
      <c r="BL62" s="34">
        <f>'P18'!$G72</f>
        <v>0</v>
      </c>
      <c r="BM62" s="34">
        <f>'P19'!$G72</f>
        <v>0</v>
      </c>
      <c r="BN62" s="34">
        <f>'P20'!$G72</f>
        <v>0</v>
      </c>
      <c r="BO62" s="34"/>
      <c r="BP62" s="34">
        <f>'P22'!$G72</f>
        <v>0</v>
      </c>
      <c r="BQ62" s="34">
        <f>'P23'!$G72</f>
        <v>0</v>
      </c>
      <c r="BR62" s="34">
        <f>'P24'!$G72</f>
        <v>0</v>
      </c>
      <c r="BS62" s="34">
        <f>'P25'!$G72</f>
        <v>0</v>
      </c>
      <c r="BT62" s="187">
        <f>'P26'!$G72</f>
        <v>0</v>
      </c>
      <c r="BU62" s="34">
        <f t="shared" si="254"/>
        <v>0</v>
      </c>
      <c r="BV62" s="188" t="str">
        <f t="shared" si="255"/>
        <v>-</v>
      </c>
    </row>
    <row r="63" ht="15.75" customHeight="1">
      <c r="A63" s="189" t="s">
        <v>450</v>
      </c>
      <c r="B63" s="182" t="str">
        <f>Résultats!B74</f>
        <v>10.6</v>
      </c>
      <c r="C63" s="183" t="str">
        <f>Résultats!C74</f>
        <v>A</v>
      </c>
      <c r="D63" s="34" t="str">
        <f>Résultats!E74</f>
        <v>x</v>
      </c>
      <c r="E63" s="33"/>
      <c r="F63" s="79" t="str">
        <f>'P01'!F73</f>
        <v>c</v>
      </c>
      <c r="G63" s="82" t="str">
        <f>'P02'!F73</f>
        <v>na</v>
      </c>
      <c r="H63" s="82" t="str">
        <f>'P03'!F73</f>
        <v>na</v>
      </c>
      <c r="I63" s="82" t="str">
        <f>'P04'!F73</f>
        <v>na</v>
      </c>
      <c r="J63" s="82" t="str">
        <f>'P05'!F73</f>
        <v>na</v>
      </c>
      <c r="K63" s="82" t="str">
        <f>'P06'!F73</f>
        <v>c</v>
      </c>
      <c r="L63" s="82" t="str">
        <f>'P07'!F73</f>
        <v>na</v>
      </c>
      <c r="M63" s="82" t="str">
        <f>'P08'!F73</f>
        <v>na</v>
      </c>
      <c r="N63" s="82" t="str">
        <f>'P09'!F73</f>
        <v>na</v>
      </c>
      <c r="O63" s="82" t="str">
        <f>'P10'!F73</f>
        <v>na</v>
      </c>
      <c r="P63" s="82" t="str">
        <f>'P11'!F73</f>
        <v>na</v>
      </c>
      <c r="Q63" s="82" t="str">
        <f>'P12'!F73</f>
        <v>na</v>
      </c>
      <c r="R63" s="82" t="str">
        <f>'P13'!F73</f>
        <v>na</v>
      </c>
      <c r="S63" s="82" t="str">
        <f>'P14'!F73</f>
        <v>nt</v>
      </c>
      <c r="T63" s="82" t="str">
        <f>'P15'!F73</f>
        <v>nt</v>
      </c>
      <c r="U63" s="82" t="str">
        <f>'P16'!F73</f>
        <v>nt</v>
      </c>
      <c r="V63" s="82" t="str">
        <f>'P17'!F73</f>
        <v>nt</v>
      </c>
      <c r="W63" s="82" t="str">
        <f>'P18'!F73</f>
        <v>nt</v>
      </c>
      <c r="X63" s="82" t="str">
        <f>'P19'!F73</f>
        <v>nt</v>
      </c>
      <c r="Y63" s="82" t="str">
        <f>'P20'!F73</f>
        <v>nt</v>
      </c>
      <c r="Z63" s="82" t="str">
        <f>'P21'!F73</f>
        <v>nt</v>
      </c>
      <c r="AA63" s="82" t="str">
        <f>'P22'!F73</f>
        <v>nt</v>
      </c>
      <c r="AB63" s="82" t="str">
        <f>'P23'!F73</f>
        <v>nt</v>
      </c>
      <c r="AC63" s="82" t="str">
        <f>'P24'!F73</f>
        <v>nt</v>
      </c>
      <c r="AD63" s="82" t="str">
        <f>'P25'!F73</f>
        <v>nt</v>
      </c>
      <c r="AE63" s="184" t="str">
        <f>'P26'!F73</f>
        <v>nt</v>
      </c>
      <c r="AF63" s="34">
        <f t="shared" si="249"/>
        <v>2</v>
      </c>
      <c r="AG63" s="34">
        <f t="shared" si="250"/>
        <v>0</v>
      </c>
      <c r="AH63" s="34">
        <f t="shared" si="251"/>
        <v>11</v>
      </c>
      <c r="AI63" s="34">
        <f t="shared" si="252"/>
        <v>13</v>
      </c>
      <c r="AJ63" s="50" t="str">
        <f t="shared" si="253"/>
        <v>C</v>
      </c>
      <c r="AK63" s="33"/>
      <c r="AL63" s="33"/>
      <c r="AM63" s="33"/>
      <c r="AN63" s="33"/>
      <c r="AO63" s="33"/>
      <c r="AP63" s="33"/>
      <c r="AQ63" s="33"/>
      <c r="AR63" s="33"/>
      <c r="AS63" s="185" t="str">
        <f>Résultats!B74</f>
        <v>10.6</v>
      </c>
      <c r="AT63" s="186" t="str">
        <f>Résultats!C74</f>
        <v>A</v>
      </c>
      <c r="AU63" s="34">
        <f>'P01'!$G73</f>
        <v>0</v>
      </c>
      <c r="AV63" s="34">
        <f>'P02'!$G73</f>
        <v>0</v>
      </c>
      <c r="AW63" s="34">
        <f>'P03'!$G73</f>
        <v>0</v>
      </c>
      <c r="AX63" s="34">
        <f>'P04'!$G73</f>
        <v>0</v>
      </c>
      <c r="AY63" s="34">
        <f>'P05'!$G73</f>
        <v>0</v>
      </c>
      <c r="AZ63" s="34">
        <f>'P06'!$G73</f>
        <v>0</v>
      </c>
      <c r="BA63" s="34">
        <f>'P07'!$G73</f>
        <v>0</v>
      </c>
      <c r="BB63" s="34">
        <f>'P08'!$G73</f>
        <v>0</v>
      </c>
      <c r="BC63" s="34">
        <f>'P09'!$G73</f>
        <v>0</v>
      </c>
      <c r="BD63" s="34">
        <f>'P10'!$G73</f>
        <v>0</v>
      </c>
      <c r="BE63" s="34">
        <f>'P11'!$G73</f>
        <v>0</v>
      </c>
      <c r="BF63" s="34">
        <f>'P12'!$G73</f>
        <v>0</v>
      </c>
      <c r="BG63" s="34">
        <f>'P13'!$G73</f>
        <v>0</v>
      </c>
      <c r="BH63" s="34">
        <f>'P14'!$G73</f>
        <v>0</v>
      </c>
      <c r="BI63" s="34">
        <f>'P15'!$G73</f>
        <v>0</v>
      </c>
      <c r="BJ63" s="34">
        <f>'P16'!$G73</f>
        <v>0</v>
      </c>
      <c r="BK63" s="34">
        <f>'P17'!$G73</f>
        <v>0</v>
      </c>
      <c r="BL63" s="34">
        <f>'P18'!$G73</f>
        <v>0</v>
      </c>
      <c r="BM63" s="34">
        <f>'P19'!$G73</f>
        <v>0</v>
      </c>
      <c r="BN63" s="34">
        <f>'P20'!$G73</f>
        <v>0</v>
      </c>
      <c r="BO63" s="34"/>
      <c r="BP63" s="34">
        <f>'P22'!$G73</f>
        <v>0</v>
      </c>
      <c r="BQ63" s="34">
        <f>'P23'!$G73</f>
        <v>0</v>
      </c>
      <c r="BR63" s="34">
        <f>'P24'!$G73</f>
        <v>0</v>
      </c>
      <c r="BS63" s="34">
        <f>'P25'!$G73</f>
        <v>0</v>
      </c>
      <c r="BT63" s="187">
        <f>'P26'!$G73</f>
        <v>0</v>
      </c>
      <c r="BU63" s="34">
        <f t="shared" si="254"/>
        <v>0</v>
      </c>
      <c r="BV63" s="188" t="str">
        <f t="shared" si="255"/>
        <v>-</v>
      </c>
    </row>
    <row r="64" ht="15.75" customHeight="1">
      <c r="A64" s="189" t="s">
        <v>450</v>
      </c>
      <c r="B64" s="182" t="str">
        <f>Résultats!B75</f>
        <v>10.7</v>
      </c>
      <c r="C64" s="183" t="str">
        <f>Résultats!C75</f>
        <v>A</v>
      </c>
      <c r="D64" s="34" t="str">
        <f>Résultats!E75</f>
        <v>x</v>
      </c>
      <c r="E64" s="33"/>
      <c r="F64" s="79" t="str">
        <f>'P01'!F74</f>
        <v>c</v>
      </c>
      <c r="G64" s="82" t="str">
        <f>'P02'!F74</f>
        <v>c</v>
      </c>
      <c r="H64" s="82" t="str">
        <f>'P03'!F74</f>
        <v>c</v>
      </c>
      <c r="I64" s="82" t="str">
        <f>'P04'!F74</f>
        <v>c</v>
      </c>
      <c r="J64" s="82" t="str">
        <f>'P05'!F74</f>
        <v>c</v>
      </c>
      <c r="K64" s="82" t="str">
        <f>'P06'!F74</f>
        <v>c</v>
      </c>
      <c r="L64" s="82" t="str">
        <f>'P07'!F74</f>
        <v>c</v>
      </c>
      <c r="M64" s="82" t="str">
        <f>'P08'!F74</f>
        <v>c</v>
      </c>
      <c r="N64" s="82" t="str">
        <f>'P09'!F74</f>
        <v>c</v>
      </c>
      <c r="O64" s="82" t="str">
        <f>'P10'!F74</f>
        <v>c</v>
      </c>
      <c r="P64" s="82" t="str">
        <f>'P11'!F74</f>
        <v>c</v>
      </c>
      <c r="Q64" s="82" t="str">
        <f>'P12'!F74</f>
        <v>c</v>
      </c>
      <c r="R64" s="82" t="str">
        <f>'P13'!F74</f>
        <v>c</v>
      </c>
      <c r="S64" s="82" t="str">
        <f>'P14'!F74</f>
        <v>nt</v>
      </c>
      <c r="T64" s="82" t="str">
        <f>'P15'!F74</f>
        <v>nt</v>
      </c>
      <c r="U64" s="82" t="str">
        <f>'P16'!F74</f>
        <v>nt</v>
      </c>
      <c r="V64" s="82" t="str">
        <f>'P17'!F74</f>
        <v>nt</v>
      </c>
      <c r="W64" s="82" t="str">
        <f>'P18'!F74</f>
        <v>nt</v>
      </c>
      <c r="X64" s="82" t="str">
        <f>'P19'!F74</f>
        <v>nt</v>
      </c>
      <c r="Y64" s="82" t="str">
        <f>'P20'!F74</f>
        <v>nt</v>
      </c>
      <c r="Z64" s="82" t="str">
        <f>'P21'!F74</f>
        <v>nt</v>
      </c>
      <c r="AA64" s="82" t="str">
        <f>'P22'!F74</f>
        <v>nt</v>
      </c>
      <c r="AB64" s="82" t="str">
        <f>'P23'!F74</f>
        <v>nt</v>
      </c>
      <c r="AC64" s="82" t="str">
        <f>'P24'!F74</f>
        <v>nt</v>
      </c>
      <c r="AD64" s="82" t="str">
        <f>'P25'!F74</f>
        <v>nt</v>
      </c>
      <c r="AE64" s="184" t="str">
        <f>'P26'!F74</f>
        <v>nt</v>
      </c>
      <c r="AF64" s="34">
        <f t="shared" si="249"/>
        <v>13</v>
      </c>
      <c r="AG64" s="34">
        <f t="shared" si="250"/>
        <v>0</v>
      </c>
      <c r="AH64" s="34">
        <f t="shared" si="251"/>
        <v>0</v>
      </c>
      <c r="AI64" s="34">
        <f t="shared" si="252"/>
        <v>13</v>
      </c>
      <c r="AJ64" s="50" t="str">
        <f t="shared" si="253"/>
        <v>C</v>
      </c>
      <c r="AK64" s="33"/>
      <c r="AL64" s="33"/>
      <c r="AM64" s="33"/>
      <c r="AN64" s="33"/>
      <c r="AO64" s="33"/>
      <c r="AP64" s="33"/>
      <c r="AQ64" s="33"/>
      <c r="AR64" s="33"/>
      <c r="AS64" s="185" t="str">
        <f>Résultats!B75</f>
        <v>10.7</v>
      </c>
      <c r="AT64" s="186" t="str">
        <f>Résultats!C75</f>
        <v>A</v>
      </c>
      <c r="AU64" s="34">
        <f>'P01'!$G74</f>
        <v>0</v>
      </c>
      <c r="AV64" s="34">
        <f>'P02'!$G74</f>
        <v>0</v>
      </c>
      <c r="AW64" s="34">
        <f>'P03'!$G74</f>
        <v>0</v>
      </c>
      <c r="AX64" s="34">
        <f>'P04'!$G74</f>
        <v>0</v>
      </c>
      <c r="AY64" s="34">
        <f>'P05'!$G74</f>
        <v>0</v>
      </c>
      <c r="AZ64" s="34">
        <f>'P06'!$G74</f>
        <v>0</v>
      </c>
      <c r="BA64" s="34">
        <f>'P07'!$G74</f>
        <v>0</v>
      </c>
      <c r="BB64" s="34">
        <f>'P08'!$G74</f>
        <v>0</v>
      </c>
      <c r="BC64" s="34">
        <f>'P09'!$G74</f>
        <v>0</v>
      </c>
      <c r="BD64" s="34">
        <f>'P10'!$G74</f>
        <v>0</v>
      </c>
      <c r="BE64" s="34">
        <f>'P11'!$G74</f>
        <v>0</v>
      </c>
      <c r="BF64" s="34">
        <f>'P12'!$G74</f>
        <v>0</v>
      </c>
      <c r="BG64" s="34">
        <f>'P13'!$G74</f>
        <v>0</v>
      </c>
      <c r="BH64" s="34">
        <f>'P14'!$G74</f>
        <v>0</v>
      </c>
      <c r="BI64" s="34">
        <f>'P15'!$G74</f>
        <v>0</v>
      </c>
      <c r="BJ64" s="34">
        <f>'P16'!$G74</f>
        <v>0</v>
      </c>
      <c r="BK64" s="34">
        <f>'P17'!$G74</f>
        <v>0</v>
      </c>
      <c r="BL64" s="34">
        <f>'P18'!$G74</f>
        <v>0</v>
      </c>
      <c r="BM64" s="34">
        <f>'P19'!$G74</f>
        <v>0</v>
      </c>
      <c r="BN64" s="34">
        <f>'P20'!$G74</f>
        <v>0</v>
      </c>
      <c r="BO64" s="34"/>
      <c r="BP64" s="34">
        <f>'P22'!$G74</f>
        <v>0</v>
      </c>
      <c r="BQ64" s="34">
        <f>'P23'!$G74</f>
        <v>0</v>
      </c>
      <c r="BR64" s="34">
        <f>'P24'!$G74</f>
        <v>0</v>
      </c>
      <c r="BS64" s="34">
        <f>'P25'!$G74</f>
        <v>0</v>
      </c>
      <c r="BT64" s="187">
        <f>'P26'!$G74</f>
        <v>0</v>
      </c>
      <c r="BU64" s="34">
        <f t="shared" si="254"/>
        <v>0</v>
      </c>
      <c r="BV64" s="188" t="str">
        <f t="shared" si="255"/>
        <v>-</v>
      </c>
    </row>
    <row r="65" ht="15.75" customHeight="1">
      <c r="A65" s="189" t="s">
        <v>450</v>
      </c>
      <c r="B65" s="182" t="str">
        <f>Résultats!B76</f>
        <v>10.8</v>
      </c>
      <c r="C65" s="183" t="str">
        <f>Résultats!C76</f>
        <v>A</v>
      </c>
      <c r="D65" s="34">
        <f>Résultats!E76</f>
        <v>0</v>
      </c>
      <c r="E65" s="33"/>
      <c r="F65" s="79" t="str">
        <f>'P01'!F75</f>
        <v>na</v>
      </c>
      <c r="G65" s="82" t="str">
        <f>'P02'!F75</f>
        <v>na</v>
      </c>
      <c r="H65" s="82" t="str">
        <f>'P03'!F75</f>
        <v>na</v>
      </c>
      <c r="I65" s="82" t="str">
        <f>'P04'!F75</f>
        <v>na</v>
      </c>
      <c r="J65" s="82" t="str">
        <f>'P05'!F75</f>
        <v>na</v>
      </c>
      <c r="K65" s="82" t="str">
        <f>'P06'!F75</f>
        <v>na</v>
      </c>
      <c r="L65" s="82" t="str">
        <f>'P07'!F75</f>
        <v>na</v>
      </c>
      <c r="M65" s="82" t="str">
        <f>'P08'!F75</f>
        <v>na</v>
      </c>
      <c r="N65" s="82" t="str">
        <f>'P09'!F75</f>
        <v>na</v>
      </c>
      <c r="O65" s="82" t="str">
        <f>'P10'!F75</f>
        <v>na</v>
      </c>
      <c r="P65" s="82" t="str">
        <f>'P11'!F75</f>
        <v>na</v>
      </c>
      <c r="Q65" s="82" t="str">
        <f>'P12'!F75</f>
        <v>na</v>
      </c>
      <c r="R65" s="82" t="str">
        <f>'P13'!F75</f>
        <v>na</v>
      </c>
      <c r="S65" s="82" t="str">
        <f>'P14'!F75</f>
        <v>nt</v>
      </c>
      <c r="T65" s="82" t="str">
        <f>'P15'!F75</f>
        <v>nt</v>
      </c>
      <c r="U65" s="82" t="str">
        <f>'P16'!F75</f>
        <v>nt</v>
      </c>
      <c r="V65" s="82" t="str">
        <f>'P17'!F75</f>
        <v>nt</v>
      </c>
      <c r="W65" s="82" t="str">
        <f>'P18'!F75</f>
        <v>nt</v>
      </c>
      <c r="X65" s="82" t="str">
        <f>'P19'!F75</f>
        <v>nt</v>
      </c>
      <c r="Y65" s="82" t="str">
        <f>'P20'!F75</f>
        <v>nt</v>
      </c>
      <c r="Z65" s="82" t="str">
        <f>'P21'!F75</f>
        <v>nt</v>
      </c>
      <c r="AA65" s="82" t="str">
        <f>'P22'!F75</f>
        <v>nt</v>
      </c>
      <c r="AB65" s="82" t="str">
        <f>'P23'!F75</f>
        <v>nt</v>
      </c>
      <c r="AC65" s="82" t="str">
        <f>'P24'!F75</f>
        <v>nt</v>
      </c>
      <c r="AD65" s="82" t="str">
        <f>'P25'!F75</f>
        <v>nt</v>
      </c>
      <c r="AE65" s="184" t="str">
        <f>'P26'!F75</f>
        <v>nt</v>
      </c>
      <c r="AF65" s="34">
        <f t="shared" si="249"/>
        <v>0</v>
      </c>
      <c r="AG65" s="34">
        <f t="shared" si="250"/>
        <v>0</v>
      </c>
      <c r="AH65" s="34">
        <f t="shared" si="251"/>
        <v>13</v>
      </c>
      <c r="AI65" s="34">
        <f t="shared" si="252"/>
        <v>13</v>
      </c>
      <c r="AJ65" s="50" t="str">
        <f t="shared" si="253"/>
        <v>NA</v>
      </c>
      <c r="AK65" s="33"/>
      <c r="AL65" s="33"/>
      <c r="AM65" s="33"/>
      <c r="AN65" s="33"/>
      <c r="AO65" s="33"/>
      <c r="AP65" s="33"/>
      <c r="AQ65" s="33"/>
      <c r="AR65" s="33"/>
      <c r="AS65" s="185" t="str">
        <f>Résultats!B76</f>
        <v>10.8</v>
      </c>
      <c r="AT65" s="186" t="str">
        <f>Résultats!C76</f>
        <v>A</v>
      </c>
      <c r="AU65" s="34">
        <f>'P01'!$G75</f>
        <v>0</v>
      </c>
      <c r="AV65" s="34">
        <f>'P02'!$G75</f>
        <v>0</v>
      </c>
      <c r="AW65" s="34">
        <f>'P03'!$G75</f>
        <v>0</v>
      </c>
      <c r="AX65" s="34">
        <f>'P04'!$G75</f>
        <v>0</v>
      </c>
      <c r="AY65" s="34">
        <f>'P05'!$G75</f>
        <v>0</v>
      </c>
      <c r="AZ65" s="34">
        <f>'P06'!$G75</f>
        <v>0</v>
      </c>
      <c r="BA65" s="34">
        <f>'P07'!$G75</f>
        <v>0</v>
      </c>
      <c r="BB65" s="34">
        <f>'P08'!$G75</f>
        <v>0</v>
      </c>
      <c r="BC65" s="34">
        <f>'P09'!$G75</f>
        <v>0</v>
      </c>
      <c r="BD65" s="34">
        <f>'P10'!$G75</f>
        <v>0</v>
      </c>
      <c r="BE65" s="34">
        <f>'P11'!$G75</f>
        <v>0</v>
      </c>
      <c r="BF65" s="34">
        <f>'P12'!$G75</f>
        <v>0</v>
      </c>
      <c r="BG65" s="34">
        <f>'P13'!$G75</f>
        <v>0</v>
      </c>
      <c r="BH65" s="34">
        <f>'P14'!$G75</f>
        <v>0</v>
      </c>
      <c r="BI65" s="34">
        <f>'P15'!$G75</f>
        <v>0</v>
      </c>
      <c r="BJ65" s="34">
        <f>'P16'!$G75</f>
        <v>0</v>
      </c>
      <c r="BK65" s="34">
        <f>'P17'!$G75</f>
        <v>0</v>
      </c>
      <c r="BL65" s="34">
        <f>'P18'!$G75</f>
        <v>0</v>
      </c>
      <c r="BM65" s="34">
        <f>'P19'!$G75</f>
        <v>0</v>
      </c>
      <c r="BN65" s="34">
        <f>'P20'!$G75</f>
        <v>0</v>
      </c>
      <c r="BO65" s="34"/>
      <c r="BP65" s="34">
        <f>'P22'!$G75</f>
        <v>0</v>
      </c>
      <c r="BQ65" s="34">
        <f>'P23'!$G75</f>
        <v>0</v>
      </c>
      <c r="BR65" s="34">
        <f>'P24'!$G75</f>
        <v>0</v>
      </c>
      <c r="BS65" s="34">
        <f>'P25'!$G75</f>
        <v>0</v>
      </c>
      <c r="BT65" s="187">
        <f>'P26'!$G75</f>
        <v>0</v>
      </c>
      <c r="BU65" s="34">
        <f t="shared" si="254"/>
        <v>0</v>
      </c>
      <c r="BV65" s="188" t="str">
        <f t="shared" si="255"/>
        <v>-</v>
      </c>
    </row>
    <row r="66" ht="15.75" customHeight="1">
      <c r="A66" s="189" t="s">
        <v>450</v>
      </c>
      <c r="B66" s="182" t="str">
        <f>Résultats!B77</f>
        <v>10.9</v>
      </c>
      <c r="C66" s="183" t="str">
        <f>Résultats!C77</f>
        <v>A</v>
      </c>
      <c r="D66" s="34">
        <f>Résultats!E77</f>
        <v>0</v>
      </c>
      <c r="E66" s="33"/>
      <c r="F66" s="79" t="str">
        <f>'P01'!F76</f>
        <v>na</v>
      </c>
      <c r="G66" s="82" t="str">
        <f>'P02'!F76</f>
        <v>na</v>
      </c>
      <c r="H66" s="82" t="str">
        <f>'P03'!F76</f>
        <v>na</v>
      </c>
      <c r="I66" s="82" t="str">
        <f>'P04'!F76</f>
        <v>na</v>
      </c>
      <c r="J66" s="82" t="str">
        <f>'P05'!F76</f>
        <v>na</v>
      </c>
      <c r="K66" s="82" t="str">
        <f>'P06'!F76</f>
        <v>na</v>
      </c>
      <c r="L66" s="82" t="str">
        <f>'P07'!F76</f>
        <v>na</v>
      </c>
      <c r="M66" s="82" t="str">
        <f>'P08'!F76</f>
        <v>na</v>
      </c>
      <c r="N66" s="82" t="str">
        <f>'P09'!F76</f>
        <v>na</v>
      </c>
      <c r="O66" s="82" t="str">
        <f>'P10'!F76</f>
        <v>na</v>
      </c>
      <c r="P66" s="82" t="str">
        <f>'P11'!F76</f>
        <v>na</v>
      </c>
      <c r="Q66" s="82" t="str">
        <f>'P12'!F76</f>
        <v>na</v>
      </c>
      <c r="R66" s="82" t="str">
        <f>'P13'!F76</f>
        <v>na</v>
      </c>
      <c r="S66" s="82" t="str">
        <f>'P14'!F76</f>
        <v>nt</v>
      </c>
      <c r="T66" s="82" t="str">
        <f>'P15'!F76</f>
        <v>nt</v>
      </c>
      <c r="U66" s="82" t="str">
        <f>'P16'!F76</f>
        <v>nt</v>
      </c>
      <c r="V66" s="82" t="str">
        <f>'P17'!F76</f>
        <v>nt</v>
      </c>
      <c r="W66" s="82" t="str">
        <f>'P18'!F76</f>
        <v>nt</v>
      </c>
      <c r="X66" s="82" t="str">
        <f>'P19'!F76</f>
        <v>nt</v>
      </c>
      <c r="Y66" s="82" t="str">
        <f>'P20'!F76</f>
        <v>nt</v>
      </c>
      <c r="Z66" s="82" t="str">
        <f>'P21'!F76</f>
        <v>nt</v>
      </c>
      <c r="AA66" s="82" t="str">
        <f>'P22'!F76</f>
        <v>nt</v>
      </c>
      <c r="AB66" s="82" t="str">
        <f>'P23'!F76</f>
        <v>nt</v>
      </c>
      <c r="AC66" s="82" t="str">
        <f>'P24'!F76</f>
        <v>nt</v>
      </c>
      <c r="AD66" s="82" t="str">
        <f>'P25'!F76</f>
        <v>nt</v>
      </c>
      <c r="AE66" s="184" t="str">
        <f>'P26'!F76</f>
        <v>nt</v>
      </c>
      <c r="AF66" s="34">
        <f t="shared" ref="AF66:AF107" si="264">COUNTIF($F66:$AE66,"c")</f>
        <v>0</v>
      </c>
      <c r="AG66" s="34">
        <f t="shared" ref="AG66:AG107" si="265">COUNTIF($F66:$AE66,"nc")</f>
        <v>0</v>
      </c>
      <c r="AH66" s="34">
        <f t="shared" ref="AH66:AH107" si="266">COUNTIF($F66:$AE66,"na")</f>
        <v>13</v>
      </c>
      <c r="AI66" s="34">
        <f t="shared" ref="AI66:AI107" si="267">COUNTIF($F66:$AE66,"nt")</f>
        <v>13</v>
      </c>
      <c r="AJ66" s="50" t="str">
        <f t="shared" ref="AJ66:AJ107" si="268">IF(AG66&gt;0,"NC",IF(AF66&gt;0,"C",IF(AH66&gt;0,"NA",IF(AI66&gt;0,"NT"))))</f>
        <v>NA</v>
      </c>
      <c r="AK66" s="33"/>
      <c r="AL66" s="33"/>
      <c r="AM66" s="33"/>
      <c r="AN66" s="33"/>
      <c r="AO66" s="33"/>
      <c r="AP66" s="33"/>
      <c r="AQ66" s="33"/>
      <c r="AR66" s="33"/>
      <c r="AS66" s="185" t="str">
        <f>Résultats!B77</f>
        <v>10.9</v>
      </c>
      <c r="AT66" s="186" t="str">
        <f>Résultats!C77</f>
        <v>A</v>
      </c>
      <c r="AU66" s="34">
        <f>'P01'!$G76</f>
        <v>0</v>
      </c>
      <c r="AV66" s="34">
        <f>'P02'!$G76</f>
        <v>0</v>
      </c>
      <c r="AW66" s="34">
        <f>'P03'!$G76</f>
        <v>0</v>
      </c>
      <c r="AX66" s="34">
        <f>'P04'!$G76</f>
        <v>0</v>
      </c>
      <c r="AY66" s="34">
        <f>'P05'!$G76</f>
        <v>0</v>
      </c>
      <c r="AZ66" s="34">
        <f>'P06'!$G76</f>
        <v>0</v>
      </c>
      <c r="BA66" s="34">
        <f>'P07'!$G76</f>
        <v>0</v>
      </c>
      <c r="BB66" s="34">
        <f>'P08'!$G76</f>
        <v>0</v>
      </c>
      <c r="BC66" s="34">
        <f>'P09'!$G76</f>
        <v>0</v>
      </c>
      <c r="BD66" s="34">
        <f>'P10'!$G76</f>
        <v>0</v>
      </c>
      <c r="BE66" s="34">
        <f>'P11'!$G76</f>
        <v>0</v>
      </c>
      <c r="BF66" s="34">
        <f>'P12'!$G76</f>
        <v>0</v>
      </c>
      <c r="BG66" s="34">
        <f>'P13'!$G76</f>
        <v>0</v>
      </c>
      <c r="BH66" s="34">
        <f>'P14'!$G76</f>
        <v>0</v>
      </c>
      <c r="BI66" s="34">
        <f>'P15'!$G76</f>
        <v>0</v>
      </c>
      <c r="BJ66" s="34">
        <f>'P16'!$G76</f>
        <v>0</v>
      </c>
      <c r="BK66" s="34">
        <f>'P17'!$G76</f>
        <v>0</v>
      </c>
      <c r="BL66" s="34">
        <f>'P18'!$G76</f>
        <v>0</v>
      </c>
      <c r="BM66" s="34">
        <f>'P19'!$G76</f>
        <v>0</v>
      </c>
      <c r="BN66" s="34">
        <f>'P20'!$G76</f>
        <v>0</v>
      </c>
      <c r="BO66" s="34"/>
      <c r="BP66" s="34">
        <f>'P22'!$G76</f>
        <v>0</v>
      </c>
      <c r="BQ66" s="34">
        <f>'P23'!$G76</f>
        <v>0</v>
      </c>
      <c r="BR66" s="34">
        <f>'P24'!$G76</f>
        <v>0</v>
      </c>
      <c r="BS66" s="34">
        <f>'P25'!$G76</f>
        <v>0</v>
      </c>
      <c r="BT66" s="187">
        <f>'P26'!$G76</f>
        <v>0</v>
      </c>
      <c r="BU66" s="34">
        <f t="shared" ref="BU66:BU107" si="269">COUNTIF(AU66:BS66,"D")</f>
        <v>0</v>
      </c>
      <c r="BV66" s="188" t="str">
        <f t="shared" ref="BV66:BV107" si="270">IF(BU66&gt;0,"D","-")</f>
        <v>-</v>
      </c>
    </row>
    <row r="67" ht="15.75" customHeight="1">
      <c r="A67" s="189" t="s">
        <v>450</v>
      </c>
      <c r="B67" s="182" t="str">
        <f>Résultats!B78</f>
        <v>10.10</v>
      </c>
      <c r="C67" s="183" t="str">
        <f>Résultats!C78</f>
        <v>A</v>
      </c>
      <c r="D67" s="34">
        <f>Résultats!E78</f>
        <v>0</v>
      </c>
      <c r="E67" s="33"/>
      <c r="F67" s="79" t="str">
        <f>'P01'!F77</f>
        <v>na</v>
      </c>
      <c r="G67" s="82" t="str">
        <f>'P02'!F77</f>
        <v>na</v>
      </c>
      <c r="H67" s="82" t="str">
        <f>'P03'!F77</f>
        <v>na</v>
      </c>
      <c r="I67" s="82" t="str">
        <f>'P04'!F77</f>
        <v>na</v>
      </c>
      <c r="J67" s="82" t="str">
        <f>'P05'!F77</f>
        <v>na</v>
      </c>
      <c r="K67" s="82" t="str">
        <f>'P06'!F77</f>
        <v>na</v>
      </c>
      <c r="L67" s="82" t="str">
        <f>'P07'!F77</f>
        <v>na</v>
      </c>
      <c r="M67" s="82" t="str">
        <f>'P08'!F77</f>
        <v>na</v>
      </c>
      <c r="N67" s="82" t="str">
        <f>'P09'!F77</f>
        <v>na</v>
      </c>
      <c r="O67" s="82" t="str">
        <f>'P10'!F77</f>
        <v>na</v>
      </c>
      <c r="P67" s="82" t="str">
        <f>'P11'!F77</f>
        <v>na</v>
      </c>
      <c r="Q67" s="82" t="str">
        <f>'P12'!F77</f>
        <v>na</v>
      </c>
      <c r="R67" s="82" t="str">
        <f>'P13'!F77</f>
        <v>na</v>
      </c>
      <c r="S67" s="82" t="str">
        <f>'P14'!F77</f>
        <v>nt</v>
      </c>
      <c r="T67" s="82" t="str">
        <f>'P15'!F77</f>
        <v>nt</v>
      </c>
      <c r="U67" s="82" t="str">
        <f>'P16'!F77</f>
        <v>nt</v>
      </c>
      <c r="V67" s="82" t="str">
        <f>'P17'!F77</f>
        <v>nt</v>
      </c>
      <c r="W67" s="82" t="str">
        <f>'P18'!F77</f>
        <v>nt</v>
      </c>
      <c r="X67" s="82" t="str">
        <f>'P19'!F77</f>
        <v>nt</v>
      </c>
      <c r="Y67" s="82" t="str">
        <f>'P20'!F77</f>
        <v>nt</v>
      </c>
      <c r="Z67" s="82" t="str">
        <f>'P21'!F77</f>
        <v>nt</v>
      </c>
      <c r="AA67" s="82" t="str">
        <f>'P22'!F77</f>
        <v>nt</v>
      </c>
      <c r="AB67" s="82" t="str">
        <f>'P23'!F77</f>
        <v>nt</v>
      </c>
      <c r="AC67" s="82" t="str">
        <f>'P24'!F77</f>
        <v>nt</v>
      </c>
      <c r="AD67" s="82" t="str">
        <f>'P25'!F77</f>
        <v>nt</v>
      </c>
      <c r="AE67" s="184" t="str">
        <f>'P26'!F77</f>
        <v>nt</v>
      </c>
      <c r="AF67" s="34">
        <f t="shared" si="264"/>
        <v>0</v>
      </c>
      <c r="AG67" s="34">
        <f t="shared" si="265"/>
        <v>0</v>
      </c>
      <c r="AH67" s="34">
        <f t="shared" si="266"/>
        <v>13</v>
      </c>
      <c r="AI67" s="34">
        <f t="shared" si="267"/>
        <v>13</v>
      </c>
      <c r="AJ67" s="50" t="str">
        <f t="shared" si="268"/>
        <v>NA</v>
      </c>
      <c r="AK67" s="33"/>
      <c r="AL67" s="33"/>
      <c r="AM67" s="33"/>
      <c r="AN67" s="33"/>
      <c r="AO67" s="33"/>
      <c r="AP67" s="33"/>
      <c r="AQ67" s="33"/>
      <c r="AR67" s="33"/>
      <c r="AS67" s="185" t="str">
        <f>Résultats!B78</f>
        <v>10.10</v>
      </c>
      <c r="AT67" s="186" t="str">
        <f>Résultats!C78</f>
        <v>A</v>
      </c>
      <c r="AU67" s="34">
        <f>'P01'!$G77</f>
        <v>0</v>
      </c>
      <c r="AV67" s="34">
        <f>'P02'!$G77</f>
        <v>0</v>
      </c>
      <c r="AW67" s="34">
        <f>'P03'!$G77</f>
        <v>0</v>
      </c>
      <c r="AX67" s="34">
        <f>'P04'!$G77</f>
        <v>0</v>
      </c>
      <c r="AY67" s="34">
        <f>'P05'!$G77</f>
        <v>0</v>
      </c>
      <c r="AZ67" s="34">
        <f>'P06'!$G77</f>
        <v>0</v>
      </c>
      <c r="BA67" s="34">
        <f>'P07'!$G77</f>
        <v>0</v>
      </c>
      <c r="BB67" s="34">
        <f>'P08'!$G77</f>
        <v>0</v>
      </c>
      <c r="BC67" s="34">
        <f>'P09'!$G77</f>
        <v>0</v>
      </c>
      <c r="BD67" s="34">
        <f>'P10'!$G77</f>
        <v>0</v>
      </c>
      <c r="BE67" s="34">
        <f>'P11'!$G77</f>
        <v>0</v>
      </c>
      <c r="BF67" s="34">
        <f>'P12'!$G77</f>
        <v>0</v>
      </c>
      <c r="BG67" s="34">
        <f>'P13'!$G77</f>
        <v>0</v>
      </c>
      <c r="BH67" s="34">
        <f>'P14'!$G77</f>
        <v>0</v>
      </c>
      <c r="BI67" s="34">
        <f>'P15'!$G77</f>
        <v>0</v>
      </c>
      <c r="BJ67" s="34">
        <f>'P16'!$G77</f>
        <v>0</v>
      </c>
      <c r="BK67" s="34">
        <f>'P17'!$G77</f>
        <v>0</v>
      </c>
      <c r="BL67" s="34">
        <f>'P18'!$G77</f>
        <v>0</v>
      </c>
      <c r="BM67" s="34">
        <f>'P19'!$G77</f>
        <v>0</v>
      </c>
      <c r="BN67" s="34">
        <f>'P20'!$G77</f>
        <v>0</v>
      </c>
      <c r="BO67" s="34"/>
      <c r="BP67" s="34">
        <f>'P22'!$G77</f>
        <v>0</v>
      </c>
      <c r="BQ67" s="34">
        <f>'P23'!$G77</f>
        <v>0</v>
      </c>
      <c r="BR67" s="34">
        <f>'P24'!$G77</f>
        <v>0</v>
      </c>
      <c r="BS67" s="34">
        <f>'P25'!$G77</f>
        <v>0</v>
      </c>
      <c r="BT67" s="187">
        <f>'P26'!$G77</f>
        <v>0</v>
      </c>
      <c r="BU67" s="34">
        <f t="shared" si="269"/>
        <v>0</v>
      </c>
      <c r="BV67" s="188" t="str">
        <f t="shared" si="270"/>
        <v>-</v>
      </c>
    </row>
    <row r="68" ht="15.75" customHeight="1">
      <c r="A68" s="189" t="s">
        <v>450</v>
      </c>
      <c r="B68" s="182" t="str">
        <f>Résultats!B79</f>
        <v>10.11</v>
      </c>
      <c r="C68" s="183" t="str">
        <f>Résultats!C79</f>
        <v>AA</v>
      </c>
      <c r="D68" s="34">
        <f>Résultats!E79</f>
        <v>0</v>
      </c>
      <c r="E68" s="33"/>
      <c r="F68" s="79" t="str">
        <f>'P01'!F78</f>
        <v>c</v>
      </c>
      <c r="G68" s="82" t="str">
        <f>'P02'!F78</f>
        <v>c</v>
      </c>
      <c r="H68" s="82" t="str">
        <f>'P03'!F78</f>
        <v>c</v>
      </c>
      <c r="I68" s="82" t="str">
        <f>'P04'!F78</f>
        <v>c</v>
      </c>
      <c r="J68" s="82" t="str">
        <f>'P05'!F78</f>
        <v>c</v>
      </c>
      <c r="K68" s="82" t="str">
        <f>'P06'!F78</f>
        <v>c</v>
      </c>
      <c r="L68" s="82" t="str">
        <f>'P07'!F78</f>
        <v>c</v>
      </c>
      <c r="M68" s="82" t="str">
        <f>'P08'!F78</f>
        <v>c</v>
      </c>
      <c r="N68" s="82" t="str">
        <f>'P09'!F78</f>
        <v>c</v>
      </c>
      <c r="O68" s="82" t="str">
        <f>'P10'!F78</f>
        <v>c</v>
      </c>
      <c r="P68" s="82" t="str">
        <f>'P11'!F78</f>
        <v>c</v>
      </c>
      <c r="Q68" s="82" t="str">
        <f>'P12'!F78</f>
        <v>c</v>
      </c>
      <c r="R68" s="82" t="str">
        <f>'P13'!F78</f>
        <v>c</v>
      </c>
      <c r="S68" s="82" t="str">
        <f>'P14'!F78</f>
        <v>nt</v>
      </c>
      <c r="T68" s="82" t="str">
        <f>'P15'!F78</f>
        <v>nt</v>
      </c>
      <c r="U68" s="82" t="str">
        <f>'P16'!F78</f>
        <v>nt</v>
      </c>
      <c r="V68" s="82" t="str">
        <f>'P17'!F78</f>
        <v>nt</v>
      </c>
      <c r="W68" s="82" t="str">
        <f>'P18'!F78</f>
        <v>nt</v>
      </c>
      <c r="X68" s="82" t="str">
        <f>'P19'!F78</f>
        <v>nt</v>
      </c>
      <c r="Y68" s="82" t="str">
        <f>'P20'!F78</f>
        <v>nt</v>
      </c>
      <c r="Z68" s="82" t="str">
        <f>'P21'!F78</f>
        <v>nt</v>
      </c>
      <c r="AA68" s="82" t="str">
        <f>'P22'!F78</f>
        <v>nt</v>
      </c>
      <c r="AB68" s="82" t="str">
        <f>'P23'!F78</f>
        <v>nt</v>
      </c>
      <c r="AC68" s="82" t="str">
        <f>'P24'!F78</f>
        <v>nt</v>
      </c>
      <c r="AD68" s="82" t="str">
        <f>'P25'!F78</f>
        <v>nt</v>
      </c>
      <c r="AE68" s="184" t="str">
        <f>'P26'!F78</f>
        <v>nt</v>
      </c>
      <c r="AF68" s="34">
        <f t="shared" si="264"/>
        <v>13</v>
      </c>
      <c r="AG68" s="34">
        <f t="shared" si="265"/>
        <v>0</v>
      </c>
      <c r="AH68" s="34">
        <f t="shared" si="266"/>
        <v>0</v>
      </c>
      <c r="AI68" s="34">
        <f t="shared" si="267"/>
        <v>13</v>
      </c>
      <c r="AJ68" s="50" t="str">
        <f t="shared" si="268"/>
        <v>C</v>
      </c>
      <c r="AK68" s="33"/>
      <c r="AL68" s="33"/>
      <c r="AM68" s="33"/>
      <c r="AN68" s="33"/>
      <c r="AO68" s="33"/>
      <c r="AP68" s="33"/>
      <c r="AQ68" s="33"/>
      <c r="AR68" s="33"/>
      <c r="AS68" s="185" t="str">
        <f>Résultats!B79</f>
        <v>10.11</v>
      </c>
      <c r="AT68" s="186" t="str">
        <f>Résultats!C79</f>
        <v>AA</v>
      </c>
      <c r="AU68" s="34">
        <f>'P01'!$G78</f>
        <v>0</v>
      </c>
      <c r="AV68" s="34">
        <f>'P02'!$G78</f>
        <v>0</v>
      </c>
      <c r="AW68" s="34">
        <f>'P03'!$G78</f>
        <v>0</v>
      </c>
      <c r="AX68" s="34">
        <f>'P04'!$G78</f>
        <v>0</v>
      </c>
      <c r="AY68" s="34">
        <f>'P05'!$G78</f>
        <v>0</v>
      </c>
      <c r="AZ68" s="34">
        <f>'P06'!$G78</f>
        <v>0</v>
      </c>
      <c r="BA68" s="34">
        <f>'P07'!$G78</f>
        <v>0</v>
      </c>
      <c r="BB68" s="34">
        <f>'P08'!$G78</f>
        <v>0</v>
      </c>
      <c r="BC68" s="34">
        <f>'P09'!$G78</f>
        <v>0</v>
      </c>
      <c r="BD68" s="34">
        <f>'P10'!$G78</f>
        <v>0</v>
      </c>
      <c r="BE68" s="34">
        <f>'P11'!$G78</f>
        <v>0</v>
      </c>
      <c r="BF68" s="34">
        <f>'P12'!$G78</f>
        <v>0</v>
      </c>
      <c r="BG68" s="34">
        <f>'P13'!$G78</f>
        <v>0</v>
      </c>
      <c r="BH68" s="34">
        <f>'P14'!$G78</f>
        <v>0</v>
      </c>
      <c r="BI68" s="34">
        <f>'P15'!$G78</f>
        <v>0</v>
      </c>
      <c r="BJ68" s="34">
        <f>'P16'!$G78</f>
        <v>0</v>
      </c>
      <c r="BK68" s="34">
        <f>'P17'!$G78</f>
        <v>0</v>
      </c>
      <c r="BL68" s="34">
        <f>'P18'!$G78</f>
        <v>0</v>
      </c>
      <c r="BM68" s="34">
        <f>'P19'!$G78</f>
        <v>0</v>
      </c>
      <c r="BN68" s="34">
        <f>'P20'!$G78</f>
        <v>0</v>
      </c>
      <c r="BO68" s="34"/>
      <c r="BP68" s="34">
        <f>'P22'!$G78</f>
        <v>0</v>
      </c>
      <c r="BQ68" s="34">
        <f>'P23'!$G78</f>
        <v>0</v>
      </c>
      <c r="BR68" s="34">
        <f>'P24'!$G78</f>
        <v>0</v>
      </c>
      <c r="BS68" s="34">
        <f>'P25'!$G78</f>
        <v>0</v>
      </c>
      <c r="BT68" s="187">
        <f>'P26'!$G78</f>
        <v>0</v>
      </c>
      <c r="BU68" s="34">
        <f t="shared" si="269"/>
        <v>0</v>
      </c>
      <c r="BV68" s="188" t="str">
        <f t="shared" si="270"/>
        <v>-</v>
      </c>
    </row>
    <row r="69" ht="15.75" customHeight="1">
      <c r="A69" s="189" t="s">
        <v>450</v>
      </c>
      <c r="B69" s="182" t="str">
        <f>Résultats!B80</f>
        <v>10.12</v>
      </c>
      <c r="C69" s="183" t="str">
        <f>Résultats!C80</f>
        <v>AA</v>
      </c>
      <c r="D69" s="34">
        <f>Résultats!E80</f>
        <v>0</v>
      </c>
      <c r="E69" s="33"/>
      <c r="F69" s="79" t="str">
        <f>'P01'!F79</f>
        <v>c</v>
      </c>
      <c r="G69" s="82" t="str">
        <f>'P02'!F79</f>
        <v>c</v>
      </c>
      <c r="H69" s="82" t="str">
        <f>'P03'!F79</f>
        <v>c</v>
      </c>
      <c r="I69" s="82" t="str">
        <f>'P04'!F79</f>
        <v>c</v>
      </c>
      <c r="J69" s="82" t="str">
        <f>'P05'!F79</f>
        <v>c</v>
      </c>
      <c r="K69" s="82" t="str">
        <f>'P06'!F79</f>
        <v>c</v>
      </c>
      <c r="L69" s="82" t="str">
        <f>'P07'!F79</f>
        <v>c</v>
      </c>
      <c r="M69" s="82" t="str">
        <f>'P08'!F79</f>
        <v>c</v>
      </c>
      <c r="N69" s="82" t="str">
        <f>'P09'!F79</f>
        <v>c</v>
      </c>
      <c r="O69" s="82" t="str">
        <f>'P10'!F79</f>
        <v>c</v>
      </c>
      <c r="P69" s="82" t="str">
        <f>'P11'!F79</f>
        <v>c</v>
      </c>
      <c r="Q69" s="82" t="str">
        <f>'P12'!F79</f>
        <v>c</v>
      </c>
      <c r="R69" s="82" t="str">
        <f>'P13'!F79</f>
        <v>c</v>
      </c>
      <c r="S69" s="82" t="str">
        <f>'P14'!F79</f>
        <v>nt</v>
      </c>
      <c r="T69" s="82" t="str">
        <f>'P15'!F79</f>
        <v>nt</v>
      </c>
      <c r="U69" s="82" t="str">
        <f>'P16'!F79</f>
        <v>nt</v>
      </c>
      <c r="V69" s="82" t="str">
        <f>'P17'!F79</f>
        <v>nt</v>
      </c>
      <c r="W69" s="82" t="str">
        <f>'P18'!F79</f>
        <v>nt</v>
      </c>
      <c r="X69" s="82" t="str">
        <f>'P19'!F79</f>
        <v>nt</v>
      </c>
      <c r="Y69" s="82" t="str">
        <f>'P20'!F79</f>
        <v>nt</v>
      </c>
      <c r="Z69" s="82" t="str">
        <f>'P21'!F79</f>
        <v>nt</v>
      </c>
      <c r="AA69" s="82" t="str">
        <f>'P22'!F79</f>
        <v>nt</v>
      </c>
      <c r="AB69" s="82" t="str">
        <f>'P23'!F79</f>
        <v>nt</v>
      </c>
      <c r="AC69" s="82" t="str">
        <f>'P24'!F79</f>
        <v>nt</v>
      </c>
      <c r="AD69" s="82" t="str">
        <f>'P25'!F79</f>
        <v>nt</v>
      </c>
      <c r="AE69" s="184" t="str">
        <f>'P26'!F79</f>
        <v>nt</v>
      </c>
      <c r="AF69" s="34">
        <f t="shared" si="264"/>
        <v>13</v>
      </c>
      <c r="AG69" s="34">
        <f t="shared" si="265"/>
        <v>0</v>
      </c>
      <c r="AH69" s="34">
        <f t="shared" si="266"/>
        <v>0</v>
      </c>
      <c r="AI69" s="34">
        <f t="shared" si="267"/>
        <v>13</v>
      </c>
      <c r="AJ69" s="50" t="str">
        <f t="shared" si="268"/>
        <v>C</v>
      </c>
      <c r="AK69" s="33"/>
      <c r="AL69" s="33"/>
      <c r="AM69" s="33"/>
      <c r="AN69" s="33"/>
      <c r="AO69" s="33"/>
      <c r="AP69" s="33"/>
      <c r="AQ69" s="33"/>
      <c r="AR69" s="33"/>
      <c r="AS69" s="185" t="str">
        <f>Résultats!B80</f>
        <v>10.12</v>
      </c>
      <c r="AT69" s="186" t="str">
        <f>Résultats!C80</f>
        <v>AA</v>
      </c>
      <c r="AU69" s="34">
        <f>'P01'!$G79</f>
        <v>0</v>
      </c>
      <c r="AV69" s="34">
        <f>'P02'!$G79</f>
        <v>0</v>
      </c>
      <c r="AW69" s="34">
        <f>'P03'!$G79</f>
        <v>0</v>
      </c>
      <c r="AX69" s="34">
        <f>'P04'!$G79</f>
        <v>0</v>
      </c>
      <c r="AY69" s="34">
        <f>'P05'!$G79</f>
        <v>0</v>
      </c>
      <c r="AZ69" s="34">
        <f>'P06'!$G79</f>
        <v>0</v>
      </c>
      <c r="BA69" s="34">
        <f>'P07'!$G79</f>
        <v>0</v>
      </c>
      <c r="BB69" s="34">
        <f>'P08'!$G79</f>
        <v>0</v>
      </c>
      <c r="BC69" s="34">
        <f>'P09'!$G79</f>
        <v>0</v>
      </c>
      <c r="BD69" s="34">
        <f>'P10'!$G79</f>
        <v>0</v>
      </c>
      <c r="BE69" s="34">
        <f>'P11'!$G79</f>
        <v>0</v>
      </c>
      <c r="BF69" s="34">
        <f>'P12'!$G79</f>
        <v>0</v>
      </c>
      <c r="BG69" s="34">
        <f>'P13'!$G79</f>
        <v>0</v>
      </c>
      <c r="BH69" s="34">
        <f>'P14'!$G79</f>
        <v>0</v>
      </c>
      <c r="BI69" s="34">
        <f>'P15'!$G79</f>
        <v>0</v>
      </c>
      <c r="BJ69" s="34">
        <f>'P16'!$G79</f>
        <v>0</v>
      </c>
      <c r="BK69" s="34">
        <f>'P17'!$G79</f>
        <v>0</v>
      </c>
      <c r="BL69" s="34">
        <f>'P18'!$G79</f>
        <v>0</v>
      </c>
      <c r="BM69" s="34">
        <f>'P19'!$G79</f>
        <v>0</v>
      </c>
      <c r="BN69" s="34">
        <f>'P20'!$G79</f>
        <v>0</v>
      </c>
      <c r="BO69" s="34"/>
      <c r="BP69" s="34">
        <f>'P22'!$G79</f>
        <v>0</v>
      </c>
      <c r="BQ69" s="34">
        <f>'P23'!$G79</f>
        <v>0</v>
      </c>
      <c r="BR69" s="34">
        <f>'P24'!$G79</f>
        <v>0</v>
      </c>
      <c r="BS69" s="34">
        <f>'P25'!$G79</f>
        <v>0</v>
      </c>
      <c r="BT69" s="187">
        <f>'P26'!$G79</f>
        <v>0</v>
      </c>
      <c r="BU69" s="34">
        <f t="shared" si="269"/>
        <v>0</v>
      </c>
      <c r="BV69" s="188" t="str">
        <f t="shared" si="270"/>
        <v>-</v>
      </c>
    </row>
    <row r="70" ht="15.75" customHeight="1">
      <c r="A70" s="189" t="s">
        <v>450</v>
      </c>
      <c r="B70" s="182" t="str">
        <f>Résultats!B81</f>
        <v>10.13</v>
      </c>
      <c r="C70" s="183" t="str">
        <f>Résultats!C81</f>
        <v>AA</v>
      </c>
      <c r="D70" s="34">
        <f>Résultats!E81</f>
        <v>0</v>
      </c>
      <c r="E70" s="33"/>
      <c r="F70" s="79" t="str">
        <f>'P01'!F80</f>
        <v>na</v>
      </c>
      <c r="G70" s="82" t="str">
        <f>'P02'!F80</f>
        <v>na</v>
      </c>
      <c r="H70" s="82" t="str">
        <f>'P03'!F80</f>
        <v>na</v>
      </c>
      <c r="I70" s="82" t="str">
        <f>'P04'!F80</f>
        <v>na</v>
      </c>
      <c r="J70" s="82" t="str">
        <f>'P05'!F80</f>
        <v>na</v>
      </c>
      <c r="K70" s="82" t="str">
        <f>'P06'!F80</f>
        <v>na</v>
      </c>
      <c r="L70" s="82" t="str">
        <f>'P07'!F80</f>
        <v>na</v>
      </c>
      <c r="M70" s="82" t="str">
        <f>'P08'!F80</f>
        <v>na</v>
      </c>
      <c r="N70" s="82" t="str">
        <f>'P09'!F80</f>
        <v>na</v>
      </c>
      <c r="O70" s="82" t="str">
        <f>'P10'!F80</f>
        <v>na</v>
      </c>
      <c r="P70" s="82" t="str">
        <f>'P11'!F80</f>
        <v>na</v>
      </c>
      <c r="Q70" s="82" t="str">
        <f>'P12'!F80</f>
        <v>na</v>
      </c>
      <c r="R70" s="82" t="str">
        <f>'P13'!F80</f>
        <v>na</v>
      </c>
      <c r="S70" s="82" t="str">
        <f>'P14'!F80</f>
        <v>nt</v>
      </c>
      <c r="T70" s="82" t="str">
        <f>'P15'!F80</f>
        <v>nt</v>
      </c>
      <c r="U70" s="82" t="str">
        <f>'P16'!F80</f>
        <v>nt</v>
      </c>
      <c r="V70" s="82" t="str">
        <f>'P17'!F80</f>
        <v>nt</v>
      </c>
      <c r="W70" s="82" t="str">
        <f>'P18'!F80</f>
        <v>nt</v>
      </c>
      <c r="X70" s="82" t="str">
        <f>'P19'!F80</f>
        <v>nt</v>
      </c>
      <c r="Y70" s="82" t="str">
        <f>'P20'!F80</f>
        <v>nt</v>
      </c>
      <c r="Z70" s="82" t="str">
        <f>'P21'!F80</f>
        <v>nt</v>
      </c>
      <c r="AA70" s="82" t="str">
        <f>'P22'!F80</f>
        <v>nt</v>
      </c>
      <c r="AB70" s="82" t="str">
        <f>'P23'!F80</f>
        <v>nt</v>
      </c>
      <c r="AC70" s="82" t="str">
        <f>'P24'!F80</f>
        <v>nt</v>
      </c>
      <c r="AD70" s="82" t="str">
        <f>'P25'!F80</f>
        <v>nt</v>
      </c>
      <c r="AE70" s="184" t="str">
        <f>'P26'!F80</f>
        <v>nt</v>
      </c>
      <c r="AF70" s="34">
        <f t="shared" si="264"/>
        <v>0</v>
      </c>
      <c r="AG70" s="34">
        <f t="shared" si="265"/>
        <v>0</v>
      </c>
      <c r="AH70" s="34">
        <f t="shared" si="266"/>
        <v>13</v>
      </c>
      <c r="AI70" s="34">
        <f t="shared" si="267"/>
        <v>13</v>
      </c>
      <c r="AJ70" s="50" t="str">
        <f t="shared" si="268"/>
        <v>NA</v>
      </c>
      <c r="AK70" s="33"/>
      <c r="AL70" s="33"/>
      <c r="AM70" s="33"/>
      <c r="AN70" s="33"/>
      <c r="AO70" s="33"/>
      <c r="AP70" s="33"/>
      <c r="AQ70" s="33"/>
      <c r="AR70" s="33"/>
      <c r="AS70" s="185" t="str">
        <f>Résultats!B81</f>
        <v>10.13</v>
      </c>
      <c r="AT70" s="186" t="str">
        <f>Résultats!C81</f>
        <v>AA</v>
      </c>
      <c r="AU70" s="34">
        <f>'P01'!$G80</f>
        <v>0</v>
      </c>
      <c r="AV70" s="34">
        <f>'P02'!$G80</f>
        <v>0</v>
      </c>
      <c r="AW70" s="34">
        <f>'P03'!$G80</f>
        <v>0</v>
      </c>
      <c r="AX70" s="34">
        <f>'P04'!$G80</f>
        <v>0</v>
      </c>
      <c r="AY70" s="34">
        <f>'P05'!$G80</f>
        <v>0</v>
      </c>
      <c r="AZ70" s="34">
        <f>'P06'!$G80</f>
        <v>0</v>
      </c>
      <c r="BA70" s="34">
        <f>'P07'!$G80</f>
        <v>0</v>
      </c>
      <c r="BB70" s="34">
        <f>'P08'!$G80</f>
        <v>0</v>
      </c>
      <c r="BC70" s="34">
        <f>'P09'!$G80</f>
        <v>0</v>
      </c>
      <c r="BD70" s="34">
        <f>'P10'!$G80</f>
        <v>0</v>
      </c>
      <c r="BE70" s="34">
        <f>'P11'!$G80</f>
        <v>0</v>
      </c>
      <c r="BF70" s="34">
        <f>'P12'!$G80</f>
        <v>0</v>
      </c>
      <c r="BG70" s="34">
        <f>'P13'!$G80</f>
        <v>0</v>
      </c>
      <c r="BH70" s="34">
        <f>'P14'!$G80</f>
        <v>0</v>
      </c>
      <c r="BI70" s="34">
        <f>'P15'!$G80</f>
        <v>0</v>
      </c>
      <c r="BJ70" s="34">
        <f>'P16'!$G80</f>
        <v>0</v>
      </c>
      <c r="BK70" s="34">
        <f>'P17'!$G80</f>
        <v>0</v>
      </c>
      <c r="BL70" s="34">
        <f>'P18'!$G80</f>
        <v>0</v>
      </c>
      <c r="BM70" s="34">
        <f>'P19'!$G80</f>
        <v>0</v>
      </c>
      <c r="BN70" s="34">
        <f>'P20'!$G80</f>
        <v>0</v>
      </c>
      <c r="BO70" s="34"/>
      <c r="BP70" s="34">
        <f>'P22'!$G80</f>
        <v>0</v>
      </c>
      <c r="BQ70" s="34">
        <f>'P23'!$G80</f>
        <v>0</v>
      </c>
      <c r="BR70" s="34">
        <f>'P24'!$G80</f>
        <v>0</v>
      </c>
      <c r="BS70" s="34">
        <f>'P25'!$G80</f>
        <v>0</v>
      </c>
      <c r="BT70" s="187">
        <f>'P26'!$G80</f>
        <v>0</v>
      </c>
      <c r="BU70" s="34">
        <f t="shared" si="269"/>
        <v>0</v>
      </c>
      <c r="BV70" s="188" t="str">
        <f t="shared" si="270"/>
        <v>-</v>
      </c>
    </row>
    <row r="71" ht="15.75" customHeight="1">
      <c r="A71" s="209" t="s">
        <v>450</v>
      </c>
      <c r="B71" s="182" t="str">
        <f>Résultats!B82</f>
        <v>10.14</v>
      </c>
      <c r="C71" s="183" t="str">
        <f>Résultats!C82</f>
        <v>A</v>
      </c>
      <c r="D71" s="34">
        <f>Résultats!E82</f>
        <v>0</v>
      </c>
      <c r="E71" s="33"/>
      <c r="F71" s="79" t="str">
        <f>'P01'!F81</f>
        <v>na</v>
      </c>
      <c r="G71" s="82" t="str">
        <f>'P02'!F81</f>
        <v>na</v>
      </c>
      <c r="H71" s="82" t="str">
        <f>'P03'!F81</f>
        <v>na</v>
      </c>
      <c r="I71" s="82" t="str">
        <f>'P04'!F81</f>
        <v>na</v>
      </c>
      <c r="J71" s="82" t="str">
        <f>'P05'!F81</f>
        <v>na</v>
      </c>
      <c r="K71" s="82" t="str">
        <f>'P06'!F81</f>
        <v>na</v>
      </c>
      <c r="L71" s="82" t="str">
        <f>'P07'!F81</f>
        <v>na</v>
      </c>
      <c r="M71" s="82" t="str">
        <f>'P08'!F81</f>
        <v>na</v>
      </c>
      <c r="N71" s="82" t="str">
        <f>'P09'!F81</f>
        <v>na</v>
      </c>
      <c r="O71" s="82" t="str">
        <f>'P10'!F81</f>
        <v>na</v>
      </c>
      <c r="P71" s="82" t="str">
        <f>'P11'!F81</f>
        <v>na</v>
      </c>
      <c r="Q71" s="82" t="str">
        <f>'P12'!F81</f>
        <v>na</v>
      </c>
      <c r="R71" s="82" t="str">
        <f>'P13'!F81</f>
        <v>na</v>
      </c>
      <c r="S71" s="82" t="str">
        <f>'P14'!F81</f>
        <v>nt</v>
      </c>
      <c r="T71" s="82" t="str">
        <f>'P15'!F81</f>
        <v>nt</v>
      </c>
      <c r="U71" s="82" t="str">
        <f>'P16'!F81</f>
        <v>nt</v>
      </c>
      <c r="V71" s="82" t="str">
        <f>'P17'!F81</f>
        <v>nt</v>
      </c>
      <c r="W71" s="82" t="str">
        <f>'P18'!F81</f>
        <v>nt</v>
      </c>
      <c r="X71" s="82" t="str">
        <f>'P19'!F81</f>
        <v>nt</v>
      </c>
      <c r="Y71" s="82" t="str">
        <f>'P20'!F81</f>
        <v>nt</v>
      </c>
      <c r="Z71" s="82" t="str">
        <f>'P21'!F81</f>
        <v>nt</v>
      </c>
      <c r="AA71" s="82" t="str">
        <f>'P22'!F81</f>
        <v>nt</v>
      </c>
      <c r="AB71" s="82" t="str">
        <f>'P23'!F81</f>
        <v>nt</v>
      </c>
      <c r="AC71" s="82" t="str">
        <f>'P24'!F81</f>
        <v>nt</v>
      </c>
      <c r="AD71" s="82" t="str">
        <f>'P25'!F81</f>
        <v>nt</v>
      </c>
      <c r="AE71" s="184" t="str">
        <f>'P26'!F81</f>
        <v>nt</v>
      </c>
      <c r="AF71" s="34">
        <f t="shared" si="264"/>
        <v>0</v>
      </c>
      <c r="AG71" s="34">
        <f t="shared" si="265"/>
        <v>0</v>
      </c>
      <c r="AH71" s="34">
        <f t="shared" si="266"/>
        <v>13</v>
      </c>
      <c r="AI71" s="34">
        <f t="shared" si="267"/>
        <v>13</v>
      </c>
      <c r="AJ71" s="50" t="str">
        <f t="shared" si="268"/>
        <v>NA</v>
      </c>
      <c r="AK71" s="33"/>
      <c r="AL71" s="33"/>
      <c r="AM71" s="33"/>
      <c r="AN71" s="33"/>
      <c r="AO71" s="33"/>
      <c r="AP71" s="33"/>
      <c r="AQ71" s="33"/>
      <c r="AR71" s="33"/>
      <c r="AS71" s="185" t="str">
        <f>Résultats!B82</f>
        <v>10.14</v>
      </c>
      <c r="AT71" s="186" t="str">
        <f>Résultats!C82</f>
        <v>A</v>
      </c>
      <c r="AU71" s="34">
        <f>'P01'!$G81</f>
        <v>0</v>
      </c>
      <c r="AV71" s="34">
        <f>'P02'!$G81</f>
        <v>0</v>
      </c>
      <c r="AW71" s="34">
        <f>'P03'!$G81</f>
        <v>0</v>
      </c>
      <c r="AX71" s="34">
        <f>'P04'!$G81</f>
        <v>0</v>
      </c>
      <c r="AY71" s="34">
        <f>'P05'!$G81</f>
        <v>0</v>
      </c>
      <c r="AZ71" s="34">
        <f>'P06'!$G81</f>
        <v>0</v>
      </c>
      <c r="BA71" s="34">
        <f>'P07'!$G81</f>
        <v>0</v>
      </c>
      <c r="BB71" s="34">
        <f>'P08'!$G81</f>
        <v>0</v>
      </c>
      <c r="BC71" s="34">
        <f>'P09'!$G81</f>
        <v>0</v>
      </c>
      <c r="BD71" s="34">
        <f>'P10'!$G81</f>
        <v>0</v>
      </c>
      <c r="BE71" s="34">
        <f>'P11'!$G81</f>
        <v>0</v>
      </c>
      <c r="BF71" s="34">
        <f>'P12'!$G81</f>
        <v>0</v>
      </c>
      <c r="BG71" s="34">
        <f>'P13'!$G81</f>
        <v>0</v>
      </c>
      <c r="BH71" s="34">
        <f>'P14'!$G81</f>
        <v>0</v>
      </c>
      <c r="BI71" s="34">
        <f>'P15'!$G81</f>
        <v>0</v>
      </c>
      <c r="BJ71" s="34">
        <f>'P16'!$G81</f>
        <v>0</v>
      </c>
      <c r="BK71" s="34">
        <f>'P17'!$G81</f>
        <v>0</v>
      </c>
      <c r="BL71" s="34">
        <f>'P18'!$G81</f>
        <v>0</v>
      </c>
      <c r="BM71" s="34">
        <f>'P19'!$G81</f>
        <v>0</v>
      </c>
      <c r="BN71" s="34">
        <f>'P20'!$G81</f>
        <v>0</v>
      </c>
      <c r="BO71" s="34"/>
      <c r="BP71" s="34">
        <f>'P22'!$G81</f>
        <v>0</v>
      </c>
      <c r="BQ71" s="34">
        <f>'P23'!$G81</f>
        <v>0</v>
      </c>
      <c r="BR71" s="34">
        <f>'P24'!$G81</f>
        <v>0</v>
      </c>
      <c r="BS71" s="34">
        <f>'P25'!$G81</f>
        <v>0</v>
      </c>
      <c r="BT71" s="187">
        <f>'P26'!$G81</f>
        <v>0</v>
      </c>
      <c r="BU71" s="34">
        <f t="shared" si="269"/>
        <v>0</v>
      </c>
      <c r="BV71" s="188" t="str">
        <f t="shared" si="270"/>
        <v>-</v>
      </c>
    </row>
    <row r="72" ht="15.75" customHeight="1">
      <c r="A72" s="189" t="s">
        <v>95</v>
      </c>
      <c r="B72" s="182" t="str">
        <f>Résultats!B83</f>
        <v>11.1</v>
      </c>
      <c r="C72" s="183" t="str">
        <f>Résultats!C83</f>
        <v>A</v>
      </c>
      <c r="D72" s="34" t="str">
        <f>Résultats!E83</f>
        <v>x</v>
      </c>
      <c r="E72" s="33"/>
      <c r="F72" s="79" t="str">
        <f>'P01'!F82</f>
        <v>na</v>
      </c>
      <c r="G72" s="82" t="str">
        <f>'P02'!F82</f>
        <v>na</v>
      </c>
      <c r="H72" s="82" t="str">
        <f>'P03'!F82</f>
        <v>c</v>
      </c>
      <c r="I72" s="82" t="str">
        <f>'P04'!F82</f>
        <v>na</v>
      </c>
      <c r="J72" s="82" t="str">
        <f>'P05'!F82</f>
        <v>na</v>
      </c>
      <c r="K72" s="82" t="str">
        <f>'P06'!F82</f>
        <v>na</v>
      </c>
      <c r="L72" s="82" t="str">
        <f>'P07'!F82</f>
        <v>c</v>
      </c>
      <c r="M72" s="82" t="str">
        <f>'P08'!F82</f>
        <v>c</v>
      </c>
      <c r="N72" s="82" t="str">
        <f>'P09'!F82</f>
        <v>na</v>
      </c>
      <c r="O72" s="82" t="str">
        <f>'P10'!F82</f>
        <v>na</v>
      </c>
      <c r="P72" s="82" t="str">
        <f>'P11'!F82</f>
        <v>c</v>
      </c>
      <c r="Q72" s="82" t="str">
        <f>'P12'!F82</f>
        <v>na</v>
      </c>
      <c r="R72" s="82" t="str">
        <f>'P13'!F82</f>
        <v>na</v>
      </c>
      <c r="S72" s="82" t="str">
        <f>'P14'!F82</f>
        <v>nt</v>
      </c>
      <c r="T72" s="82" t="str">
        <f>'P15'!F82</f>
        <v>nt</v>
      </c>
      <c r="U72" s="82" t="str">
        <f>'P16'!F82</f>
        <v>nt</v>
      </c>
      <c r="V72" s="82" t="str">
        <f>'P17'!F82</f>
        <v>nt</v>
      </c>
      <c r="W72" s="82" t="str">
        <f>'P18'!F82</f>
        <v>nt</v>
      </c>
      <c r="X72" s="82" t="str">
        <f>'P19'!F82</f>
        <v>nt</v>
      </c>
      <c r="Y72" s="82" t="str">
        <f>'P20'!F82</f>
        <v>nt</v>
      </c>
      <c r="Z72" s="82" t="str">
        <f>'P21'!F82</f>
        <v>nt</v>
      </c>
      <c r="AA72" s="82" t="str">
        <f>'P22'!F82</f>
        <v>nt</v>
      </c>
      <c r="AB72" s="82" t="str">
        <f>'P23'!F82</f>
        <v>nt</v>
      </c>
      <c r="AC72" s="82" t="str">
        <f>'P24'!F82</f>
        <v>nt</v>
      </c>
      <c r="AD72" s="82" t="str">
        <f>'P25'!F82</f>
        <v>nt</v>
      </c>
      <c r="AE72" s="184" t="str">
        <f>'P26'!F82</f>
        <v>nt</v>
      </c>
      <c r="AF72" s="34">
        <f t="shared" si="264"/>
        <v>4</v>
      </c>
      <c r="AG72" s="34">
        <f t="shared" si="265"/>
        <v>0</v>
      </c>
      <c r="AH72" s="34">
        <f t="shared" si="266"/>
        <v>9</v>
      </c>
      <c r="AI72" s="34">
        <f t="shared" si="267"/>
        <v>13</v>
      </c>
      <c r="AJ72" s="50" t="str">
        <f t="shared" si="268"/>
        <v>C</v>
      </c>
      <c r="AK72" s="33"/>
      <c r="AL72" s="33"/>
      <c r="AM72" s="33"/>
      <c r="AN72" s="33"/>
      <c r="AO72" s="33"/>
      <c r="AP72" s="33"/>
      <c r="AQ72" s="33"/>
      <c r="AR72" s="33"/>
      <c r="AS72" s="185" t="str">
        <f>Résultats!B83</f>
        <v>11.1</v>
      </c>
      <c r="AT72" s="186" t="str">
        <f>Résultats!C83</f>
        <v>A</v>
      </c>
      <c r="AU72" s="34">
        <f>'P01'!$G82</f>
        <v>0</v>
      </c>
      <c r="AV72" s="34">
        <f>'P02'!$G82</f>
        <v>0</v>
      </c>
      <c r="AW72" s="34">
        <f>'P03'!$G82</f>
        <v>0</v>
      </c>
      <c r="AX72" s="34">
        <f>'P04'!$G82</f>
        <v>0</v>
      </c>
      <c r="AY72" s="34">
        <f>'P05'!$G82</f>
        <v>0</v>
      </c>
      <c r="AZ72" s="34">
        <f>'P06'!$G82</f>
        <v>0</v>
      </c>
      <c r="BA72" s="34">
        <f>'P07'!$G82</f>
        <v>0</v>
      </c>
      <c r="BB72" s="34">
        <f>'P08'!$G82</f>
        <v>0</v>
      </c>
      <c r="BC72" s="34">
        <f>'P09'!$G82</f>
        <v>0</v>
      </c>
      <c r="BD72" s="34">
        <f>'P10'!$G82</f>
        <v>0</v>
      </c>
      <c r="BE72" s="34">
        <f>'P11'!$G82</f>
        <v>0</v>
      </c>
      <c r="BF72" s="34">
        <f>'P12'!$G82</f>
        <v>0</v>
      </c>
      <c r="BG72" s="34">
        <f>'P13'!$G82</f>
        <v>0</v>
      </c>
      <c r="BH72" s="34">
        <f>'P14'!$G82</f>
        <v>0</v>
      </c>
      <c r="BI72" s="34">
        <f>'P15'!$G82</f>
        <v>0</v>
      </c>
      <c r="BJ72" s="34">
        <f>'P16'!$G82</f>
        <v>0</v>
      </c>
      <c r="BK72" s="34">
        <f>'P17'!$G82</f>
        <v>0</v>
      </c>
      <c r="BL72" s="34">
        <f>'P18'!$G82</f>
        <v>0</v>
      </c>
      <c r="BM72" s="34">
        <f>'P19'!$G82</f>
        <v>0</v>
      </c>
      <c r="BN72" s="34">
        <f>'P20'!$G82</f>
        <v>0</v>
      </c>
      <c r="BO72" s="34"/>
      <c r="BP72" s="34">
        <f>'P22'!$G82</f>
        <v>0</v>
      </c>
      <c r="BQ72" s="34">
        <f>'P23'!$G82</f>
        <v>0</v>
      </c>
      <c r="BR72" s="34">
        <f>'P24'!$G82</f>
        <v>0</v>
      </c>
      <c r="BS72" s="34">
        <f>'P25'!$G82</f>
        <v>0</v>
      </c>
      <c r="BT72" s="187">
        <f>'P26'!$G82</f>
        <v>0</v>
      </c>
      <c r="BU72" s="34">
        <f t="shared" si="269"/>
        <v>0</v>
      </c>
      <c r="BV72" s="188" t="str">
        <f t="shared" si="270"/>
        <v>-</v>
      </c>
    </row>
    <row r="73" ht="15.75" customHeight="1">
      <c r="A73" s="189" t="s">
        <v>95</v>
      </c>
      <c r="B73" s="182" t="str">
        <f>Résultats!B84</f>
        <v>11.2</v>
      </c>
      <c r="C73" s="183" t="str">
        <f>Résultats!C84</f>
        <v>A</v>
      </c>
      <c r="D73" s="34" t="str">
        <f>Résultats!E84</f>
        <v>x</v>
      </c>
      <c r="E73" s="33"/>
      <c r="F73" s="79" t="str">
        <f>'P01'!F83</f>
        <v>na</v>
      </c>
      <c r="G73" s="82" t="str">
        <f>'P02'!F83</f>
        <v>na</v>
      </c>
      <c r="H73" s="82" t="str">
        <f>'P03'!F83</f>
        <v>c</v>
      </c>
      <c r="I73" s="82" t="str">
        <f>'P04'!F83</f>
        <v>na</v>
      </c>
      <c r="J73" s="82" t="str">
        <f>'P05'!F83</f>
        <v>na</v>
      </c>
      <c r="K73" s="82" t="str">
        <f>'P06'!F83</f>
        <v>na</v>
      </c>
      <c r="L73" s="82" t="str">
        <f>'P07'!F83</f>
        <v>c</v>
      </c>
      <c r="M73" s="82" t="str">
        <f>'P08'!F83</f>
        <v>c</v>
      </c>
      <c r="N73" s="82" t="str">
        <f>'P09'!F83</f>
        <v>na</v>
      </c>
      <c r="O73" s="82" t="str">
        <f>'P10'!F83</f>
        <v>na</v>
      </c>
      <c r="P73" s="82" t="str">
        <f>'P11'!F83</f>
        <v>c</v>
      </c>
      <c r="Q73" s="82" t="str">
        <f>'P12'!F83</f>
        <v>na</v>
      </c>
      <c r="R73" s="82" t="str">
        <f>'P13'!F83</f>
        <v>na</v>
      </c>
      <c r="S73" s="82" t="str">
        <f>'P14'!F83</f>
        <v>nt</v>
      </c>
      <c r="T73" s="82" t="str">
        <f>'P15'!F83</f>
        <v>nt</v>
      </c>
      <c r="U73" s="82" t="str">
        <f>'P16'!F83</f>
        <v>nt</v>
      </c>
      <c r="V73" s="82" t="str">
        <f>'P17'!F83</f>
        <v>nt</v>
      </c>
      <c r="W73" s="82" t="str">
        <f>'P18'!F83</f>
        <v>nt</v>
      </c>
      <c r="X73" s="82" t="str">
        <f>'P19'!F83</f>
        <v>nt</v>
      </c>
      <c r="Y73" s="82" t="str">
        <f>'P20'!F83</f>
        <v>nt</v>
      </c>
      <c r="Z73" s="82" t="str">
        <f>'P21'!F83</f>
        <v>nt</v>
      </c>
      <c r="AA73" s="82" t="str">
        <f>'P22'!F83</f>
        <v>nt</v>
      </c>
      <c r="AB73" s="82" t="str">
        <f>'P23'!F83</f>
        <v>nt</v>
      </c>
      <c r="AC73" s="82" t="str">
        <f>'P24'!F83</f>
        <v>nt</v>
      </c>
      <c r="AD73" s="82" t="str">
        <f>'P25'!F83</f>
        <v>nt</v>
      </c>
      <c r="AE73" s="184" t="str">
        <f>'P26'!F83</f>
        <v>nt</v>
      </c>
      <c r="AF73" s="34">
        <f t="shared" si="264"/>
        <v>4</v>
      </c>
      <c r="AG73" s="34">
        <f t="shared" si="265"/>
        <v>0</v>
      </c>
      <c r="AH73" s="34">
        <f t="shared" si="266"/>
        <v>9</v>
      </c>
      <c r="AI73" s="34">
        <f t="shared" si="267"/>
        <v>13</v>
      </c>
      <c r="AJ73" s="50" t="str">
        <f t="shared" si="268"/>
        <v>C</v>
      </c>
      <c r="AK73" s="33"/>
      <c r="AL73" s="33"/>
      <c r="AM73" s="33"/>
      <c r="AN73" s="33"/>
      <c r="AO73" s="33"/>
      <c r="AP73" s="33"/>
      <c r="AQ73" s="33"/>
      <c r="AR73" s="33"/>
      <c r="AS73" s="185" t="str">
        <f>Résultats!B84</f>
        <v>11.2</v>
      </c>
      <c r="AT73" s="186" t="str">
        <f>Résultats!C84</f>
        <v>A</v>
      </c>
      <c r="AU73" s="34">
        <f>'P01'!$G83</f>
        <v>0</v>
      </c>
      <c r="AV73" s="34">
        <f>'P02'!$G83</f>
        <v>0</v>
      </c>
      <c r="AW73" s="34">
        <f>'P03'!$G83</f>
        <v>0</v>
      </c>
      <c r="AX73" s="34">
        <f>'P04'!$G83</f>
        <v>0</v>
      </c>
      <c r="AY73" s="34">
        <f>'P05'!$G83</f>
        <v>0</v>
      </c>
      <c r="AZ73" s="34">
        <f>'P06'!$G83</f>
        <v>0</v>
      </c>
      <c r="BA73" s="34">
        <f>'P07'!$G83</f>
        <v>0</v>
      </c>
      <c r="BB73" s="34">
        <f>'P08'!$G83</f>
        <v>0</v>
      </c>
      <c r="BC73" s="34">
        <f>'P09'!$G83</f>
        <v>0</v>
      </c>
      <c r="BD73" s="34">
        <f>'P10'!$G83</f>
        <v>0</v>
      </c>
      <c r="BE73" s="34">
        <f>'P11'!$G83</f>
        <v>0</v>
      </c>
      <c r="BF73" s="34">
        <f>'P12'!$G83</f>
        <v>0</v>
      </c>
      <c r="BG73" s="34">
        <f>'P13'!$G83</f>
        <v>0</v>
      </c>
      <c r="BH73" s="34">
        <f>'P14'!$G83</f>
        <v>0</v>
      </c>
      <c r="BI73" s="34">
        <f>'P15'!$G83</f>
        <v>0</v>
      </c>
      <c r="BJ73" s="34">
        <f>'P16'!$G83</f>
        <v>0</v>
      </c>
      <c r="BK73" s="34">
        <f>'P17'!$G83</f>
        <v>0</v>
      </c>
      <c r="BL73" s="34">
        <f>'P18'!$G83</f>
        <v>0</v>
      </c>
      <c r="BM73" s="34">
        <f>'P19'!$G83</f>
        <v>0</v>
      </c>
      <c r="BN73" s="34">
        <f>'P20'!$G83</f>
        <v>0</v>
      </c>
      <c r="BO73" s="34"/>
      <c r="BP73" s="34">
        <f>'P22'!$G83</f>
        <v>0</v>
      </c>
      <c r="BQ73" s="34">
        <f>'P23'!$G83</f>
        <v>0</v>
      </c>
      <c r="BR73" s="34">
        <f>'P24'!$G83</f>
        <v>0</v>
      </c>
      <c r="BS73" s="34">
        <f>'P25'!$G83</f>
        <v>0</v>
      </c>
      <c r="BT73" s="187">
        <f>'P26'!$G83</f>
        <v>0</v>
      </c>
      <c r="BU73" s="34">
        <f t="shared" si="269"/>
        <v>0</v>
      </c>
      <c r="BV73" s="188" t="str">
        <f t="shared" si="270"/>
        <v>-</v>
      </c>
    </row>
    <row r="74" ht="15.75" customHeight="1">
      <c r="A74" s="189" t="s">
        <v>95</v>
      </c>
      <c r="B74" s="182" t="str">
        <f>Résultats!B85</f>
        <v>11.3</v>
      </c>
      <c r="C74" s="183" t="str">
        <f>Résultats!C85</f>
        <v>AA</v>
      </c>
      <c r="D74" s="34">
        <f>Résultats!E85</f>
        <v>0</v>
      </c>
      <c r="E74" s="33"/>
      <c r="F74" s="79" t="str">
        <f>'P01'!F84</f>
        <v>na</v>
      </c>
      <c r="G74" s="82" t="str">
        <f>'P02'!F84</f>
        <v>na</v>
      </c>
      <c r="H74" s="82" t="str">
        <f>'P03'!F84</f>
        <v>na</v>
      </c>
      <c r="I74" s="82" t="str">
        <f>'P04'!F84</f>
        <v>na</v>
      </c>
      <c r="J74" s="82" t="str">
        <f>'P05'!F84</f>
        <v>na</v>
      </c>
      <c r="K74" s="82" t="str">
        <f>'P06'!F84</f>
        <v>na</v>
      </c>
      <c r="L74" s="82" t="str">
        <f>'P07'!F84</f>
        <v>na</v>
      </c>
      <c r="M74" s="82" t="str">
        <f>'P08'!F84</f>
        <v>na</v>
      </c>
      <c r="N74" s="82" t="str">
        <f>'P09'!F84</f>
        <v>na</v>
      </c>
      <c r="O74" s="82" t="str">
        <f>'P10'!F84</f>
        <v>na</v>
      </c>
      <c r="P74" s="82" t="str">
        <f>'P11'!F84</f>
        <v>na</v>
      </c>
      <c r="Q74" s="82" t="str">
        <f>'P12'!F84</f>
        <v>na</v>
      </c>
      <c r="R74" s="82" t="str">
        <f>'P13'!F84</f>
        <v>na</v>
      </c>
      <c r="S74" s="82" t="str">
        <f>'P14'!F84</f>
        <v>nt</v>
      </c>
      <c r="T74" s="82" t="str">
        <f>'P15'!F84</f>
        <v>nt</v>
      </c>
      <c r="U74" s="82" t="str">
        <f>'P16'!F84</f>
        <v>nt</v>
      </c>
      <c r="V74" s="82" t="str">
        <f>'P17'!F84</f>
        <v>nt</v>
      </c>
      <c r="W74" s="82" t="str">
        <f>'P18'!F84</f>
        <v>nt</v>
      </c>
      <c r="X74" s="82" t="str">
        <f>'P19'!F84</f>
        <v>nt</v>
      </c>
      <c r="Y74" s="82" t="str">
        <f>'P20'!F84</f>
        <v>nt</v>
      </c>
      <c r="Z74" s="82" t="str">
        <f>'P21'!F84</f>
        <v>nt</v>
      </c>
      <c r="AA74" s="82" t="str">
        <f>'P22'!F84</f>
        <v>nt</v>
      </c>
      <c r="AB74" s="82" t="str">
        <f>'P23'!F84</f>
        <v>nt</v>
      </c>
      <c r="AC74" s="82" t="str">
        <f>'P24'!F84</f>
        <v>nt</v>
      </c>
      <c r="AD74" s="82" t="str">
        <f>'P25'!F84</f>
        <v>nt</v>
      </c>
      <c r="AE74" s="184" t="str">
        <f>'P26'!F84</f>
        <v>nt</v>
      </c>
      <c r="AF74" s="34">
        <f t="shared" si="264"/>
        <v>0</v>
      </c>
      <c r="AG74" s="34">
        <f t="shared" si="265"/>
        <v>0</v>
      </c>
      <c r="AH74" s="34">
        <f t="shared" si="266"/>
        <v>13</v>
      </c>
      <c r="AI74" s="34">
        <f t="shared" si="267"/>
        <v>13</v>
      </c>
      <c r="AJ74" s="50" t="str">
        <f t="shared" si="268"/>
        <v>NA</v>
      </c>
      <c r="AK74" s="33"/>
      <c r="AL74" s="33"/>
      <c r="AM74" s="33"/>
      <c r="AN74" s="33"/>
      <c r="AO74" s="33"/>
      <c r="AP74" s="33"/>
      <c r="AQ74" s="33"/>
      <c r="AR74" s="33"/>
      <c r="AS74" s="185" t="str">
        <f>Résultats!B85</f>
        <v>11.3</v>
      </c>
      <c r="AT74" s="186" t="str">
        <f>Résultats!C85</f>
        <v>AA</v>
      </c>
      <c r="AU74" s="34">
        <f>'P01'!$G84</f>
        <v>0</v>
      </c>
      <c r="AV74" s="34">
        <f>'P02'!$G84</f>
        <v>0</v>
      </c>
      <c r="AW74" s="34">
        <f>'P03'!$G84</f>
        <v>0</v>
      </c>
      <c r="AX74" s="34">
        <f>'P04'!$G84</f>
        <v>0</v>
      </c>
      <c r="AY74" s="34">
        <f>'P05'!$G84</f>
        <v>0</v>
      </c>
      <c r="AZ74" s="34">
        <f>'P06'!$G84</f>
        <v>0</v>
      </c>
      <c r="BA74" s="34">
        <f>'P07'!$G84</f>
        <v>0</v>
      </c>
      <c r="BB74" s="34">
        <f>'P08'!$G84</f>
        <v>0</v>
      </c>
      <c r="BC74" s="34">
        <f>'P09'!$G84</f>
        <v>0</v>
      </c>
      <c r="BD74" s="34">
        <f>'P10'!$G84</f>
        <v>0</v>
      </c>
      <c r="BE74" s="34">
        <f>'P11'!$G84</f>
        <v>0</v>
      </c>
      <c r="BF74" s="34">
        <f>'P12'!$G84</f>
        <v>0</v>
      </c>
      <c r="BG74" s="34">
        <f>'P13'!$G84</f>
        <v>0</v>
      </c>
      <c r="BH74" s="34">
        <f>'P14'!$G84</f>
        <v>0</v>
      </c>
      <c r="BI74" s="34">
        <f>'P15'!$G84</f>
        <v>0</v>
      </c>
      <c r="BJ74" s="34">
        <f>'P16'!$G84</f>
        <v>0</v>
      </c>
      <c r="BK74" s="34">
        <f>'P17'!$G84</f>
        <v>0</v>
      </c>
      <c r="BL74" s="34">
        <f>'P18'!$G84</f>
        <v>0</v>
      </c>
      <c r="BM74" s="34">
        <f>'P19'!$G84</f>
        <v>0</v>
      </c>
      <c r="BN74" s="34">
        <f>'P20'!$G84</f>
        <v>0</v>
      </c>
      <c r="BO74" s="34"/>
      <c r="BP74" s="34">
        <f>'P22'!$G84</f>
        <v>0</v>
      </c>
      <c r="BQ74" s="34">
        <f>'P23'!$G84</f>
        <v>0</v>
      </c>
      <c r="BR74" s="34">
        <f>'P24'!$G84</f>
        <v>0</v>
      </c>
      <c r="BS74" s="34">
        <f>'P25'!$G84</f>
        <v>0</v>
      </c>
      <c r="BT74" s="187">
        <f>'P26'!$G84</f>
        <v>0</v>
      </c>
      <c r="BU74" s="34">
        <f t="shared" si="269"/>
        <v>0</v>
      </c>
      <c r="BV74" s="188" t="str">
        <f t="shared" si="270"/>
        <v>-</v>
      </c>
    </row>
    <row r="75" ht="15.75" customHeight="1">
      <c r="A75" s="189" t="s">
        <v>95</v>
      </c>
      <c r="B75" s="182" t="str">
        <f>Résultats!B86</f>
        <v>11.4</v>
      </c>
      <c r="C75" s="183" t="str">
        <f>Résultats!C86</f>
        <v>A</v>
      </c>
      <c r="D75" s="34">
        <f>Résultats!E86</f>
        <v>0</v>
      </c>
      <c r="E75" s="33"/>
      <c r="F75" s="79" t="str">
        <f>'P01'!F85</f>
        <v>na</v>
      </c>
      <c r="G75" s="82" t="str">
        <f>'P02'!F85</f>
        <v>na</v>
      </c>
      <c r="H75" s="82" t="str">
        <f>'P03'!F85</f>
        <v>c</v>
      </c>
      <c r="I75" s="82" t="str">
        <f>'P04'!F85</f>
        <v>na</v>
      </c>
      <c r="J75" s="82" t="str">
        <f>'P05'!F85</f>
        <v>na</v>
      </c>
      <c r="K75" s="82" t="str">
        <f>'P06'!F85</f>
        <v>na</v>
      </c>
      <c r="L75" s="82" t="str">
        <f>'P07'!F85</f>
        <v>c</v>
      </c>
      <c r="M75" s="82" t="str">
        <f>'P08'!F85</f>
        <v>c</v>
      </c>
      <c r="N75" s="82" t="str">
        <f>'P09'!F85</f>
        <v>na</v>
      </c>
      <c r="O75" s="82" t="str">
        <f>'P10'!F85</f>
        <v>na</v>
      </c>
      <c r="P75" s="82" t="str">
        <f>'P11'!F85</f>
        <v>c</v>
      </c>
      <c r="Q75" s="82" t="str">
        <f>'P12'!F85</f>
        <v>na</v>
      </c>
      <c r="R75" s="82" t="str">
        <f>'P13'!F85</f>
        <v>na</v>
      </c>
      <c r="S75" s="82" t="str">
        <f>'P14'!F85</f>
        <v>nt</v>
      </c>
      <c r="T75" s="82" t="str">
        <f>'P15'!F85</f>
        <v>nt</v>
      </c>
      <c r="U75" s="82" t="str">
        <f>'P16'!F85</f>
        <v>nt</v>
      </c>
      <c r="V75" s="82" t="str">
        <f>'P17'!F85</f>
        <v>nt</v>
      </c>
      <c r="W75" s="82" t="str">
        <f>'P18'!F85</f>
        <v>nt</v>
      </c>
      <c r="X75" s="82" t="str">
        <f>'P19'!F85</f>
        <v>nt</v>
      </c>
      <c r="Y75" s="82" t="str">
        <f>'P20'!F85</f>
        <v>nt</v>
      </c>
      <c r="Z75" s="82" t="str">
        <f>'P21'!F85</f>
        <v>nt</v>
      </c>
      <c r="AA75" s="82" t="str">
        <f>'P22'!F85</f>
        <v>nt</v>
      </c>
      <c r="AB75" s="82" t="str">
        <f>'P23'!F85</f>
        <v>nt</v>
      </c>
      <c r="AC75" s="82" t="str">
        <f>'P24'!F85</f>
        <v>nt</v>
      </c>
      <c r="AD75" s="82" t="str">
        <f>'P25'!F85</f>
        <v>nt</v>
      </c>
      <c r="AE75" s="184" t="str">
        <f>'P26'!F85</f>
        <v>nt</v>
      </c>
      <c r="AF75" s="34">
        <f t="shared" si="264"/>
        <v>4</v>
      </c>
      <c r="AG75" s="34">
        <f t="shared" si="265"/>
        <v>0</v>
      </c>
      <c r="AH75" s="34">
        <f t="shared" si="266"/>
        <v>9</v>
      </c>
      <c r="AI75" s="34">
        <f t="shared" si="267"/>
        <v>13</v>
      </c>
      <c r="AJ75" s="50" t="str">
        <f t="shared" si="268"/>
        <v>C</v>
      </c>
      <c r="AK75" s="33"/>
      <c r="AL75" s="33"/>
      <c r="AM75" s="33"/>
      <c r="AN75" s="33"/>
      <c r="AO75" s="33"/>
      <c r="AP75" s="33"/>
      <c r="AQ75" s="33"/>
      <c r="AR75" s="33"/>
      <c r="AS75" s="185" t="str">
        <f>Résultats!B86</f>
        <v>11.4</v>
      </c>
      <c r="AT75" s="186" t="str">
        <f>Résultats!C86</f>
        <v>A</v>
      </c>
      <c r="AU75" s="34">
        <f>'P01'!$G85</f>
        <v>0</v>
      </c>
      <c r="AV75" s="34">
        <f>'P02'!$G85</f>
        <v>0</v>
      </c>
      <c r="AW75" s="34">
        <f>'P03'!$G85</f>
        <v>0</v>
      </c>
      <c r="AX75" s="34">
        <f>'P04'!$G85</f>
        <v>0</v>
      </c>
      <c r="AY75" s="34">
        <f>'P05'!$G85</f>
        <v>0</v>
      </c>
      <c r="AZ75" s="34">
        <f>'P06'!$G85</f>
        <v>0</v>
      </c>
      <c r="BA75" s="34">
        <f>'P07'!$G85</f>
        <v>0</v>
      </c>
      <c r="BB75" s="34">
        <f>'P08'!$G85</f>
        <v>0</v>
      </c>
      <c r="BC75" s="34">
        <f>'P09'!$G85</f>
        <v>0</v>
      </c>
      <c r="BD75" s="34">
        <f>'P10'!$G85</f>
        <v>0</v>
      </c>
      <c r="BE75" s="34">
        <f>'P11'!$G85</f>
        <v>0</v>
      </c>
      <c r="BF75" s="34">
        <f>'P12'!$G85</f>
        <v>0</v>
      </c>
      <c r="BG75" s="34">
        <f>'P13'!$G85</f>
        <v>0</v>
      </c>
      <c r="BH75" s="34">
        <f>'P14'!$G85</f>
        <v>0</v>
      </c>
      <c r="BI75" s="34">
        <f>'P15'!$G85</f>
        <v>0</v>
      </c>
      <c r="BJ75" s="34">
        <f>'P16'!$G85</f>
        <v>0</v>
      </c>
      <c r="BK75" s="34">
        <f>'P17'!$G85</f>
        <v>0</v>
      </c>
      <c r="BL75" s="34">
        <f>'P18'!$G85</f>
        <v>0</v>
      </c>
      <c r="BM75" s="34">
        <f>'P19'!$G85</f>
        <v>0</v>
      </c>
      <c r="BN75" s="34">
        <f>'P20'!$G85</f>
        <v>0</v>
      </c>
      <c r="BO75" s="34"/>
      <c r="BP75" s="34">
        <f>'P22'!$G85</f>
        <v>0</v>
      </c>
      <c r="BQ75" s="34">
        <f>'P23'!$G85</f>
        <v>0</v>
      </c>
      <c r="BR75" s="34">
        <f>'P24'!$G85</f>
        <v>0</v>
      </c>
      <c r="BS75" s="34">
        <f>'P25'!$G85</f>
        <v>0</v>
      </c>
      <c r="BT75" s="187">
        <f>'P26'!$G85</f>
        <v>0</v>
      </c>
      <c r="BU75" s="34">
        <f t="shared" si="269"/>
        <v>0</v>
      </c>
      <c r="BV75" s="188" t="str">
        <f t="shared" si="270"/>
        <v>-</v>
      </c>
    </row>
    <row r="76" ht="15.75" customHeight="1">
      <c r="A76" s="189" t="s">
        <v>95</v>
      </c>
      <c r="B76" s="182" t="str">
        <f>Résultats!B87</f>
        <v>11.5</v>
      </c>
      <c r="C76" s="183" t="str">
        <f>Résultats!C87</f>
        <v>A</v>
      </c>
      <c r="D76" s="34" t="str">
        <f>Résultats!E87</f>
        <v>x</v>
      </c>
      <c r="E76" s="33"/>
      <c r="F76" s="79" t="str">
        <f>'P01'!F86</f>
        <v>na</v>
      </c>
      <c r="G76" s="82" t="str">
        <f>'P02'!F86</f>
        <v>na</v>
      </c>
      <c r="H76" s="82" t="str">
        <f>'P03'!F86</f>
        <v>na</v>
      </c>
      <c r="I76" s="82" t="str">
        <f>'P04'!F86</f>
        <v>na</v>
      </c>
      <c r="J76" s="82" t="str">
        <f>'P05'!F86</f>
        <v>na</v>
      </c>
      <c r="K76" s="82" t="str">
        <f>'P06'!F86</f>
        <v>na</v>
      </c>
      <c r="L76" s="82" t="str">
        <f>'P07'!F86</f>
        <v>c</v>
      </c>
      <c r="M76" s="82" t="str">
        <f>'P08'!F86</f>
        <v>na</v>
      </c>
      <c r="N76" s="82" t="str">
        <f>'P09'!F86</f>
        <v>na</v>
      </c>
      <c r="O76" s="82" t="str">
        <f>'P10'!F86</f>
        <v>na</v>
      </c>
      <c r="P76" s="82" t="str">
        <f>'P11'!F86</f>
        <v>c</v>
      </c>
      <c r="Q76" s="82" t="str">
        <f>'P12'!F86</f>
        <v>na</v>
      </c>
      <c r="R76" s="82" t="str">
        <f>'P13'!F86</f>
        <v>na</v>
      </c>
      <c r="S76" s="82" t="str">
        <f>'P14'!F86</f>
        <v>nt</v>
      </c>
      <c r="T76" s="82" t="str">
        <f>'P15'!F86</f>
        <v>nt</v>
      </c>
      <c r="U76" s="82" t="str">
        <f>'P16'!F86</f>
        <v>nt</v>
      </c>
      <c r="V76" s="82" t="str">
        <f>'P17'!F86</f>
        <v>nt</v>
      </c>
      <c r="W76" s="82" t="str">
        <f>'P18'!F86</f>
        <v>nt</v>
      </c>
      <c r="X76" s="82" t="str">
        <f>'P19'!F86</f>
        <v>nt</v>
      </c>
      <c r="Y76" s="82" t="str">
        <f>'P20'!F86</f>
        <v>nt</v>
      </c>
      <c r="Z76" s="82" t="str">
        <f>'P21'!F86</f>
        <v>nt</v>
      </c>
      <c r="AA76" s="82" t="str">
        <f>'P22'!F86</f>
        <v>nt</v>
      </c>
      <c r="AB76" s="82" t="str">
        <f>'P23'!F86</f>
        <v>nt</v>
      </c>
      <c r="AC76" s="82" t="str">
        <f>'P24'!F86</f>
        <v>nt</v>
      </c>
      <c r="AD76" s="82" t="str">
        <f>'P25'!F86</f>
        <v>nt</v>
      </c>
      <c r="AE76" s="184" t="str">
        <f>'P26'!F86</f>
        <v>nt</v>
      </c>
      <c r="AF76" s="34">
        <f t="shared" si="264"/>
        <v>2</v>
      </c>
      <c r="AG76" s="34">
        <f t="shared" si="265"/>
        <v>0</v>
      </c>
      <c r="AH76" s="34">
        <f t="shared" si="266"/>
        <v>11</v>
      </c>
      <c r="AI76" s="34">
        <f t="shared" si="267"/>
        <v>13</v>
      </c>
      <c r="AJ76" s="50" t="str">
        <f t="shared" si="268"/>
        <v>C</v>
      </c>
      <c r="AK76" s="33"/>
      <c r="AL76" s="33"/>
      <c r="AM76" s="33"/>
      <c r="AN76" s="33"/>
      <c r="AO76" s="33"/>
      <c r="AP76" s="33"/>
      <c r="AQ76" s="33"/>
      <c r="AR76" s="33"/>
      <c r="AS76" s="185" t="str">
        <f>Résultats!B87</f>
        <v>11.5</v>
      </c>
      <c r="AT76" s="186" t="str">
        <f>Résultats!C87</f>
        <v>A</v>
      </c>
      <c r="AU76" s="34">
        <f>'P01'!$G86</f>
        <v>0</v>
      </c>
      <c r="AV76" s="34">
        <f>'P02'!$G86</f>
        <v>0</v>
      </c>
      <c r="AW76" s="34">
        <f>'P03'!$G86</f>
        <v>0</v>
      </c>
      <c r="AX76" s="34">
        <f>'P04'!$G86</f>
        <v>0</v>
      </c>
      <c r="AY76" s="34">
        <f>'P05'!$G86</f>
        <v>0</v>
      </c>
      <c r="AZ76" s="34">
        <f>'P06'!$G86</f>
        <v>0</v>
      </c>
      <c r="BA76" s="34">
        <f>'P07'!$G86</f>
        <v>0</v>
      </c>
      <c r="BB76" s="34">
        <f>'P08'!$G86</f>
        <v>0</v>
      </c>
      <c r="BC76" s="34">
        <f>'P09'!$G86</f>
        <v>0</v>
      </c>
      <c r="BD76" s="34">
        <f>'P10'!$G86</f>
        <v>0</v>
      </c>
      <c r="BE76" s="34">
        <f>'P11'!$G86</f>
        <v>0</v>
      </c>
      <c r="BF76" s="34">
        <f>'P12'!$G86</f>
        <v>0</v>
      </c>
      <c r="BG76" s="34">
        <f>'P13'!$G86</f>
        <v>0</v>
      </c>
      <c r="BH76" s="34">
        <f>'P14'!$G86</f>
        <v>0</v>
      </c>
      <c r="BI76" s="34">
        <f>'P15'!$G86</f>
        <v>0</v>
      </c>
      <c r="BJ76" s="34">
        <f>'P16'!$G86</f>
        <v>0</v>
      </c>
      <c r="BK76" s="34">
        <f>'P17'!$G86</f>
        <v>0</v>
      </c>
      <c r="BL76" s="34">
        <f>'P18'!$G86</f>
        <v>0</v>
      </c>
      <c r="BM76" s="34">
        <f>'P19'!$G86</f>
        <v>0</v>
      </c>
      <c r="BN76" s="34">
        <f>'P20'!$G86</f>
        <v>0</v>
      </c>
      <c r="BO76" s="34"/>
      <c r="BP76" s="34">
        <f>'P22'!$G86</f>
        <v>0</v>
      </c>
      <c r="BQ76" s="34">
        <f>'P23'!$G86</f>
        <v>0</v>
      </c>
      <c r="BR76" s="34">
        <f>'P24'!$G86</f>
        <v>0</v>
      </c>
      <c r="BS76" s="34">
        <f>'P25'!$G86</f>
        <v>0</v>
      </c>
      <c r="BT76" s="187">
        <f>'P26'!$G86</f>
        <v>0</v>
      </c>
      <c r="BU76" s="34">
        <f t="shared" si="269"/>
        <v>0</v>
      </c>
      <c r="BV76" s="188" t="str">
        <f t="shared" si="270"/>
        <v>-</v>
      </c>
    </row>
    <row r="77" ht="15.75" customHeight="1">
      <c r="A77" s="189" t="s">
        <v>95</v>
      </c>
      <c r="B77" s="182" t="str">
        <f>Résultats!B88</f>
        <v>11.6</v>
      </c>
      <c r="C77" s="183" t="str">
        <f>Résultats!C88</f>
        <v>A</v>
      </c>
      <c r="D77" s="34" t="str">
        <f>Résultats!E88</f>
        <v>x</v>
      </c>
      <c r="E77" s="33"/>
      <c r="F77" s="79" t="str">
        <f>'P01'!F87</f>
        <v>na</v>
      </c>
      <c r="G77" s="82" t="str">
        <f>'P02'!F87</f>
        <v>na</v>
      </c>
      <c r="H77" s="82" t="str">
        <f>'P03'!F87</f>
        <v>na</v>
      </c>
      <c r="I77" s="82" t="str">
        <f>'P04'!F87</f>
        <v>na</v>
      </c>
      <c r="J77" s="82" t="str">
        <f>'P05'!F87</f>
        <v>na</v>
      </c>
      <c r="K77" s="82" t="str">
        <f>'P06'!F87</f>
        <v>na</v>
      </c>
      <c r="L77" s="82" t="str">
        <f>'P07'!F87</f>
        <v>c</v>
      </c>
      <c r="M77" s="82" t="str">
        <f>'P08'!F87</f>
        <v>na</v>
      </c>
      <c r="N77" s="82" t="str">
        <f>'P09'!F87</f>
        <v>na</v>
      </c>
      <c r="O77" s="82" t="str">
        <f>'P10'!F87</f>
        <v>na</v>
      </c>
      <c r="P77" s="82" t="str">
        <f>'P11'!F87</f>
        <v>na</v>
      </c>
      <c r="Q77" s="82" t="str">
        <f>'P12'!F87</f>
        <v>na</v>
      </c>
      <c r="R77" s="82" t="str">
        <f>'P13'!F87</f>
        <v>na</v>
      </c>
      <c r="S77" s="82" t="str">
        <f>'P14'!F87</f>
        <v>nt</v>
      </c>
      <c r="T77" s="82" t="str">
        <f>'P15'!F87</f>
        <v>nt</v>
      </c>
      <c r="U77" s="82" t="str">
        <f>'P16'!F87</f>
        <v>nt</v>
      </c>
      <c r="V77" s="82" t="str">
        <f>'P17'!F87</f>
        <v>nt</v>
      </c>
      <c r="W77" s="82" t="str">
        <f>'P18'!F87</f>
        <v>nt</v>
      </c>
      <c r="X77" s="82" t="str">
        <f>'P19'!F87</f>
        <v>nt</v>
      </c>
      <c r="Y77" s="82" t="str">
        <f>'P20'!F87</f>
        <v>nt</v>
      </c>
      <c r="Z77" s="82" t="str">
        <f>'P21'!F87</f>
        <v>nt</v>
      </c>
      <c r="AA77" s="82" t="str">
        <f>'P22'!F87</f>
        <v>nt</v>
      </c>
      <c r="AB77" s="82" t="str">
        <f>'P23'!F87</f>
        <v>nt</v>
      </c>
      <c r="AC77" s="82" t="str">
        <f>'P24'!F87</f>
        <v>nt</v>
      </c>
      <c r="AD77" s="82" t="str">
        <f>'P25'!F87</f>
        <v>nt</v>
      </c>
      <c r="AE77" s="184" t="str">
        <f>'P26'!F87</f>
        <v>nt</v>
      </c>
      <c r="AF77" s="34">
        <f t="shared" si="264"/>
        <v>1</v>
      </c>
      <c r="AG77" s="34">
        <f t="shared" si="265"/>
        <v>0</v>
      </c>
      <c r="AH77" s="34">
        <f t="shared" si="266"/>
        <v>12</v>
      </c>
      <c r="AI77" s="34">
        <f t="shared" si="267"/>
        <v>13</v>
      </c>
      <c r="AJ77" s="50" t="str">
        <f t="shared" si="268"/>
        <v>C</v>
      </c>
      <c r="AK77" s="33"/>
      <c r="AL77" s="33"/>
      <c r="AM77" s="33"/>
      <c r="AN77" s="33"/>
      <c r="AO77" s="33"/>
      <c r="AP77" s="33"/>
      <c r="AQ77" s="33"/>
      <c r="AR77" s="33"/>
      <c r="AS77" s="185" t="str">
        <f>Résultats!B88</f>
        <v>11.6</v>
      </c>
      <c r="AT77" s="186" t="str">
        <f>Résultats!C88</f>
        <v>A</v>
      </c>
      <c r="AU77" s="34">
        <f>'P01'!$G87</f>
        <v>0</v>
      </c>
      <c r="AV77" s="34">
        <f>'P02'!$G87</f>
        <v>0</v>
      </c>
      <c r="AW77" s="34">
        <f>'P03'!$G87</f>
        <v>0</v>
      </c>
      <c r="AX77" s="34">
        <f>'P04'!$G87</f>
        <v>0</v>
      </c>
      <c r="AY77" s="34">
        <f>'P05'!$G87</f>
        <v>0</v>
      </c>
      <c r="AZ77" s="34">
        <f>'P06'!$G87</f>
        <v>0</v>
      </c>
      <c r="BA77" s="34">
        <f>'P07'!$G87</f>
        <v>0</v>
      </c>
      <c r="BB77" s="34">
        <f>'P08'!$G87</f>
        <v>0</v>
      </c>
      <c r="BC77" s="34">
        <f>'P09'!$G87</f>
        <v>0</v>
      </c>
      <c r="BD77" s="34">
        <f>'P10'!$G87</f>
        <v>0</v>
      </c>
      <c r="BE77" s="34">
        <f>'P11'!$G87</f>
        <v>0</v>
      </c>
      <c r="BF77" s="34">
        <f>'P12'!$G87</f>
        <v>0</v>
      </c>
      <c r="BG77" s="34">
        <f>'P13'!$G87</f>
        <v>0</v>
      </c>
      <c r="BH77" s="34">
        <f>'P14'!$G87</f>
        <v>0</v>
      </c>
      <c r="BI77" s="34">
        <f>'P15'!$G87</f>
        <v>0</v>
      </c>
      <c r="BJ77" s="34">
        <f>'P16'!$G87</f>
        <v>0</v>
      </c>
      <c r="BK77" s="34">
        <f>'P17'!$G87</f>
        <v>0</v>
      </c>
      <c r="BL77" s="34">
        <f>'P18'!$G87</f>
        <v>0</v>
      </c>
      <c r="BM77" s="34">
        <f>'P19'!$G87</f>
        <v>0</v>
      </c>
      <c r="BN77" s="34">
        <f>'P20'!$G87</f>
        <v>0</v>
      </c>
      <c r="BO77" s="34"/>
      <c r="BP77" s="34">
        <f>'P22'!$G87</f>
        <v>0</v>
      </c>
      <c r="BQ77" s="34">
        <f>'P23'!$G87</f>
        <v>0</v>
      </c>
      <c r="BR77" s="34">
        <f>'P24'!$G87</f>
        <v>0</v>
      </c>
      <c r="BS77" s="34">
        <f>'P25'!$G87</f>
        <v>0</v>
      </c>
      <c r="BT77" s="187">
        <f>'P26'!$G87</f>
        <v>0</v>
      </c>
      <c r="BU77" s="34">
        <f t="shared" si="269"/>
        <v>0</v>
      </c>
      <c r="BV77" s="188" t="str">
        <f t="shared" si="270"/>
        <v>-</v>
      </c>
    </row>
    <row r="78" ht="15.75" customHeight="1">
      <c r="A78" s="189" t="s">
        <v>95</v>
      </c>
      <c r="B78" s="182" t="str">
        <f>Résultats!B89</f>
        <v>11.7</v>
      </c>
      <c r="C78" s="183" t="str">
        <f>Résultats!C89</f>
        <v>A</v>
      </c>
      <c r="D78" s="34">
        <f>Résultats!E89</f>
        <v>0</v>
      </c>
      <c r="E78" s="33"/>
      <c r="F78" s="79" t="str">
        <f>'P01'!F88</f>
        <v>na</v>
      </c>
      <c r="G78" s="82" t="str">
        <f>'P02'!F88</f>
        <v>na</v>
      </c>
      <c r="H78" s="82" t="str">
        <f>'P03'!F88</f>
        <v>na</v>
      </c>
      <c r="I78" s="82" t="str">
        <f>'P04'!F88</f>
        <v>na</v>
      </c>
      <c r="J78" s="82" t="str">
        <f>'P05'!F88</f>
        <v>na</v>
      </c>
      <c r="K78" s="82" t="str">
        <f>'P06'!F88</f>
        <v>na</v>
      </c>
      <c r="L78" s="82" t="str">
        <f>'P07'!F88</f>
        <v>c</v>
      </c>
      <c r="M78" s="82" t="str">
        <f>'P08'!F88</f>
        <v>na</v>
      </c>
      <c r="N78" s="82" t="str">
        <f>'P09'!F88</f>
        <v>na</v>
      </c>
      <c r="O78" s="82" t="str">
        <f>'P10'!F88</f>
        <v>na</v>
      </c>
      <c r="P78" s="82" t="str">
        <f>'P11'!F88</f>
        <v>na</v>
      </c>
      <c r="Q78" s="82" t="str">
        <f>'P12'!F88</f>
        <v>na</v>
      </c>
      <c r="R78" s="82" t="str">
        <f>'P13'!F88</f>
        <v>na</v>
      </c>
      <c r="S78" s="82" t="str">
        <f>'P14'!F88</f>
        <v>nt</v>
      </c>
      <c r="T78" s="82" t="str">
        <f>'P15'!F88</f>
        <v>nt</v>
      </c>
      <c r="U78" s="82" t="str">
        <f>'P16'!F88</f>
        <v>nt</v>
      </c>
      <c r="V78" s="82" t="str">
        <f>'P17'!F88</f>
        <v>nt</v>
      </c>
      <c r="W78" s="82" t="str">
        <f>'P18'!F88</f>
        <v>nt</v>
      </c>
      <c r="X78" s="82" t="str">
        <f>'P19'!F88</f>
        <v>nt</v>
      </c>
      <c r="Y78" s="82" t="str">
        <f>'P20'!F88</f>
        <v>nt</v>
      </c>
      <c r="Z78" s="82" t="str">
        <f>'P21'!F88</f>
        <v>nt</v>
      </c>
      <c r="AA78" s="82" t="str">
        <f>'P22'!F88</f>
        <v>nt</v>
      </c>
      <c r="AB78" s="82" t="str">
        <f>'P23'!F88</f>
        <v>nt</v>
      </c>
      <c r="AC78" s="82" t="str">
        <f>'P24'!F88</f>
        <v>nt</v>
      </c>
      <c r="AD78" s="82" t="str">
        <f>'P25'!F88</f>
        <v>nt</v>
      </c>
      <c r="AE78" s="184" t="str">
        <f>'P26'!F88</f>
        <v>nt</v>
      </c>
      <c r="AF78" s="34">
        <f t="shared" si="264"/>
        <v>1</v>
      </c>
      <c r="AG78" s="34">
        <f t="shared" si="265"/>
        <v>0</v>
      </c>
      <c r="AH78" s="34">
        <f t="shared" si="266"/>
        <v>12</v>
      </c>
      <c r="AI78" s="34">
        <f t="shared" si="267"/>
        <v>13</v>
      </c>
      <c r="AJ78" s="50" t="str">
        <f t="shared" si="268"/>
        <v>C</v>
      </c>
      <c r="AK78" s="33"/>
      <c r="AL78" s="33"/>
      <c r="AM78" s="33"/>
      <c r="AN78" s="33"/>
      <c r="AO78" s="33"/>
      <c r="AP78" s="33"/>
      <c r="AQ78" s="33"/>
      <c r="AR78" s="33"/>
      <c r="AS78" s="185" t="str">
        <f>Résultats!B89</f>
        <v>11.7</v>
      </c>
      <c r="AT78" s="186" t="str">
        <f>Résultats!C89</f>
        <v>A</v>
      </c>
      <c r="AU78" s="34">
        <f>'P01'!$G88</f>
        <v>0</v>
      </c>
      <c r="AV78" s="34">
        <f>'P02'!$G88</f>
        <v>0</v>
      </c>
      <c r="AW78" s="34">
        <f>'P03'!$G88</f>
        <v>0</v>
      </c>
      <c r="AX78" s="34">
        <f>'P04'!$G88</f>
        <v>0</v>
      </c>
      <c r="AY78" s="34">
        <f>'P05'!$G88</f>
        <v>0</v>
      </c>
      <c r="AZ78" s="34">
        <f>'P06'!$G88</f>
        <v>0</v>
      </c>
      <c r="BA78" s="34">
        <f>'P07'!$G88</f>
        <v>0</v>
      </c>
      <c r="BB78" s="34">
        <f>'P08'!$G88</f>
        <v>0</v>
      </c>
      <c r="BC78" s="34">
        <f>'P09'!$G88</f>
        <v>0</v>
      </c>
      <c r="BD78" s="34">
        <f>'P10'!$G88</f>
        <v>0</v>
      </c>
      <c r="BE78" s="34">
        <f>'P11'!$G88</f>
        <v>0</v>
      </c>
      <c r="BF78" s="34">
        <f>'P12'!$G88</f>
        <v>0</v>
      </c>
      <c r="BG78" s="34">
        <f>'P13'!$G88</f>
        <v>0</v>
      </c>
      <c r="BH78" s="34">
        <f>'P14'!$G88</f>
        <v>0</v>
      </c>
      <c r="BI78" s="34">
        <f>'P15'!$G88</f>
        <v>0</v>
      </c>
      <c r="BJ78" s="34">
        <f>'P16'!$G88</f>
        <v>0</v>
      </c>
      <c r="BK78" s="34">
        <f>'P17'!$G88</f>
        <v>0</v>
      </c>
      <c r="BL78" s="34">
        <f>'P18'!$G88</f>
        <v>0</v>
      </c>
      <c r="BM78" s="34">
        <f>'P19'!$G88</f>
        <v>0</v>
      </c>
      <c r="BN78" s="34">
        <f>'P20'!$G88</f>
        <v>0</v>
      </c>
      <c r="BO78" s="34"/>
      <c r="BP78" s="34">
        <f>'P22'!$G88</f>
        <v>0</v>
      </c>
      <c r="BQ78" s="34">
        <f>'P23'!$G88</f>
        <v>0</v>
      </c>
      <c r="BR78" s="34">
        <f>'P24'!$G88</f>
        <v>0</v>
      </c>
      <c r="BS78" s="34">
        <f>'P25'!$G88</f>
        <v>0</v>
      </c>
      <c r="BT78" s="187">
        <f>'P26'!$G88</f>
        <v>0</v>
      </c>
      <c r="BU78" s="34">
        <f t="shared" si="269"/>
        <v>0</v>
      </c>
      <c r="BV78" s="188" t="str">
        <f t="shared" si="270"/>
        <v>-</v>
      </c>
    </row>
    <row r="79" ht="15.75" customHeight="1">
      <c r="A79" s="189" t="s">
        <v>95</v>
      </c>
      <c r="B79" s="182" t="str">
        <f>Résultats!B90</f>
        <v>11.8</v>
      </c>
      <c r="C79" s="183" t="str">
        <f>Résultats!C90</f>
        <v>A</v>
      </c>
      <c r="D79" s="34">
        <f>Résultats!E90</f>
        <v>0</v>
      </c>
      <c r="E79" s="33"/>
      <c r="F79" s="79" t="str">
        <f>'P01'!F89</f>
        <v>na</v>
      </c>
      <c r="G79" s="82" t="str">
        <f>'P02'!F89</f>
        <v>na</v>
      </c>
      <c r="H79" s="82" t="str">
        <f>'P03'!F89</f>
        <v>na</v>
      </c>
      <c r="I79" s="82" t="str">
        <f>'P04'!F89</f>
        <v>na</v>
      </c>
      <c r="J79" s="82" t="str">
        <f>'P05'!F89</f>
        <v>na</v>
      </c>
      <c r="K79" s="82" t="str">
        <f>'P06'!F89</f>
        <v>na</v>
      </c>
      <c r="L79" s="82" t="str">
        <f>'P07'!F89</f>
        <v>na</v>
      </c>
      <c r="M79" s="82" t="str">
        <f>'P08'!F89</f>
        <v>na</v>
      </c>
      <c r="N79" s="82" t="str">
        <f>'P09'!F89</f>
        <v>na</v>
      </c>
      <c r="O79" s="82" t="str">
        <f>'P10'!F89</f>
        <v>na</v>
      </c>
      <c r="P79" s="82" t="str">
        <f>'P11'!F89</f>
        <v>na</v>
      </c>
      <c r="Q79" s="82" t="str">
        <f>'P12'!F89</f>
        <v>na</v>
      </c>
      <c r="R79" s="82" t="str">
        <f>'P13'!F89</f>
        <v>na</v>
      </c>
      <c r="S79" s="82" t="str">
        <f>'P14'!F89</f>
        <v>nt</v>
      </c>
      <c r="T79" s="82" t="str">
        <f>'P15'!F89</f>
        <v>nt</v>
      </c>
      <c r="U79" s="82" t="str">
        <f>'P16'!F89</f>
        <v>nt</v>
      </c>
      <c r="V79" s="82" t="str">
        <f>'P17'!F89</f>
        <v>nt</v>
      </c>
      <c r="W79" s="82" t="str">
        <f>'P18'!F89</f>
        <v>nt</v>
      </c>
      <c r="X79" s="82" t="str">
        <f>'P19'!F89</f>
        <v>nt</v>
      </c>
      <c r="Y79" s="82" t="str">
        <f>'P20'!F89</f>
        <v>nt</v>
      </c>
      <c r="Z79" s="82" t="str">
        <f>'P21'!F89</f>
        <v>nt</v>
      </c>
      <c r="AA79" s="82" t="str">
        <f>'P22'!F89</f>
        <v>nt</v>
      </c>
      <c r="AB79" s="82" t="str">
        <f>'P23'!F89</f>
        <v>nt</v>
      </c>
      <c r="AC79" s="82" t="str">
        <f>'P24'!F89</f>
        <v>nt</v>
      </c>
      <c r="AD79" s="82" t="str">
        <f>'P25'!F89</f>
        <v>nt</v>
      </c>
      <c r="AE79" s="184" t="str">
        <f>'P26'!F89</f>
        <v>nt</v>
      </c>
      <c r="AF79" s="34">
        <f t="shared" si="264"/>
        <v>0</v>
      </c>
      <c r="AG79" s="34">
        <f t="shared" si="265"/>
        <v>0</v>
      </c>
      <c r="AH79" s="34">
        <f t="shared" si="266"/>
        <v>13</v>
      </c>
      <c r="AI79" s="34">
        <f t="shared" si="267"/>
        <v>13</v>
      </c>
      <c r="AJ79" s="50" t="str">
        <f t="shared" si="268"/>
        <v>NA</v>
      </c>
      <c r="AK79" s="33"/>
      <c r="AL79" s="33"/>
      <c r="AM79" s="33"/>
      <c r="AN79" s="33"/>
      <c r="AO79" s="33"/>
      <c r="AP79" s="33"/>
      <c r="AQ79" s="33"/>
      <c r="AR79" s="33"/>
      <c r="AS79" s="185" t="str">
        <f>Résultats!B90</f>
        <v>11.8</v>
      </c>
      <c r="AT79" s="186" t="str">
        <f>Résultats!C90</f>
        <v>A</v>
      </c>
      <c r="AU79" s="34">
        <f>'P01'!$G89</f>
        <v>0</v>
      </c>
      <c r="AV79" s="34">
        <f>'P02'!$G89</f>
        <v>0</v>
      </c>
      <c r="AW79" s="34">
        <f>'P03'!$G89</f>
        <v>0</v>
      </c>
      <c r="AX79" s="34">
        <f>'P04'!$G89</f>
        <v>0</v>
      </c>
      <c r="AY79" s="34">
        <f>'P05'!$G89</f>
        <v>0</v>
      </c>
      <c r="AZ79" s="34">
        <f>'P06'!$G89</f>
        <v>0</v>
      </c>
      <c r="BA79" s="34">
        <f>'P07'!$G89</f>
        <v>0</v>
      </c>
      <c r="BB79" s="34">
        <f>'P08'!$G89</f>
        <v>0</v>
      </c>
      <c r="BC79" s="34">
        <f>'P09'!$G89</f>
        <v>0</v>
      </c>
      <c r="BD79" s="34">
        <f>'P10'!$G89</f>
        <v>0</v>
      </c>
      <c r="BE79" s="34">
        <f>'P11'!$G89</f>
        <v>0</v>
      </c>
      <c r="BF79" s="34">
        <f>'P12'!$G89</f>
        <v>0</v>
      </c>
      <c r="BG79" s="34">
        <f>'P13'!$G89</f>
        <v>0</v>
      </c>
      <c r="BH79" s="34">
        <f>'P14'!$G89</f>
        <v>0</v>
      </c>
      <c r="BI79" s="34">
        <f>'P15'!$G89</f>
        <v>0</v>
      </c>
      <c r="BJ79" s="34">
        <f>'P16'!$G89</f>
        <v>0</v>
      </c>
      <c r="BK79" s="34">
        <f>'P17'!$G89</f>
        <v>0</v>
      </c>
      <c r="BL79" s="34">
        <f>'P18'!$G89</f>
        <v>0</v>
      </c>
      <c r="BM79" s="34">
        <f>'P19'!$G89</f>
        <v>0</v>
      </c>
      <c r="BN79" s="34">
        <f>'P20'!$G89</f>
        <v>0</v>
      </c>
      <c r="BO79" s="34"/>
      <c r="BP79" s="34">
        <f>'P22'!$G89</f>
        <v>0</v>
      </c>
      <c r="BQ79" s="34">
        <f>'P23'!$G89</f>
        <v>0</v>
      </c>
      <c r="BR79" s="34">
        <f>'P24'!$G89</f>
        <v>0</v>
      </c>
      <c r="BS79" s="34">
        <f>'P25'!$G89</f>
        <v>0</v>
      </c>
      <c r="BT79" s="187">
        <f>'P26'!$G89</f>
        <v>0</v>
      </c>
      <c r="BU79" s="34">
        <f t="shared" si="269"/>
        <v>0</v>
      </c>
      <c r="BV79" s="188" t="str">
        <f t="shared" si="270"/>
        <v>-</v>
      </c>
    </row>
    <row r="80" ht="15.75" customHeight="1">
      <c r="A80" s="189" t="s">
        <v>95</v>
      </c>
      <c r="B80" s="182" t="str">
        <f>Résultats!B91</f>
        <v>11.9</v>
      </c>
      <c r="C80" s="183" t="str">
        <f>Résultats!C91</f>
        <v>A</v>
      </c>
      <c r="D80" s="34" t="str">
        <f>Résultats!E91</f>
        <v>x</v>
      </c>
      <c r="E80" s="33"/>
      <c r="F80" s="79" t="str">
        <f>'P01'!F90</f>
        <v>na</v>
      </c>
      <c r="G80" s="82" t="str">
        <f>'P02'!F90</f>
        <v>na</v>
      </c>
      <c r="H80" s="82" t="str">
        <f>'P03'!F90</f>
        <v>c</v>
      </c>
      <c r="I80" s="82" t="str">
        <f>'P04'!F90</f>
        <v>na</v>
      </c>
      <c r="J80" s="82" t="str">
        <f>'P05'!F90</f>
        <v>na</v>
      </c>
      <c r="K80" s="82" t="str">
        <f>'P06'!F90</f>
        <v>na</v>
      </c>
      <c r="L80" s="82" t="str">
        <f>'P07'!F90</f>
        <v>c</v>
      </c>
      <c r="M80" s="82" t="str">
        <f>'P08'!F90</f>
        <v>c</v>
      </c>
      <c r="N80" s="82" t="str">
        <f>'P09'!F90</f>
        <v>na</v>
      </c>
      <c r="O80" s="82" t="str">
        <f>'P10'!F90</f>
        <v>na</v>
      </c>
      <c r="P80" s="82" t="str">
        <f>'P11'!F90</f>
        <v>c</v>
      </c>
      <c r="Q80" s="82" t="str">
        <f>'P12'!F90</f>
        <v>na</v>
      </c>
      <c r="R80" s="82" t="str">
        <f>'P13'!F90</f>
        <v>na</v>
      </c>
      <c r="S80" s="82" t="str">
        <f>'P14'!F90</f>
        <v>nt</v>
      </c>
      <c r="T80" s="82" t="str">
        <f>'P15'!F90</f>
        <v>nt</v>
      </c>
      <c r="U80" s="82" t="str">
        <f>'P16'!F90</f>
        <v>nt</v>
      </c>
      <c r="V80" s="82" t="str">
        <f>'P17'!F90</f>
        <v>nt</v>
      </c>
      <c r="W80" s="82" t="str">
        <f>'P18'!F90</f>
        <v>nt</v>
      </c>
      <c r="X80" s="82" t="str">
        <f>'P19'!F90</f>
        <v>nt</v>
      </c>
      <c r="Y80" s="82" t="str">
        <f>'P20'!F90</f>
        <v>nt</v>
      </c>
      <c r="Z80" s="82" t="str">
        <f>'P21'!F90</f>
        <v>nt</v>
      </c>
      <c r="AA80" s="82" t="str">
        <f>'P22'!F90</f>
        <v>nt</v>
      </c>
      <c r="AB80" s="82" t="str">
        <f>'P23'!F90</f>
        <v>nt</v>
      </c>
      <c r="AC80" s="82" t="str">
        <f>'P24'!F90</f>
        <v>nt</v>
      </c>
      <c r="AD80" s="82" t="str">
        <f>'P25'!F90</f>
        <v>nt</v>
      </c>
      <c r="AE80" s="184" t="str">
        <f>'P26'!F90</f>
        <v>nt</v>
      </c>
      <c r="AF80" s="34">
        <f t="shared" si="264"/>
        <v>4</v>
      </c>
      <c r="AG80" s="34">
        <f t="shared" si="265"/>
        <v>0</v>
      </c>
      <c r="AH80" s="34">
        <f t="shared" si="266"/>
        <v>9</v>
      </c>
      <c r="AI80" s="34">
        <f t="shared" si="267"/>
        <v>13</v>
      </c>
      <c r="AJ80" s="50" t="str">
        <f t="shared" si="268"/>
        <v>C</v>
      </c>
      <c r="AK80" s="33"/>
      <c r="AL80" s="33"/>
      <c r="AM80" s="33"/>
      <c r="AN80" s="33"/>
      <c r="AO80" s="33"/>
      <c r="AP80" s="33"/>
      <c r="AQ80" s="33"/>
      <c r="AR80" s="33"/>
      <c r="AS80" s="185" t="str">
        <f>Résultats!B91</f>
        <v>11.9</v>
      </c>
      <c r="AT80" s="186" t="str">
        <f>Résultats!C91</f>
        <v>A</v>
      </c>
      <c r="AU80" s="34">
        <f>'P01'!$G90</f>
        <v>0</v>
      </c>
      <c r="AV80" s="34">
        <f>'P02'!$G90</f>
        <v>0</v>
      </c>
      <c r="AW80" s="34">
        <f>'P03'!$G90</f>
        <v>0</v>
      </c>
      <c r="AX80" s="34">
        <f>'P04'!$G90</f>
        <v>0</v>
      </c>
      <c r="AY80" s="34">
        <f>'P05'!$G90</f>
        <v>0</v>
      </c>
      <c r="AZ80" s="34">
        <f>'P06'!$G90</f>
        <v>0</v>
      </c>
      <c r="BA80" s="34">
        <f>'P07'!$G90</f>
        <v>0</v>
      </c>
      <c r="BB80" s="34">
        <f>'P08'!$G90</f>
        <v>0</v>
      </c>
      <c r="BC80" s="34">
        <f>'P09'!$G90</f>
        <v>0</v>
      </c>
      <c r="BD80" s="34">
        <f>'P10'!$G90</f>
        <v>0</v>
      </c>
      <c r="BE80" s="34">
        <f>'P11'!$G90</f>
        <v>0</v>
      </c>
      <c r="BF80" s="34">
        <f>'P12'!$G90</f>
        <v>0</v>
      </c>
      <c r="BG80" s="34">
        <f>'P13'!$G90</f>
        <v>0</v>
      </c>
      <c r="BH80" s="34">
        <f>'P14'!$G90</f>
        <v>0</v>
      </c>
      <c r="BI80" s="34">
        <f>'P15'!$G90</f>
        <v>0</v>
      </c>
      <c r="BJ80" s="34">
        <f>'P16'!$G90</f>
        <v>0</v>
      </c>
      <c r="BK80" s="34">
        <f>'P17'!$G90</f>
        <v>0</v>
      </c>
      <c r="BL80" s="34">
        <f>'P18'!$G90</f>
        <v>0</v>
      </c>
      <c r="BM80" s="34">
        <f>'P19'!$G90</f>
        <v>0</v>
      </c>
      <c r="BN80" s="34">
        <f>'P20'!$G90</f>
        <v>0</v>
      </c>
      <c r="BO80" s="34"/>
      <c r="BP80" s="34">
        <f>'P22'!$G90</f>
        <v>0</v>
      </c>
      <c r="BQ80" s="34">
        <f>'P23'!$G90</f>
        <v>0</v>
      </c>
      <c r="BR80" s="34">
        <f>'P24'!$G90</f>
        <v>0</v>
      </c>
      <c r="BS80" s="34">
        <f>'P25'!$G90</f>
        <v>0</v>
      </c>
      <c r="BT80" s="187">
        <f>'P26'!$G90</f>
        <v>0</v>
      </c>
      <c r="BU80" s="34">
        <f t="shared" si="269"/>
        <v>0</v>
      </c>
      <c r="BV80" s="188" t="str">
        <f t="shared" si="270"/>
        <v>-</v>
      </c>
    </row>
    <row r="81" ht="15.75" customHeight="1">
      <c r="A81" s="189" t="s">
        <v>95</v>
      </c>
      <c r="B81" s="182" t="str">
        <f>Résultats!B92</f>
        <v>11.10</v>
      </c>
      <c r="C81" s="183" t="str">
        <f>Résultats!C92</f>
        <v>A</v>
      </c>
      <c r="D81" s="34" t="str">
        <f>Résultats!E92</f>
        <v>x</v>
      </c>
      <c r="E81" s="33"/>
      <c r="F81" s="79" t="str">
        <f>'P01'!F91</f>
        <v>na</v>
      </c>
      <c r="G81" s="82" t="str">
        <f>'P02'!F91</f>
        <v>na</v>
      </c>
      <c r="H81" s="82" t="str">
        <f>'P03'!F91</f>
        <v>c</v>
      </c>
      <c r="I81" s="82" t="str">
        <f>'P04'!F91</f>
        <v>na</v>
      </c>
      <c r="J81" s="82" t="str">
        <f>'P05'!F91</f>
        <v>na</v>
      </c>
      <c r="K81" s="82" t="str">
        <f>'P06'!F91</f>
        <v>na</v>
      </c>
      <c r="L81" s="82" t="str">
        <f>'P07'!F91</f>
        <v>na</v>
      </c>
      <c r="M81" s="82" t="str">
        <f>'P08'!F91</f>
        <v>c</v>
      </c>
      <c r="N81" s="82" t="str">
        <f>'P09'!F91</f>
        <v>na</v>
      </c>
      <c r="O81" s="82" t="str">
        <f>'P10'!F91</f>
        <v>na</v>
      </c>
      <c r="P81" s="82" t="str">
        <f>'P11'!F91</f>
        <v>c</v>
      </c>
      <c r="Q81" s="82" t="str">
        <f>'P12'!F91</f>
        <v>na</v>
      </c>
      <c r="R81" s="82" t="str">
        <f>'P13'!F91</f>
        <v>na</v>
      </c>
      <c r="S81" s="82" t="str">
        <f>'P14'!F91</f>
        <v>nt</v>
      </c>
      <c r="T81" s="82" t="str">
        <f>'P15'!F91</f>
        <v>nt</v>
      </c>
      <c r="U81" s="82" t="str">
        <f>'P16'!F91</f>
        <v>nt</v>
      </c>
      <c r="V81" s="82" t="str">
        <f>'P17'!F91</f>
        <v>nt</v>
      </c>
      <c r="W81" s="82" t="str">
        <f>'P18'!F91</f>
        <v>nt</v>
      </c>
      <c r="X81" s="82" t="str">
        <f>'P19'!F91</f>
        <v>nt</v>
      </c>
      <c r="Y81" s="82" t="str">
        <f>'P20'!F91</f>
        <v>nt</v>
      </c>
      <c r="Z81" s="82" t="str">
        <f>'P21'!F91</f>
        <v>nt</v>
      </c>
      <c r="AA81" s="82" t="str">
        <f>'P22'!F91</f>
        <v>nt</v>
      </c>
      <c r="AB81" s="82" t="str">
        <f>'P23'!F91</f>
        <v>nt</v>
      </c>
      <c r="AC81" s="82" t="str">
        <f>'P24'!F91</f>
        <v>nt</v>
      </c>
      <c r="AD81" s="82" t="str">
        <f>'P25'!F91</f>
        <v>nt</v>
      </c>
      <c r="AE81" s="184" t="str">
        <f>'P26'!F91</f>
        <v>nt</v>
      </c>
      <c r="AF81" s="34">
        <f t="shared" si="264"/>
        <v>3</v>
      </c>
      <c r="AG81" s="34">
        <f t="shared" si="265"/>
        <v>0</v>
      </c>
      <c r="AH81" s="34">
        <f t="shared" si="266"/>
        <v>10</v>
      </c>
      <c r="AI81" s="34">
        <f t="shared" si="267"/>
        <v>13</v>
      </c>
      <c r="AJ81" s="50" t="str">
        <f t="shared" si="268"/>
        <v>C</v>
      </c>
      <c r="AK81" s="33"/>
      <c r="AL81" s="33"/>
      <c r="AM81" s="33"/>
      <c r="AN81" s="33"/>
      <c r="AO81" s="33"/>
      <c r="AP81" s="33"/>
      <c r="AQ81" s="33"/>
      <c r="AR81" s="33"/>
      <c r="AS81" s="185" t="str">
        <f>Résultats!B92</f>
        <v>11.10</v>
      </c>
      <c r="AT81" s="186" t="str">
        <f>Résultats!C92</f>
        <v>A</v>
      </c>
      <c r="AU81" s="34">
        <f>'P01'!$G91</f>
        <v>0</v>
      </c>
      <c r="AV81" s="34">
        <f>'P02'!$G91</f>
        <v>0</v>
      </c>
      <c r="AW81" s="34">
        <f>'P03'!$G91</f>
        <v>0</v>
      </c>
      <c r="AX81" s="34">
        <f>'P04'!$G91</f>
        <v>0</v>
      </c>
      <c r="AY81" s="34">
        <f>'P05'!$G91</f>
        <v>0</v>
      </c>
      <c r="AZ81" s="34">
        <f>'P06'!$G91</f>
        <v>0</v>
      </c>
      <c r="BA81" s="34">
        <f>'P07'!$G91</f>
        <v>0</v>
      </c>
      <c r="BB81" s="34">
        <f>'P08'!$G91</f>
        <v>0</v>
      </c>
      <c r="BC81" s="34">
        <f>'P09'!$G91</f>
        <v>0</v>
      </c>
      <c r="BD81" s="34">
        <f>'P10'!$G91</f>
        <v>0</v>
      </c>
      <c r="BE81" s="34">
        <f>'P11'!$G91</f>
        <v>0</v>
      </c>
      <c r="BF81" s="34">
        <f>'P12'!$G91</f>
        <v>0</v>
      </c>
      <c r="BG81" s="34">
        <f>'P13'!$G91</f>
        <v>0</v>
      </c>
      <c r="BH81" s="34">
        <f>'P14'!$G91</f>
        <v>0</v>
      </c>
      <c r="BI81" s="34">
        <f>'P15'!$G91</f>
        <v>0</v>
      </c>
      <c r="BJ81" s="34">
        <f>'P16'!$G91</f>
        <v>0</v>
      </c>
      <c r="BK81" s="34">
        <f>'P17'!$G91</f>
        <v>0</v>
      </c>
      <c r="BL81" s="34">
        <f>'P18'!$G91</f>
        <v>0</v>
      </c>
      <c r="BM81" s="34">
        <f>'P19'!$G91</f>
        <v>0</v>
      </c>
      <c r="BN81" s="34">
        <f>'P20'!$G91</f>
        <v>0</v>
      </c>
      <c r="BO81" s="34"/>
      <c r="BP81" s="34">
        <f>'P22'!$G91</f>
        <v>0</v>
      </c>
      <c r="BQ81" s="34">
        <f>'P23'!$G91</f>
        <v>0</v>
      </c>
      <c r="BR81" s="34">
        <f>'P24'!$G91</f>
        <v>0</v>
      </c>
      <c r="BS81" s="34">
        <f>'P25'!$G91</f>
        <v>0</v>
      </c>
      <c r="BT81" s="187">
        <f>'P26'!$G91</f>
        <v>0</v>
      </c>
      <c r="BU81" s="34">
        <f t="shared" si="269"/>
        <v>0</v>
      </c>
      <c r="BV81" s="188" t="str">
        <f t="shared" si="270"/>
        <v>-</v>
      </c>
    </row>
    <row r="82" ht="15.75" customHeight="1">
      <c r="A82" s="189" t="s">
        <v>95</v>
      </c>
      <c r="B82" s="182" t="str">
        <f>Résultats!B93</f>
        <v>11.11</v>
      </c>
      <c r="C82" s="183" t="str">
        <f>Résultats!C93</f>
        <v>AA</v>
      </c>
      <c r="D82" s="34">
        <f>Résultats!E93</f>
        <v>0</v>
      </c>
      <c r="E82" s="33"/>
      <c r="F82" s="79" t="str">
        <f>'P01'!F92</f>
        <v>na</v>
      </c>
      <c r="G82" s="82" t="str">
        <f>'P02'!F92</f>
        <v>na</v>
      </c>
      <c r="H82" s="82" t="str">
        <f>'P03'!F92</f>
        <v>c</v>
      </c>
      <c r="I82" s="82" t="str">
        <f>'P04'!F92</f>
        <v>na</v>
      </c>
      <c r="J82" s="82" t="str">
        <f>'P05'!F92</f>
        <v>na</v>
      </c>
      <c r="K82" s="82" t="str">
        <f>'P06'!F92</f>
        <v>na</v>
      </c>
      <c r="L82" s="82" t="str">
        <f>'P07'!F92</f>
        <v>na</v>
      </c>
      <c r="M82" s="82" t="str">
        <f>'P08'!F92</f>
        <v>c</v>
      </c>
      <c r="N82" s="82" t="str">
        <f>'P09'!F92</f>
        <v>na</v>
      </c>
      <c r="O82" s="82" t="str">
        <f>'P10'!F92</f>
        <v>na</v>
      </c>
      <c r="P82" s="82" t="str">
        <f>'P11'!F92</f>
        <v>c</v>
      </c>
      <c r="Q82" s="82" t="str">
        <f>'P12'!F92</f>
        <v>na</v>
      </c>
      <c r="R82" s="82" t="str">
        <f>'P13'!F92</f>
        <v>na</v>
      </c>
      <c r="S82" s="82" t="str">
        <f>'P14'!F92</f>
        <v>nt</v>
      </c>
      <c r="T82" s="82" t="str">
        <f>'P15'!F92</f>
        <v>nt</v>
      </c>
      <c r="U82" s="82" t="str">
        <f>'P16'!F92</f>
        <v>nt</v>
      </c>
      <c r="V82" s="82" t="str">
        <f>'P17'!F92</f>
        <v>nt</v>
      </c>
      <c r="W82" s="82" t="str">
        <f>'P18'!F92</f>
        <v>nt</v>
      </c>
      <c r="X82" s="82" t="str">
        <f>'P19'!F92</f>
        <v>nt</v>
      </c>
      <c r="Y82" s="82" t="str">
        <f>'P20'!F92</f>
        <v>nt</v>
      </c>
      <c r="Z82" s="82" t="str">
        <f>'P21'!F92</f>
        <v>nt</v>
      </c>
      <c r="AA82" s="82" t="str">
        <f>'P22'!F92</f>
        <v>nt</v>
      </c>
      <c r="AB82" s="82" t="str">
        <f>'P23'!F92</f>
        <v>nt</v>
      </c>
      <c r="AC82" s="82" t="str">
        <f>'P24'!F92</f>
        <v>nt</v>
      </c>
      <c r="AD82" s="82" t="str">
        <f>'P25'!F92</f>
        <v>nt</v>
      </c>
      <c r="AE82" s="184" t="str">
        <f>'P26'!F92</f>
        <v>nt</v>
      </c>
      <c r="AF82" s="34">
        <f t="shared" si="264"/>
        <v>3</v>
      </c>
      <c r="AG82" s="34">
        <f t="shared" si="265"/>
        <v>0</v>
      </c>
      <c r="AH82" s="34">
        <f t="shared" si="266"/>
        <v>10</v>
      </c>
      <c r="AI82" s="34">
        <f t="shared" si="267"/>
        <v>13</v>
      </c>
      <c r="AJ82" s="50" t="str">
        <f t="shared" si="268"/>
        <v>C</v>
      </c>
      <c r="AK82" s="33"/>
      <c r="AL82" s="33"/>
      <c r="AM82" s="33"/>
      <c r="AN82" s="33"/>
      <c r="AO82" s="33"/>
      <c r="AP82" s="33"/>
      <c r="AQ82" s="33"/>
      <c r="AR82" s="33"/>
      <c r="AS82" s="185" t="str">
        <f>Résultats!B93</f>
        <v>11.11</v>
      </c>
      <c r="AT82" s="186" t="str">
        <f>Résultats!C93</f>
        <v>AA</v>
      </c>
      <c r="AU82" s="34">
        <f>'P01'!$G92</f>
        <v>0</v>
      </c>
      <c r="AV82" s="34">
        <f>'P02'!$G92</f>
        <v>0</v>
      </c>
      <c r="AW82" s="34">
        <f>'P03'!$G92</f>
        <v>0</v>
      </c>
      <c r="AX82" s="34">
        <f>'P04'!$G92</f>
        <v>0</v>
      </c>
      <c r="AY82" s="34">
        <f>'P05'!$G92</f>
        <v>0</v>
      </c>
      <c r="AZ82" s="34">
        <f>'P06'!$G92</f>
        <v>0</v>
      </c>
      <c r="BA82" s="34">
        <f>'P07'!$G92</f>
        <v>0</v>
      </c>
      <c r="BB82" s="34">
        <f>'P08'!$G92</f>
        <v>0</v>
      </c>
      <c r="BC82" s="34">
        <f>'P09'!$G92</f>
        <v>0</v>
      </c>
      <c r="BD82" s="34">
        <f>'P10'!$G92</f>
        <v>0</v>
      </c>
      <c r="BE82" s="34">
        <f>'P11'!$G92</f>
        <v>0</v>
      </c>
      <c r="BF82" s="34">
        <f>'P12'!$G92</f>
        <v>0</v>
      </c>
      <c r="BG82" s="34">
        <f>'P13'!$G92</f>
        <v>0</v>
      </c>
      <c r="BH82" s="34">
        <f>'P14'!$G92</f>
        <v>0</v>
      </c>
      <c r="BI82" s="34">
        <f>'P15'!$G92</f>
        <v>0</v>
      </c>
      <c r="BJ82" s="34">
        <f>'P16'!$G92</f>
        <v>0</v>
      </c>
      <c r="BK82" s="34">
        <f>'P17'!$G92</f>
        <v>0</v>
      </c>
      <c r="BL82" s="34">
        <f>'P18'!$G92</f>
        <v>0</v>
      </c>
      <c r="BM82" s="34">
        <f>'P19'!$G92</f>
        <v>0</v>
      </c>
      <c r="BN82" s="34">
        <f>'P20'!$G92</f>
        <v>0</v>
      </c>
      <c r="BO82" s="34"/>
      <c r="BP82" s="34">
        <f>'P22'!$G92</f>
        <v>0</v>
      </c>
      <c r="BQ82" s="34">
        <f>'P23'!$G92</f>
        <v>0</v>
      </c>
      <c r="BR82" s="34">
        <f>'P24'!$G92</f>
        <v>0</v>
      </c>
      <c r="BS82" s="34">
        <f>'P25'!$G92</f>
        <v>0</v>
      </c>
      <c r="BT82" s="187">
        <f>'P26'!$G92</f>
        <v>0</v>
      </c>
      <c r="BU82" s="34">
        <f t="shared" si="269"/>
        <v>0</v>
      </c>
      <c r="BV82" s="188" t="str">
        <f t="shared" si="270"/>
        <v>-</v>
      </c>
    </row>
    <row r="83" ht="15.75" customHeight="1">
      <c r="A83" s="189" t="s">
        <v>95</v>
      </c>
      <c r="B83" s="182" t="str">
        <f>Résultats!B94</f>
        <v>11.12</v>
      </c>
      <c r="C83" s="183" t="str">
        <f>Résultats!C94</f>
        <v>AA</v>
      </c>
      <c r="D83" s="34">
        <f>Résultats!E94</f>
        <v>0</v>
      </c>
      <c r="E83" s="33"/>
      <c r="F83" s="79" t="str">
        <f>'P01'!F93</f>
        <v>na</v>
      </c>
      <c r="G83" s="82" t="str">
        <f>'P02'!F93</f>
        <v>na</v>
      </c>
      <c r="H83" s="82" t="str">
        <f>'P03'!F93</f>
        <v>na</v>
      </c>
      <c r="I83" s="82" t="str">
        <f>'P04'!F93</f>
        <v>na</v>
      </c>
      <c r="J83" s="82" t="str">
        <f>'P05'!F93</f>
        <v>na</v>
      </c>
      <c r="K83" s="82" t="str">
        <f>'P06'!F93</f>
        <v>na</v>
      </c>
      <c r="L83" s="82" t="str">
        <f>'P07'!F93</f>
        <v>na</v>
      </c>
      <c r="M83" s="82" t="str">
        <f>'P08'!F93</f>
        <v>na</v>
      </c>
      <c r="N83" s="82" t="str">
        <f>'P09'!F93</f>
        <v>na</v>
      </c>
      <c r="O83" s="82" t="str">
        <f>'P10'!F93</f>
        <v>na</v>
      </c>
      <c r="P83" s="82" t="str">
        <f>'P11'!F93</f>
        <v>na</v>
      </c>
      <c r="Q83" s="82" t="str">
        <f>'P12'!F93</f>
        <v>na</v>
      </c>
      <c r="R83" s="82" t="str">
        <f>'P13'!F93</f>
        <v>na</v>
      </c>
      <c r="S83" s="82" t="str">
        <f>'P14'!F93</f>
        <v>nt</v>
      </c>
      <c r="T83" s="82" t="str">
        <f>'P15'!F93</f>
        <v>nt</v>
      </c>
      <c r="U83" s="82" t="str">
        <f>'P16'!F93</f>
        <v>nt</v>
      </c>
      <c r="V83" s="82" t="str">
        <f>'P17'!F93</f>
        <v>nt</v>
      </c>
      <c r="W83" s="82" t="str">
        <f>'P18'!F93</f>
        <v>nt</v>
      </c>
      <c r="X83" s="82" t="str">
        <f>'P19'!F93</f>
        <v>nt</v>
      </c>
      <c r="Y83" s="82" t="str">
        <f>'P20'!F93</f>
        <v>nt</v>
      </c>
      <c r="Z83" s="82" t="str">
        <f>'P21'!F93</f>
        <v>nt</v>
      </c>
      <c r="AA83" s="82" t="str">
        <f>'P22'!F93</f>
        <v>nt</v>
      </c>
      <c r="AB83" s="82" t="str">
        <f>'P23'!F93</f>
        <v>nt</v>
      </c>
      <c r="AC83" s="82" t="str">
        <f>'P24'!F93</f>
        <v>nt</v>
      </c>
      <c r="AD83" s="82" t="str">
        <f>'P25'!F93</f>
        <v>nt</v>
      </c>
      <c r="AE83" s="184" t="str">
        <f>'P26'!F93</f>
        <v>nt</v>
      </c>
      <c r="AF83" s="34">
        <f t="shared" si="264"/>
        <v>0</v>
      </c>
      <c r="AG83" s="34">
        <f t="shared" si="265"/>
        <v>0</v>
      </c>
      <c r="AH83" s="34">
        <f t="shared" si="266"/>
        <v>13</v>
      </c>
      <c r="AI83" s="34">
        <f t="shared" si="267"/>
        <v>13</v>
      </c>
      <c r="AJ83" s="50" t="str">
        <f t="shared" si="268"/>
        <v>NA</v>
      </c>
      <c r="AK83" s="33"/>
      <c r="AL83" s="33"/>
      <c r="AM83" s="33"/>
      <c r="AN83" s="33"/>
      <c r="AO83" s="33"/>
      <c r="AP83" s="33"/>
      <c r="AQ83" s="33"/>
      <c r="AR83" s="33"/>
      <c r="AS83" s="185" t="str">
        <f>Résultats!B94</f>
        <v>11.12</v>
      </c>
      <c r="AT83" s="186" t="str">
        <f>Résultats!C94</f>
        <v>AA</v>
      </c>
      <c r="AU83" s="34">
        <f>'P01'!$G93</f>
        <v>0</v>
      </c>
      <c r="AV83" s="34">
        <f>'P02'!$G93</f>
        <v>0</v>
      </c>
      <c r="AW83" s="34">
        <f>'P03'!$G93</f>
        <v>0</v>
      </c>
      <c r="AX83" s="34">
        <f>'P04'!$G93</f>
        <v>0</v>
      </c>
      <c r="AY83" s="34">
        <f>'P05'!$G93</f>
        <v>0</v>
      </c>
      <c r="AZ83" s="34">
        <f>'P06'!$G93</f>
        <v>0</v>
      </c>
      <c r="BA83" s="34">
        <f>'P07'!$G93</f>
        <v>0</v>
      </c>
      <c r="BB83" s="34">
        <f>'P08'!$G93</f>
        <v>0</v>
      </c>
      <c r="BC83" s="34">
        <f>'P09'!$G93</f>
        <v>0</v>
      </c>
      <c r="BD83" s="34">
        <f>'P10'!$G93</f>
        <v>0</v>
      </c>
      <c r="BE83" s="34">
        <f>'P11'!$G93</f>
        <v>0</v>
      </c>
      <c r="BF83" s="34">
        <f>'P12'!$G93</f>
        <v>0</v>
      </c>
      <c r="BG83" s="34">
        <f>'P13'!$G93</f>
        <v>0</v>
      </c>
      <c r="BH83" s="34">
        <f>'P14'!$G93</f>
        <v>0</v>
      </c>
      <c r="BI83" s="34">
        <f>'P15'!$G93</f>
        <v>0</v>
      </c>
      <c r="BJ83" s="34">
        <f>'P16'!$G93</f>
        <v>0</v>
      </c>
      <c r="BK83" s="34">
        <f>'P17'!$G93</f>
        <v>0</v>
      </c>
      <c r="BL83" s="34">
        <f>'P18'!$G93</f>
        <v>0</v>
      </c>
      <c r="BM83" s="34">
        <f>'P19'!$G93</f>
        <v>0</v>
      </c>
      <c r="BN83" s="34">
        <f>'P20'!$G93</f>
        <v>0</v>
      </c>
      <c r="BO83" s="34"/>
      <c r="BP83" s="34">
        <f>'P22'!$G93</f>
        <v>0</v>
      </c>
      <c r="BQ83" s="34">
        <f>'P23'!$G93</f>
        <v>0</v>
      </c>
      <c r="BR83" s="34">
        <f>'P24'!$G93</f>
        <v>0</v>
      </c>
      <c r="BS83" s="34">
        <f>'P25'!$G93</f>
        <v>0</v>
      </c>
      <c r="BT83" s="187">
        <f>'P26'!$G93</f>
        <v>0</v>
      </c>
      <c r="BU83" s="34">
        <f t="shared" si="269"/>
        <v>0</v>
      </c>
      <c r="BV83" s="188" t="str">
        <f t="shared" si="270"/>
        <v>-</v>
      </c>
    </row>
    <row r="84" ht="15.75" customHeight="1">
      <c r="A84" s="189" t="s">
        <v>95</v>
      </c>
      <c r="B84" s="182" t="str">
        <f>Résultats!B95</f>
        <v>11.13</v>
      </c>
      <c r="C84" s="183" t="str">
        <f>Résultats!C95</f>
        <v>AA</v>
      </c>
      <c r="D84" s="34">
        <f>Résultats!E95</f>
        <v>0</v>
      </c>
      <c r="E84" s="33"/>
      <c r="F84" s="79" t="str">
        <f>'P01'!F94</f>
        <v>na</v>
      </c>
      <c r="G84" s="82" t="str">
        <f>'P02'!F94</f>
        <v>na</v>
      </c>
      <c r="H84" s="82" t="str">
        <f>'P03'!F94</f>
        <v>c</v>
      </c>
      <c r="I84" s="82" t="str">
        <f>'P04'!F94</f>
        <v>na</v>
      </c>
      <c r="J84" s="82" t="str">
        <f>'P05'!F94</f>
        <v>na</v>
      </c>
      <c r="K84" s="82" t="str">
        <f>'P06'!F94</f>
        <v>na</v>
      </c>
      <c r="L84" s="82" t="str">
        <f>'P07'!F94</f>
        <v>na</v>
      </c>
      <c r="M84" s="82" t="str">
        <f>'P08'!F94</f>
        <v>c</v>
      </c>
      <c r="N84" s="82" t="str">
        <f>'P09'!F94</f>
        <v>na</v>
      </c>
      <c r="O84" s="82" t="str">
        <f>'P10'!F94</f>
        <v>na</v>
      </c>
      <c r="P84" s="82" t="str">
        <f>'P11'!F94</f>
        <v>c</v>
      </c>
      <c r="Q84" s="82" t="str">
        <f>'P12'!F94</f>
        <v>na</v>
      </c>
      <c r="R84" s="82" t="str">
        <f>'P13'!F94</f>
        <v>na</v>
      </c>
      <c r="S84" s="82" t="str">
        <f>'P14'!F94</f>
        <v>nt</v>
      </c>
      <c r="T84" s="82" t="str">
        <f>'P15'!F94</f>
        <v>nt</v>
      </c>
      <c r="U84" s="82" t="str">
        <f>'P16'!F94</f>
        <v>nt</v>
      </c>
      <c r="V84" s="82" t="str">
        <f>'P17'!F94</f>
        <v>nt</v>
      </c>
      <c r="W84" s="82" t="str">
        <f>'P18'!F94</f>
        <v>nt</v>
      </c>
      <c r="X84" s="82" t="str">
        <f>'P19'!F94</f>
        <v>nt</v>
      </c>
      <c r="Y84" s="82" t="str">
        <f>'P20'!F94</f>
        <v>nt</v>
      </c>
      <c r="Z84" s="82" t="str">
        <f>'P21'!F94</f>
        <v>nt</v>
      </c>
      <c r="AA84" s="82" t="str">
        <f>'P22'!F94</f>
        <v>nt</v>
      </c>
      <c r="AB84" s="82" t="str">
        <f>'P23'!F94</f>
        <v>nt</v>
      </c>
      <c r="AC84" s="82" t="str">
        <f>'P24'!F94</f>
        <v>nt</v>
      </c>
      <c r="AD84" s="82" t="str">
        <f>'P25'!F94</f>
        <v>nt</v>
      </c>
      <c r="AE84" s="184" t="str">
        <f>'P26'!F94</f>
        <v>nt</v>
      </c>
      <c r="AF84" s="34">
        <f t="shared" si="264"/>
        <v>3</v>
      </c>
      <c r="AG84" s="34">
        <f t="shared" si="265"/>
        <v>0</v>
      </c>
      <c r="AH84" s="34">
        <f t="shared" si="266"/>
        <v>10</v>
      </c>
      <c r="AI84" s="34">
        <f t="shared" si="267"/>
        <v>13</v>
      </c>
      <c r="AJ84" s="50" t="str">
        <f t="shared" si="268"/>
        <v>C</v>
      </c>
      <c r="AK84" s="33"/>
      <c r="AL84" s="33"/>
      <c r="AM84" s="33"/>
      <c r="AN84" s="33"/>
      <c r="AO84" s="33"/>
      <c r="AP84" s="33"/>
      <c r="AQ84" s="33"/>
      <c r="AR84" s="33"/>
      <c r="AS84" s="185" t="str">
        <f>Résultats!B95</f>
        <v>11.13</v>
      </c>
      <c r="AT84" s="186" t="str">
        <f>Résultats!C95</f>
        <v>AA</v>
      </c>
      <c r="AU84" s="34">
        <f>'P01'!$G94</f>
        <v>0</v>
      </c>
      <c r="AV84" s="34">
        <f>'P02'!$G94</f>
        <v>0</v>
      </c>
      <c r="AW84" s="34">
        <f>'P03'!$G94</f>
        <v>0</v>
      </c>
      <c r="AX84" s="34">
        <f>'P04'!$G94</f>
        <v>0</v>
      </c>
      <c r="AY84" s="34">
        <f>'P05'!$G94</f>
        <v>0</v>
      </c>
      <c r="AZ84" s="34">
        <f>'P06'!$G94</f>
        <v>0</v>
      </c>
      <c r="BA84" s="34">
        <f>'P07'!$G94</f>
        <v>0</v>
      </c>
      <c r="BB84" s="34">
        <f>'P08'!$G94</f>
        <v>0</v>
      </c>
      <c r="BC84" s="34">
        <f>'P09'!$G94</f>
        <v>0</v>
      </c>
      <c r="BD84" s="34">
        <f>'P10'!$G94</f>
        <v>0</v>
      </c>
      <c r="BE84" s="34">
        <f>'P11'!$G94</f>
        <v>0</v>
      </c>
      <c r="BF84" s="34">
        <f>'P12'!$G94</f>
        <v>0</v>
      </c>
      <c r="BG84" s="34">
        <f>'P13'!$G94</f>
        <v>0</v>
      </c>
      <c r="BH84" s="34">
        <f>'P14'!$G94</f>
        <v>0</v>
      </c>
      <c r="BI84" s="34">
        <f>'P15'!$G94</f>
        <v>0</v>
      </c>
      <c r="BJ84" s="34">
        <f>'P16'!$G94</f>
        <v>0</v>
      </c>
      <c r="BK84" s="34">
        <f>'P17'!$G94</f>
        <v>0</v>
      </c>
      <c r="BL84" s="34">
        <f>'P18'!$G94</f>
        <v>0</v>
      </c>
      <c r="BM84" s="34">
        <f>'P19'!$G94</f>
        <v>0</v>
      </c>
      <c r="BN84" s="34">
        <f>'P20'!$G94</f>
        <v>0</v>
      </c>
      <c r="BO84" s="34"/>
      <c r="BP84" s="34">
        <f>'P22'!$G94</f>
        <v>0</v>
      </c>
      <c r="BQ84" s="34">
        <f>'P23'!$G94</f>
        <v>0</v>
      </c>
      <c r="BR84" s="34">
        <f>'P24'!$G94</f>
        <v>0</v>
      </c>
      <c r="BS84" s="34">
        <f>'P25'!$G94</f>
        <v>0</v>
      </c>
      <c r="BT84" s="187">
        <f>'P26'!$G94</f>
        <v>0</v>
      </c>
      <c r="BU84" s="34">
        <f t="shared" si="269"/>
        <v>0</v>
      </c>
      <c r="BV84" s="188" t="str">
        <f t="shared" si="270"/>
        <v>-</v>
      </c>
    </row>
    <row r="85" ht="15.75" customHeight="1">
      <c r="A85" s="181" t="s">
        <v>96</v>
      </c>
      <c r="B85" s="182" t="str">
        <f>Résultats!B96</f>
        <v>12.1</v>
      </c>
      <c r="C85" s="183" t="str">
        <f>Résultats!C96</f>
        <v>AA</v>
      </c>
      <c r="D85" s="34">
        <f>Résultats!E96</f>
        <v>0</v>
      </c>
      <c r="E85" s="33"/>
      <c r="F85" s="79" t="str">
        <f>'P01'!F95</f>
        <v>c</v>
      </c>
      <c r="G85" s="82" t="str">
        <f>'P02'!F95</f>
        <v>c</v>
      </c>
      <c r="H85" s="82" t="str">
        <f>'P03'!F95</f>
        <v>c</v>
      </c>
      <c r="I85" s="82" t="str">
        <f>'P04'!F95</f>
        <v>c</v>
      </c>
      <c r="J85" s="82" t="str">
        <f>'P05'!F95</f>
        <v>c</v>
      </c>
      <c r="K85" s="82" t="str">
        <f>'P06'!F95</f>
        <v>c</v>
      </c>
      <c r="L85" s="82" t="str">
        <f>'P07'!F95</f>
        <v>c</v>
      </c>
      <c r="M85" s="82" t="str">
        <f>'P08'!F95</f>
        <v>c</v>
      </c>
      <c r="N85" s="82" t="str">
        <f>'P09'!F95</f>
        <v>c</v>
      </c>
      <c r="O85" s="82" t="str">
        <f>'P10'!F95</f>
        <v>c</v>
      </c>
      <c r="P85" s="82" t="str">
        <f>'P11'!F95</f>
        <v>c</v>
      </c>
      <c r="Q85" s="82" t="str">
        <f>'P12'!F95</f>
        <v>c</v>
      </c>
      <c r="R85" s="82" t="str">
        <f>'P13'!F95</f>
        <v>c</v>
      </c>
      <c r="S85" s="82" t="str">
        <f>'P14'!F95</f>
        <v>nt</v>
      </c>
      <c r="T85" s="82" t="str">
        <f>'P15'!F95</f>
        <v>nt</v>
      </c>
      <c r="U85" s="82" t="str">
        <f>'P16'!F95</f>
        <v>nt</v>
      </c>
      <c r="V85" s="82" t="str">
        <f>'P17'!F95</f>
        <v>nt</v>
      </c>
      <c r="W85" s="82" t="str">
        <f>'P18'!F95</f>
        <v>nt</v>
      </c>
      <c r="X85" s="82" t="str">
        <f>'P19'!F95</f>
        <v>nt</v>
      </c>
      <c r="Y85" s="82" t="str">
        <f>'P20'!F95</f>
        <v>nt</v>
      </c>
      <c r="Z85" s="82" t="str">
        <f>'P21'!F95</f>
        <v>nt</v>
      </c>
      <c r="AA85" s="82" t="str">
        <f>'P22'!F95</f>
        <v>nt</v>
      </c>
      <c r="AB85" s="82" t="str">
        <f>'P23'!F95</f>
        <v>nt</v>
      </c>
      <c r="AC85" s="82" t="str">
        <f>'P24'!F95</f>
        <v>nt</v>
      </c>
      <c r="AD85" s="82" t="str">
        <f>'P25'!F95</f>
        <v>nt</v>
      </c>
      <c r="AE85" s="184" t="str">
        <f>'P26'!F95</f>
        <v>nt</v>
      </c>
      <c r="AF85" s="34">
        <f t="shared" si="264"/>
        <v>13</v>
      </c>
      <c r="AG85" s="34">
        <f t="shared" si="265"/>
        <v>0</v>
      </c>
      <c r="AH85" s="34">
        <f t="shared" si="266"/>
        <v>0</v>
      </c>
      <c r="AI85" s="34">
        <f t="shared" si="267"/>
        <v>13</v>
      </c>
      <c r="AJ85" s="50" t="str">
        <f t="shared" si="268"/>
        <v>C</v>
      </c>
      <c r="AK85" s="33"/>
      <c r="AL85" s="33"/>
      <c r="AM85" s="33"/>
      <c r="AN85" s="33"/>
      <c r="AO85" s="33"/>
      <c r="AP85" s="33"/>
      <c r="AQ85" s="33"/>
      <c r="AR85" s="33"/>
      <c r="AS85" s="185" t="str">
        <f>Résultats!B96</f>
        <v>12.1</v>
      </c>
      <c r="AT85" s="186" t="str">
        <f>Résultats!C96</f>
        <v>AA</v>
      </c>
      <c r="AU85" s="34">
        <f>'P01'!$G95</f>
        <v>0</v>
      </c>
      <c r="AV85" s="34">
        <f>'P02'!$G95</f>
        <v>0</v>
      </c>
      <c r="AW85" s="34">
        <f>'P03'!$G95</f>
        <v>0</v>
      </c>
      <c r="AX85" s="34">
        <f>'P04'!$G95</f>
        <v>0</v>
      </c>
      <c r="AY85" s="34">
        <f>'P05'!$G95</f>
        <v>0</v>
      </c>
      <c r="AZ85" s="34">
        <f>'P06'!$G95</f>
        <v>0</v>
      </c>
      <c r="BA85" s="34">
        <f>'P07'!$G95</f>
        <v>0</v>
      </c>
      <c r="BB85" s="34">
        <f>'P08'!$G95</f>
        <v>0</v>
      </c>
      <c r="BC85" s="34">
        <f>'P09'!$G95</f>
        <v>0</v>
      </c>
      <c r="BD85" s="34">
        <f>'P10'!$G95</f>
        <v>0</v>
      </c>
      <c r="BE85" s="34">
        <f>'P11'!$G95</f>
        <v>0</v>
      </c>
      <c r="BF85" s="34">
        <f>'P12'!$G95</f>
        <v>0</v>
      </c>
      <c r="BG85" s="34">
        <f>'P13'!$G95</f>
        <v>0</v>
      </c>
      <c r="BH85" s="34">
        <f>'P14'!$G95</f>
        <v>0</v>
      </c>
      <c r="BI85" s="34">
        <f>'P15'!$G95</f>
        <v>0</v>
      </c>
      <c r="BJ85" s="34">
        <f>'P16'!$G95</f>
        <v>0</v>
      </c>
      <c r="BK85" s="34">
        <f>'P17'!$G95</f>
        <v>0</v>
      </c>
      <c r="BL85" s="34">
        <f>'P18'!$G95</f>
        <v>0</v>
      </c>
      <c r="BM85" s="34">
        <f>'P19'!$G95</f>
        <v>0</v>
      </c>
      <c r="BN85" s="34">
        <f>'P20'!$G95</f>
        <v>0</v>
      </c>
      <c r="BO85" s="34"/>
      <c r="BP85" s="34">
        <f>'P22'!$G95</f>
        <v>0</v>
      </c>
      <c r="BQ85" s="34">
        <f>'P23'!$G95</f>
        <v>0</v>
      </c>
      <c r="BR85" s="34">
        <f>'P24'!$G95</f>
        <v>0</v>
      </c>
      <c r="BS85" s="34">
        <f>'P25'!$G95</f>
        <v>0</v>
      </c>
      <c r="BT85" s="187">
        <f>'P26'!$G95</f>
        <v>0</v>
      </c>
      <c r="BU85" s="34">
        <f t="shared" si="269"/>
        <v>0</v>
      </c>
      <c r="BV85" s="188" t="str">
        <f t="shared" si="270"/>
        <v>-</v>
      </c>
    </row>
    <row r="86" ht="15.75" customHeight="1">
      <c r="A86" s="189" t="s">
        <v>96</v>
      </c>
      <c r="B86" s="182" t="str">
        <f>Résultats!B97</f>
        <v>12.2</v>
      </c>
      <c r="C86" s="183" t="str">
        <f>Résultats!C97</f>
        <v>AA</v>
      </c>
      <c r="D86" s="34">
        <f>Résultats!E97</f>
        <v>0</v>
      </c>
      <c r="E86" s="33"/>
      <c r="F86" s="79" t="str">
        <f>'P01'!F96</f>
        <v>c</v>
      </c>
      <c r="G86" s="82" t="str">
        <f>'P02'!F96</f>
        <v>c</v>
      </c>
      <c r="H86" s="82" t="str">
        <f>'P03'!F96</f>
        <v>c</v>
      </c>
      <c r="I86" s="82" t="str">
        <f>'P04'!F96</f>
        <v>c</v>
      </c>
      <c r="J86" s="82" t="str">
        <f>'P05'!F96</f>
        <v>c</v>
      </c>
      <c r="K86" s="82" t="str">
        <f>'P06'!F96</f>
        <v>c</v>
      </c>
      <c r="L86" s="82" t="str">
        <f>'P07'!F96</f>
        <v>c</v>
      </c>
      <c r="M86" s="82" t="str">
        <f>'P08'!F96</f>
        <v>c</v>
      </c>
      <c r="N86" s="82" t="str">
        <f>'P09'!F96</f>
        <v>c</v>
      </c>
      <c r="O86" s="82" t="str">
        <f>'P10'!F96</f>
        <v>c</v>
      </c>
      <c r="P86" s="82" t="str">
        <f>'P11'!F96</f>
        <v>c</v>
      </c>
      <c r="Q86" s="82" t="str">
        <f>'P12'!F96</f>
        <v>c</v>
      </c>
      <c r="R86" s="82" t="str">
        <f>'P13'!F96</f>
        <v>c</v>
      </c>
      <c r="S86" s="82" t="str">
        <f>'P14'!F96</f>
        <v>nt</v>
      </c>
      <c r="T86" s="82" t="str">
        <f>'P15'!F96</f>
        <v>nt</v>
      </c>
      <c r="U86" s="82" t="str">
        <f>'P16'!F96</f>
        <v>nt</v>
      </c>
      <c r="V86" s="82" t="str">
        <f>'P17'!F96</f>
        <v>nt</v>
      </c>
      <c r="W86" s="82" t="str">
        <f>'P18'!F96</f>
        <v>nt</v>
      </c>
      <c r="X86" s="82" t="str">
        <f>'P19'!F96</f>
        <v>nt</v>
      </c>
      <c r="Y86" s="82" t="str">
        <f>'P20'!F96</f>
        <v>nt</v>
      </c>
      <c r="Z86" s="82" t="str">
        <f>'P21'!F96</f>
        <v>nt</v>
      </c>
      <c r="AA86" s="82" t="str">
        <f>'P22'!F96</f>
        <v>nt</v>
      </c>
      <c r="AB86" s="82" t="str">
        <f>'P23'!F96</f>
        <v>nt</v>
      </c>
      <c r="AC86" s="82" t="str">
        <f>'P24'!F96</f>
        <v>nt</v>
      </c>
      <c r="AD86" s="82" t="str">
        <f>'P25'!F96</f>
        <v>nt</v>
      </c>
      <c r="AE86" s="184" t="str">
        <f>'P26'!F96</f>
        <v>nt</v>
      </c>
      <c r="AF86" s="34">
        <f t="shared" si="264"/>
        <v>13</v>
      </c>
      <c r="AG86" s="34">
        <f t="shared" si="265"/>
        <v>0</v>
      </c>
      <c r="AH86" s="34">
        <f t="shared" si="266"/>
        <v>0</v>
      </c>
      <c r="AI86" s="34">
        <f t="shared" si="267"/>
        <v>13</v>
      </c>
      <c r="AJ86" s="50" t="str">
        <f t="shared" si="268"/>
        <v>C</v>
      </c>
      <c r="AK86" s="33"/>
      <c r="AL86" s="33"/>
      <c r="AM86" s="33"/>
      <c r="AN86" s="33"/>
      <c r="AO86" s="33"/>
      <c r="AP86" s="33"/>
      <c r="AQ86" s="33"/>
      <c r="AR86" s="33"/>
      <c r="AS86" s="185" t="str">
        <f>Résultats!B97</f>
        <v>12.2</v>
      </c>
      <c r="AT86" s="186" t="str">
        <f>Résultats!C97</f>
        <v>AA</v>
      </c>
      <c r="AU86" s="34">
        <f>'P01'!$G96</f>
        <v>0</v>
      </c>
      <c r="AV86" s="34">
        <f>'P02'!$G96</f>
        <v>0</v>
      </c>
      <c r="AW86" s="34">
        <f>'P03'!$G96</f>
        <v>0</v>
      </c>
      <c r="AX86" s="34">
        <f>'P04'!$G96</f>
        <v>0</v>
      </c>
      <c r="AY86" s="34">
        <f>'P05'!$G96</f>
        <v>0</v>
      </c>
      <c r="AZ86" s="34">
        <f>'P06'!$G96</f>
        <v>0</v>
      </c>
      <c r="BA86" s="34">
        <f>'P07'!$G96</f>
        <v>0</v>
      </c>
      <c r="BB86" s="34">
        <f>'P08'!$G96</f>
        <v>0</v>
      </c>
      <c r="BC86" s="34">
        <f>'P09'!$G96</f>
        <v>0</v>
      </c>
      <c r="BD86" s="34">
        <f>'P10'!$G96</f>
        <v>0</v>
      </c>
      <c r="BE86" s="34">
        <f>'P11'!$G96</f>
        <v>0</v>
      </c>
      <c r="BF86" s="34">
        <f>'P12'!$G96</f>
        <v>0</v>
      </c>
      <c r="BG86" s="34">
        <f>'P13'!$G96</f>
        <v>0</v>
      </c>
      <c r="BH86" s="34">
        <f>'P14'!$G96</f>
        <v>0</v>
      </c>
      <c r="BI86" s="34">
        <f>'P15'!$G96</f>
        <v>0</v>
      </c>
      <c r="BJ86" s="34">
        <f>'P16'!$G96</f>
        <v>0</v>
      </c>
      <c r="BK86" s="34">
        <f>'P17'!$G96</f>
        <v>0</v>
      </c>
      <c r="BL86" s="34">
        <f>'P18'!$G96</f>
        <v>0</v>
      </c>
      <c r="BM86" s="34">
        <f>'P19'!$G96</f>
        <v>0</v>
      </c>
      <c r="BN86" s="34">
        <f>'P20'!$G96</f>
        <v>0</v>
      </c>
      <c r="BO86" s="34"/>
      <c r="BP86" s="34">
        <f>'P22'!$G96</f>
        <v>0</v>
      </c>
      <c r="BQ86" s="34">
        <f>'P23'!$G96</f>
        <v>0</v>
      </c>
      <c r="BR86" s="34">
        <f>'P24'!$G96</f>
        <v>0</v>
      </c>
      <c r="BS86" s="34">
        <f>'P25'!$G96</f>
        <v>0</v>
      </c>
      <c r="BT86" s="187">
        <f>'P26'!$G96</f>
        <v>0</v>
      </c>
      <c r="BU86" s="34">
        <f t="shared" si="269"/>
        <v>0</v>
      </c>
      <c r="BV86" s="188" t="str">
        <f t="shared" si="270"/>
        <v>-</v>
      </c>
    </row>
    <row r="87" ht="15.75" customHeight="1">
      <c r="A87" s="189" t="s">
        <v>96</v>
      </c>
      <c r="B87" s="182" t="str">
        <f>Résultats!B98</f>
        <v>12.3</v>
      </c>
      <c r="C87" s="183" t="str">
        <f>Résultats!C98</f>
        <v>AA</v>
      </c>
      <c r="D87" s="34">
        <f>Résultats!E98</f>
        <v>0</v>
      </c>
      <c r="E87" s="33"/>
      <c r="F87" s="79" t="str">
        <f>'P01'!F97</f>
        <v>c</v>
      </c>
      <c r="G87" s="82" t="str">
        <f>'P02'!F97</f>
        <v>c</v>
      </c>
      <c r="H87" s="82" t="str">
        <f>'P03'!F97</f>
        <v>c</v>
      </c>
      <c r="I87" s="82" t="str">
        <f>'P04'!F97</f>
        <v>c</v>
      </c>
      <c r="J87" s="82" t="str">
        <f>'P05'!F97</f>
        <v>c</v>
      </c>
      <c r="K87" s="82" t="str">
        <f>'P06'!F97</f>
        <v>c</v>
      </c>
      <c r="L87" s="82" t="str">
        <f>'P07'!F97</f>
        <v>c</v>
      </c>
      <c r="M87" s="82" t="str">
        <f>'P08'!F97</f>
        <v>c</v>
      </c>
      <c r="N87" s="82" t="str">
        <f>'P09'!F97</f>
        <v>c</v>
      </c>
      <c r="O87" s="82" t="str">
        <f>'P10'!F97</f>
        <v>c</v>
      </c>
      <c r="P87" s="82" t="str">
        <f>'P11'!F97</f>
        <v>c</v>
      </c>
      <c r="Q87" s="82" t="str">
        <f>'P12'!F97</f>
        <v>c</v>
      </c>
      <c r="R87" s="82" t="str">
        <f>'P13'!F97</f>
        <v>c</v>
      </c>
      <c r="S87" s="82" t="str">
        <f>'P14'!F97</f>
        <v>nt</v>
      </c>
      <c r="T87" s="82" t="str">
        <f>'P15'!F97</f>
        <v>nt</v>
      </c>
      <c r="U87" s="82" t="str">
        <f>'P16'!F97</f>
        <v>nt</v>
      </c>
      <c r="V87" s="82" t="str">
        <f>'P17'!F97</f>
        <v>nt</v>
      </c>
      <c r="W87" s="82" t="str">
        <f>'P18'!F97</f>
        <v>nt</v>
      </c>
      <c r="X87" s="82" t="str">
        <f>'P19'!F97</f>
        <v>nt</v>
      </c>
      <c r="Y87" s="82" t="str">
        <f>'P20'!F97</f>
        <v>nt</v>
      </c>
      <c r="Z87" s="82" t="str">
        <f>'P21'!F97</f>
        <v>nt</v>
      </c>
      <c r="AA87" s="82" t="str">
        <f>'P22'!F97</f>
        <v>nt</v>
      </c>
      <c r="AB87" s="82" t="str">
        <f>'P23'!F97</f>
        <v>nt</v>
      </c>
      <c r="AC87" s="82" t="str">
        <f>'P24'!F97</f>
        <v>nt</v>
      </c>
      <c r="AD87" s="82" t="str">
        <f>'P25'!F97</f>
        <v>nt</v>
      </c>
      <c r="AE87" s="184" t="str">
        <f>'P26'!F97</f>
        <v>nt</v>
      </c>
      <c r="AF87" s="34">
        <f t="shared" si="264"/>
        <v>13</v>
      </c>
      <c r="AG87" s="34">
        <f t="shared" si="265"/>
        <v>0</v>
      </c>
      <c r="AH87" s="34">
        <f t="shared" si="266"/>
        <v>0</v>
      </c>
      <c r="AI87" s="34">
        <f t="shared" si="267"/>
        <v>13</v>
      </c>
      <c r="AJ87" s="50" t="str">
        <f t="shared" si="268"/>
        <v>C</v>
      </c>
      <c r="AK87" s="33"/>
      <c r="AL87" s="33"/>
      <c r="AM87" s="33"/>
      <c r="AN87" s="33"/>
      <c r="AO87" s="33"/>
      <c r="AP87" s="33"/>
      <c r="AQ87" s="33"/>
      <c r="AR87" s="33"/>
      <c r="AS87" s="185" t="str">
        <f>Résultats!B98</f>
        <v>12.3</v>
      </c>
      <c r="AT87" s="186" t="str">
        <f>Résultats!C98</f>
        <v>AA</v>
      </c>
      <c r="AU87" s="34">
        <f>'P01'!$G97</f>
        <v>0</v>
      </c>
      <c r="AV87" s="34">
        <f>'P02'!$G97</f>
        <v>0</v>
      </c>
      <c r="AW87" s="34">
        <f>'P03'!$G97</f>
        <v>0</v>
      </c>
      <c r="AX87" s="34">
        <f>'P04'!$G97</f>
        <v>0</v>
      </c>
      <c r="AY87" s="34">
        <f>'P05'!$G97</f>
        <v>0</v>
      </c>
      <c r="AZ87" s="34">
        <f>'P06'!$G97</f>
        <v>0</v>
      </c>
      <c r="BA87" s="34">
        <f>'P07'!$G97</f>
        <v>0</v>
      </c>
      <c r="BB87" s="34">
        <f>'P08'!$G97</f>
        <v>0</v>
      </c>
      <c r="BC87" s="34">
        <f>'P09'!$G97</f>
        <v>0</v>
      </c>
      <c r="BD87" s="34">
        <f>'P10'!$G97</f>
        <v>0</v>
      </c>
      <c r="BE87" s="34">
        <f>'P11'!$G97</f>
        <v>0</v>
      </c>
      <c r="BF87" s="34">
        <f>'P12'!$G97</f>
        <v>0</v>
      </c>
      <c r="BG87" s="34">
        <f>'P13'!$G97</f>
        <v>0</v>
      </c>
      <c r="BH87" s="34">
        <f>'P14'!$G97</f>
        <v>0</v>
      </c>
      <c r="BI87" s="34">
        <f>'P15'!$G97</f>
        <v>0</v>
      </c>
      <c r="BJ87" s="34">
        <f>'P16'!$G97</f>
        <v>0</v>
      </c>
      <c r="BK87" s="34">
        <f>'P17'!$G97</f>
        <v>0</v>
      </c>
      <c r="BL87" s="34">
        <f>'P18'!$G97</f>
        <v>0</v>
      </c>
      <c r="BM87" s="34">
        <f>'P19'!$G97</f>
        <v>0</v>
      </c>
      <c r="BN87" s="34">
        <f>'P20'!$G97</f>
        <v>0</v>
      </c>
      <c r="BO87" s="34"/>
      <c r="BP87" s="34">
        <f>'P22'!$G97</f>
        <v>0</v>
      </c>
      <c r="BQ87" s="34">
        <f>'P23'!$G97</f>
        <v>0</v>
      </c>
      <c r="BR87" s="34">
        <f>'P24'!$G97</f>
        <v>0</v>
      </c>
      <c r="BS87" s="34">
        <f>'P25'!$G97</f>
        <v>0</v>
      </c>
      <c r="BT87" s="187">
        <f>'P26'!$G97</f>
        <v>0</v>
      </c>
      <c r="BU87" s="34">
        <f t="shared" si="269"/>
        <v>0</v>
      </c>
      <c r="BV87" s="188" t="str">
        <f t="shared" si="270"/>
        <v>-</v>
      </c>
    </row>
    <row r="88" ht="15.75" customHeight="1">
      <c r="A88" s="189" t="s">
        <v>96</v>
      </c>
      <c r="B88" s="182" t="str">
        <f>Résultats!B99</f>
        <v>12.4</v>
      </c>
      <c r="C88" s="183" t="str">
        <f>Résultats!C99</f>
        <v>AA</v>
      </c>
      <c r="D88" s="34">
        <f>Résultats!E99</f>
        <v>0</v>
      </c>
      <c r="E88" s="33"/>
      <c r="F88" s="79" t="str">
        <f>'P01'!F98</f>
        <v>c</v>
      </c>
      <c r="G88" s="82" t="str">
        <f>'P02'!F98</f>
        <v>c</v>
      </c>
      <c r="H88" s="82" t="str">
        <f>'P03'!F98</f>
        <v>c</v>
      </c>
      <c r="I88" s="82" t="str">
        <f>'P04'!F98</f>
        <v>c</v>
      </c>
      <c r="J88" s="82" t="str">
        <f>'P05'!F98</f>
        <v>c</v>
      </c>
      <c r="K88" s="82" t="str">
        <f>'P06'!F98</f>
        <v>c</v>
      </c>
      <c r="L88" s="82" t="str">
        <f>'P07'!F98</f>
        <v>c</v>
      </c>
      <c r="M88" s="82" t="str">
        <f>'P08'!F98</f>
        <v>c</v>
      </c>
      <c r="N88" s="82" t="str">
        <f>'P09'!F98</f>
        <v>c</v>
      </c>
      <c r="O88" s="82" t="str">
        <f>'P10'!F98</f>
        <v>c</v>
      </c>
      <c r="P88" s="82" t="str">
        <f>'P11'!F98</f>
        <v>c</v>
      </c>
      <c r="Q88" s="82" t="str">
        <f>'P12'!F98</f>
        <v>c</v>
      </c>
      <c r="R88" s="82" t="str">
        <f>'P13'!F98</f>
        <v>c</v>
      </c>
      <c r="S88" s="82" t="str">
        <f>'P14'!F98</f>
        <v>nt</v>
      </c>
      <c r="T88" s="82" t="str">
        <f>'P15'!F98</f>
        <v>nt</v>
      </c>
      <c r="U88" s="82" t="str">
        <f>'P16'!F98</f>
        <v>nt</v>
      </c>
      <c r="V88" s="82" t="str">
        <f>'P17'!F98</f>
        <v>nt</v>
      </c>
      <c r="W88" s="82" t="str">
        <f>'P18'!F98</f>
        <v>nt</v>
      </c>
      <c r="X88" s="82" t="str">
        <f>'P19'!F98</f>
        <v>nt</v>
      </c>
      <c r="Y88" s="82" t="str">
        <f>'P20'!F98</f>
        <v>nt</v>
      </c>
      <c r="Z88" s="82" t="str">
        <f>'P21'!F98</f>
        <v>nt</v>
      </c>
      <c r="AA88" s="82" t="str">
        <f>'P22'!F98</f>
        <v>nt</v>
      </c>
      <c r="AB88" s="82" t="str">
        <f>'P23'!F98</f>
        <v>nt</v>
      </c>
      <c r="AC88" s="82" t="str">
        <f>'P24'!F98</f>
        <v>nt</v>
      </c>
      <c r="AD88" s="82" t="str">
        <f>'P25'!F98</f>
        <v>nt</v>
      </c>
      <c r="AE88" s="184" t="str">
        <f>'P26'!F98</f>
        <v>nt</v>
      </c>
      <c r="AF88" s="34">
        <f t="shared" si="264"/>
        <v>13</v>
      </c>
      <c r="AG88" s="34">
        <f t="shared" si="265"/>
        <v>0</v>
      </c>
      <c r="AH88" s="34">
        <f t="shared" si="266"/>
        <v>0</v>
      </c>
      <c r="AI88" s="34">
        <f t="shared" si="267"/>
        <v>13</v>
      </c>
      <c r="AJ88" s="50" t="str">
        <f t="shared" si="268"/>
        <v>C</v>
      </c>
      <c r="AK88" s="33"/>
      <c r="AL88" s="33"/>
      <c r="AM88" s="33"/>
      <c r="AN88" s="33"/>
      <c r="AO88" s="33"/>
      <c r="AP88" s="33"/>
      <c r="AQ88" s="33"/>
      <c r="AR88" s="33"/>
      <c r="AS88" s="185" t="str">
        <f>Résultats!B99</f>
        <v>12.4</v>
      </c>
      <c r="AT88" s="186" t="str">
        <f>Résultats!C99</f>
        <v>AA</v>
      </c>
      <c r="AU88" s="34">
        <f>'P01'!$G98</f>
        <v>0</v>
      </c>
      <c r="AV88" s="34">
        <f>'P02'!$G98</f>
        <v>0</v>
      </c>
      <c r="AW88" s="34">
        <f>'P03'!$G98</f>
        <v>0</v>
      </c>
      <c r="AX88" s="34">
        <f>'P04'!$G98</f>
        <v>0</v>
      </c>
      <c r="AY88" s="34">
        <f>'P05'!$G98</f>
        <v>0</v>
      </c>
      <c r="AZ88" s="34">
        <f>'P06'!$G98</f>
        <v>0</v>
      </c>
      <c r="BA88" s="34">
        <f>'P07'!$G98</f>
        <v>0</v>
      </c>
      <c r="BB88" s="34">
        <f>'P08'!$G98</f>
        <v>0</v>
      </c>
      <c r="BC88" s="34">
        <f>'P09'!$G98</f>
        <v>0</v>
      </c>
      <c r="BD88" s="34">
        <f>'P10'!$G98</f>
        <v>0</v>
      </c>
      <c r="BE88" s="34">
        <f>'P11'!$G98</f>
        <v>0</v>
      </c>
      <c r="BF88" s="34">
        <f>'P12'!$G98</f>
        <v>0</v>
      </c>
      <c r="BG88" s="34">
        <f>'P13'!$G98</f>
        <v>0</v>
      </c>
      <c r="BH88" s="34">
        <f>'P14'!$G98</f>
        <v>0</v>
      </c>
      <c r="BI88" s="34">
        <f>'P15'!$G98</f>
        <v>0</v>
      </c>
      <c r="BJ88" s="34">
        <f>'P16'!$G98</f>
        <v>0</v>
      </c>
      <c r="BK88" s="34">
        <f>'P17'!$G98</f>
        <v>0</v>
      </c>
      <c r="BL88" s="34">
        <f>'P18'!$G98</f>
        <v>0</v>
      </c>
      <c r="BM88" s="34">
        <f>'P19'!$G98</f>
        <v>0</v>
      </c>
      <c r="BN88" s="34">
        <f>'P20'!$G98</f>
        <v>0</v>
      </c>
      <c r="BO88" s="34"/>
      <c r="BP88" s="34">
        <f>'P22'!$G98</f>
        <v>0</v>
      </c>
      <c r="BQ88" s="34">
        <f>'P23'!$G98</f>
        <v>0</v>
      </c>
      <c r="BR88" s="34">
        <f>'P24'!$G98</f>
        <v>0</v>
      </c>
      <c r="BS88" s="34">
        <f>'P25'!$G98</f>
        <v>0</v>
      </c>
      <c r="BT88" s="187">
        <f>'P26'!$G98</f>
        <v>0</v>
      </c>
      <c r="BU88" s="34">
        <f t="shared" si="269"/>
        <v>0</v>
      </c>
      <c r="BV88" s="188" t="str">
        <f t="shared" si="270"/>
        <v>-</v>
      </c>
    </row>
    <row r="89" ht="15.75" customHeight="1">
      <c r="A89" s="189" t="s">
        <v>96</v>
      </c>
      <c r="B89" s="182" t="str">
        <f>Résultats!B100</f>
        <v>12.5</v>
      </c>
      <c r="C89" s="183" t="str">
        <f>Résultats!C100</f>
        <v>AA</v>
      </c>
      <c r="D89" s="34">
        <f>Résultats!E100</f>
        <v>0</v>
      </c>
      <c r="E89" s="33"/>
      <c r="F89" s="79" t="str">
        <f>'P01'!F99</f>
        <v>na</v>
      </c>
      <c r="G89" s="82" t="str">
        <f>'P02'!F99</f>
        <v>na</v>
      </c>
      <c r="H89" s="82" t="str">
        <f>'P03'!F99</f>
        <v>na</v>
      </c>
      <c r="I89" s="82" t="str">
        <f>'P04'!F99</f>
        <v>na</v>
      </c>
      <c r="J89" s="82" t="str">
        <f>'P05'!F99</f>
        <v>na</v>
      </c>
      <c r="K89" s="82" t="str">
        <f>'P06'!F99</f>
        <v>na</v>
      </c>
      <c r="L89" s="82" t="str">
        <f>'P07'!F99</f>
        <v>na</v>
      </c>
      <c r="M89" s="82" t="str">
        <f>'P08'!F99</f>
        <v>na</v>
      </c>
      <c r="N89" s="82" t="str">
        <f>'P09'!F99</f>
        <v>na</v>
      </c>
      <c r="O89" s="82" t="str">
        <f>'P10'!F99</f>
        <v>na</v>
      </c>
      <c r="P89" s="82" t="str">
        <f>'P11'!F99</f>
        <v>na</v>
      </c>
      <c r="Q89" s="82" t="str">
        <f>'P12'!F99</f>
        <v>na</v>
      </c>
      <c r="R89" s="82" t="str">
        <f>'P13'!F99</f>
        <v>na</v>
      </c>
      <c r="S89" s="82" t="str">
        <f>'P14'!F99</f>
        <v>nt</v>
      </c>
      <c r="T89" s="82" t="str">
        <f>'P15'!F99</f>
        <v>nt</v>
      </c>
      <c r="U89" s="82" t="str">
        <f>'P16'!F99</f>
        <v>nt</v>
      </c>
      <c r="V89" s="82" t="str">
        <f>'P17'!F99</f>
        <v>nt</v>
      </c>
      <c r="W89" s="82" t="str">
        <f>'P18'!F99</f>
        <v>nt</v>
      </c>
      <c r="X89" s="82" t="str">
        <f>'P19'!F99</f>
        <v>nt</v>
      </c>
      <c r="Y89" s="82" t="str">
        <f>'P20'!F99</f>
        <v>nt</v>
      </c>
      <c r="Z89" s="82" t="str">
        <f>'P21'!F99</f>
        <v>nt</v>
      </c>
      <c r="AA89" s="82" t="str">
        <f>'P22'!F99</f>
        <v>nt</v>
      </c>
      <c r="AB89" s="82" t="str">
        <f>'P23'!F99</f>
        <v>nt</v>
      </c>
      <c r="AC89" s="82" t="str">
        <f>'P24'!F99</f>
        <v>nt</v>
      </c>
      <c r="AD89" s="82" t="str">
        <f>'P25'!F99</f>
        <v>nt</v>
      </c>
      <c r="AE89" s="184" t="str">
        <f>'P26'!F99</f>
        <v>nt</v>
      </c>
      <c r="AF89" s="34">
        <f t="shared" si="264"/>
        <v>0</v>
      </c>
      <c r="AG89" s="34">
        <f t="shared" si="265"/>
        <v>0</v>
      </c>
      <c r="AH89" s="34">
        <f t="shared" si="266"/>
        <v>13</v>
      </c>
      <c r="AI89" s="34">
        <f t="shared" si="267"/>
        <v>13</v>
      </c>
      <c r="AJ89" s="50" t="str">
        <f t="shared" si="268"/>
        <v>NA</v>
      </c>
      <c r="AK89" s="33"/>
      <c r="AL89" s="33"/>
      <c r="AM89" s="33"/>
      <c r="AN89" s="33"/>
      <c r="AO89" s="33"/>
      <c r="AP89" s="33"/>
      <c r="AQ89" s="33"/>
      <c r="AR89" s="33"/>
      <c r="AS89" s="185" t="str">
        <f>Résultats!B100</f>
        <v>12.5</v>
      </c>
      <c r="AT89" s="186" t="str">
        <f>Résultats!C100</f>
        <v>AA</v>
      </c>
      <c r="AU89" s="34">
        <f>'P01'!$G99</f>
        <v>0</v>
      </c>
      <c r="AV89" s="34">
        <f>'P02'!$G99</f>
        <v>0</v>
      </c>
      <c r="AW89" s="34">
        <f>'P03'!$G99</f>
        <v>0</v>
      </c>
      <c r="AX89" s="34">
        <f>'P04'!$G99</f>
        <v>0</v>
      </c>
      <c r="AY89" s="34">
        <f>'P05'!$G99</f>
        <v>0</v>
      </c>
      <c r="AZ89" s="34">
        <f>'P06'!$G99</f>
        <v>0</v>
      </c>
      <c r="BA89" s="34">
        <f>'P07'!$G99</f>
        <v>0</v>
      </c>
      <c r="BB89" s="34">
        <f>'P08'!$G99</f>
        <v>0</v>
      </c>
      <c r="BC89" s="34">
        <f>'P09'!$G99</f>
        <v>0</v>
      </c>
      <c r="BD89" s="34">
        <f>'P10'!$G99</f>
        <v>0</v>
      </c>
      <c r="BE89" s="34">
        <f>'P11'!$G99</f>
        <v>0</v>
      </c>
      <c r="BF89" s="34">
        <f>'P12'!$G99</f>
        <v>0</v>
      </c>
      <c r="BG89" s="34">
        <f>'P13'!$G99</f>
        <v>0</v>
      </c>
      <c r="BH89" s="34">
        <f>'P14'!$G99</f>
        <v>0</v>
      </c>
      <c r="BI89" s="34">
        <f>'P15'!$G99</f>
        <v>0</v>
      </c>
      <c r="BJ89" s="34">
        <f>'P16'!$G99</f>
        <v>0</v>
      </c>
      <c r="BK89" s="34">
        <f>'P17'!$G99</f>
        <v>0</v>
      </c>
      <c r="BL89" s="34">
        <f>'P18'!$G99</f>
        <v>0</v>
      </c>
      <c r="BM89" s="34">
        <f>'P19'!$G99</f>
        <v>0</v>
      </c>
      <c r="BN89" s="34">
        <f>'P20'!$G99</f>
        <v>0</v>
      </c>
      <c r="BO89" s="34"/>
      <c r="BP89" s="34">
        <f>'P22'!$G99</f>
        <v>0</v>
      </c>
      <c r="BQ89" s="34">
        <f>'P23'!$G99</f>
        <v>0</v>
      </c>
      <c r="BR89" s="34">
        <f>'P24'!$G99</f>
        <v>0</v>
      </c>
      <c r="BS89" s="34">
        <f>'P25'!$G99</f>
        <v>0</v>
      </c>
      <c r="BT89" s="187">
        <f>'P26'!$G99</f>
        <v>0</v>
      </c>
      <c r="BU89" s="34">
        <f t="shared" si="269"/>
        <v>0</v>
      </c>
      <c r="BV89" s="188" t="str">
        <f t="shared" si="270"/>
        <v>-</v>
      </c>
    </row>
    <row r="90" ht="15.75" customHeight="1">
      <c r="A90" s="189" t="s">
        <v>96</v>
      </c>
      <c r="B90" s="182" t="str">
        <f>Résultats!B101</f>
        <v>12.6</v>
      </c>
      <c r="C90" s="183" t="str">
        <f>Résultats!C101</f>
        <v>A</v>
      </c>
      <c r="D90" s="34">
        <f>Résultats!E101</f>
        <v>0</v>
      </c>
      <c r="E90" s="33"/>
      <c r="F90" s="79" t="str">
        <f>'P01'!F100</f>
        <v>c</v>
      </c>
      <c r="G90" s="82" t="str">
        <f>'P02'!F100</f>
        <v>c</v>
      </c>
      <c r="H90" s="82" t="str">
        <f>'P03'!F100</f>
        <v>c</v>
      </c>
      <c r="I90" s="82" t="str">
        <f>'P04'!F100</f>
        <v>c</v>
      </c>
      <c r="J90" s="82" t="str">
        <f>'P05'!F100</f>
        <v>c</v>
      </c>
      <c r="K90" s="82" t="str">
        <f>'P06'!F100</f>
        <v>c</v>
      </c>
      <c r="L90" s="82" t="str">
        <f>'P07'!F100</f>
        <v>c</v>
      </c>
      <c r="M90" s="82" t="str">
        <f>'P08'!F100</f>
        <v>c</v>
      </c>
      <c r="N90" s="82" t="str">
        <f>'P09'!F100</f>
        <v>c</v>
      </c>
      <c r="O90" s="82" t="str">
        <f>'P10'!F100</f>
        <v>c</v>
      </c>
      <c r="P90" s="82" t="str">
        <f>'P11'!F100</f>
        <v>c</v>
      </c>
      <c r="Q90" s="82" t="str">
        <f>'P12'!F100</f>
        <v>c</v>
      </c>
      <c r="R90" s="82" t="str">
        <f>'P13'!F100</f>
        <v>c</v>
      </c>
      <c r="S90" s="82" t="str">
        <f>'P14'!F100</f>
        <v>nt</v>
      </c>
      <c r="T90" s="82" t="str">
        <f>'P15'!F100</f>
        <v>nt</v>
      </c>
      <c r="U90" s="82" t="str">
        <f>'P16'!F100</f>
        <v>nt</v>
      </c>
      <c r="V90" s="82" t="str">
        <f>'P17'!F100</f>
        <v>nt</v>
      </c>
      <c r="W90" s="82" t="str">
        <f>'P18'!F100</f>
        <v>nt</v>
      </c>
      <c r="X90" s="82" t="str">
        <f>'P19'!F100</f>
        <v>nt</v>
      </c>
      <c r="Y90" s="82" t="str">
        <f>'P20'!F100</f>
        <v>nt</v>
      </c>
      <c r="Z90" s="82" t="str">
        <f>'P21'!F100</f>
        <v>nt</v>
      </c>
      <c r="AA90" s="82" t="str">
        <f>'P22'!F100</f>
        <v>nt</v>
      </c>
      <c r="AB90" s="82" t="str">
        <f>'P23'!F100</f>
        <v>nt</v>
      </c>
      <c r="AC90" s="82" t="str">
        <f>'P24'!F100</f>
        <v>nt</v>
      </c>
      <c r="AD90" s="82" t="str">
        <f>'P25'!F100</f>
        <v>nt</v>
      </c>
      <c r="AE90" s="184" t="str">
        <f>'P26'!F100</f>
        <v>nt</v>
      </c>
      <c r="AF90" s="34">
        <f t="shared" si="264"/>
        <v>13</v>
      </c>
      <c r="AG90" s="34">
        <f t="shared" si="265"/>
        <v>0</v>
      </c>
      <c r="AH90" s="34">
        <f t="shared" si="266"/>
        <v>0</v>
      </c>
      <c r="AI90" s="34">
        <f t="shared" si="267"/>
        <v>13</v>
      </c>
      <c r="AJ90" s="50" t="str">
        <f t="shared" si="268"/>
        <v>C</v>
      </c>
      <c r="AK90" s="33"/>
      <c r="AL90" s="33"/>
      <c r="AM90" s="33"/>
      <c r="AN90" s="33"/>
      <c r="AO90" s="33"/>
      <c r="AP90" s="33"/>
      <c r="AQ90" s="33"/>
      <c r="AR90" s="33"/>
      <c r="AS90" s="185" t="str">
        <f>Résultats!B101</f>
        <v>12.6</v>
      </c>
      <c r="AT90" s="186" t="str">
        <f>Résultats!C101</f>
        <v>A</v>
      </c>
      <c r="AU90" s="34">
        <f>'P01'!$G100</f>
        <v>0</v>
      </c>
      <c r="AV90" s="34">
        <f>'P02'!$G100</f>
        <v>0</v>
      </c>
      <c r="AW90" s="34">
        <f>'P03'!$G100</f>
        <v>0</v>
      </c>
      <c r="AX90" s="34">
        <f>'P04'!$G100</f>
        <v>0</v>
      </c>
      <c r="AY90" s="34">
        <f>'P05'!$G100</f>
        <v>0</v>
      </c>
      <c r="AZ90" s="34">
        <f>'P06'!$G100</f>
        <v>0</v>
      </c>
      <c r="BA90" s="34">
        <f>'P07'!$G100</f>
        <v>0</v>
      </c>
      <c r="BB90" s="34">
        <f>'P08'!$G100</f>
        <v>0</v>
      </c>
      <c r="BC90" s="34">
        <f>'P09'!$G100</f>
        <v>0</v>
      </c>
      <c r="BD90" s="34">
        <f>'P10'!$G100</f>
        <v>0</v>
      </c>
      <c r="BE90" s="34">
        <f>'P11'!$G100</f>
        <v>0</v>
      </c>
      <c r="BF90" s="34">
        <f>'P12'!$G100</f>
        <v>0</v>
      </c>
      <c r="BG90" s="34">
        <f>'P13'!$G100</f>
        <v>0</v>
      </c>
      <c r="BH90" s="34">
        <f>'P14'!$G100</f>
        <v>0</v>
      </c>
      <c r="BI90" s="34">
        <f>'P15'!$G100</f>
        <v>0</v>
      </c>
      <c r="BJ90" s="34">
        <f>'P16'!$G100</f>
        <v>0</v>
      </c>
      <c r="BK90" s="34">
        <f>'P17'!$G100</f>
        <v>0</v>
      </c>
      <c r="BL90" s="34">
        <f>'P18'!$G100</f>
        <v>0</v>
      </c>
      <c r="BM90" s="34">
        <f>'P19'!$G100</f>
        <v>0</v>
      </c>
      <c r="BN90" s="34">
        <f>'P20'!$G100</f>
        <v>0</v>
      </c>
      <c r="BO90" s="34"/>
      <c r="BP90" s="34">
        <f>'P22'!$G100</f>
        <v>0</v>
      </c>
      <c r="BQ90" s="34">
        <f>'P23'!$G100</f>
        <v>0</v>
      </c>
      <c r="BR90" s="34">
        <f>'P24'!$G100</f>
        <v>0</v>
      </c>
      <c r="BS90" s="34">
        <f>'P25'!$G100</f>
        <v>0</v>
      </c>
      <c r="BT90" s="187">
        <f>'P26'!$G100</f>
        <v>0</v>
      </c>
      <c r="BU90" s="34">
        <f t="shared" si="269"/>
        <v>0</v>
      </c>
      <c r="BV90" s="188" t="str">
        <f t="shared" si="270"/>
        <v>-</v>
      </c>
    </row>
    <row r="91" ht="15.75" customHeight="1">
      <c r="A91" s="189" t="s">
        <v>96</v>
      </c>
      <c r="B91" s="182" t="str">
        <f>Résultats!B102</f>
        <v>12.7</v>
      </c>
      <c r="C91" s="183" t="str">
        <f>Résultats!C102</f>
        <v>A</v>
      </c>
      <c r="D91" s="34">
        <f>Résultats!E102</f>
        <v>0</v>
      </c>
      <c r="E91" s="33"/>
      <c r="F91" s="79" t="str">
        <f>'P01'!F101</f>
        <v>c</v>
      </c>
      <c r="G91" s="82" t="str">
        <f>'P02'!F101</f>
        <v>c</v>
      </c>
      <c r="H91" s="82" t="str">
        <f>'P03'!F101</f>
        <v>c</v>
      </c>
      <c r="I91" s="82" t="str">
        <f>'P04'!F101</f>
        <v>c</v>
      </c>
      <c r="J91" s="82" t="str">
        <f>'P05'!F101</f>
        <v>c</v>
      </c>
      <c r="K91" s="82" t="str">
        <f>'P06'!F101</f>
        <v>c</v>
      </c>
      <c r="L91" s="82" t="str">
        <f>'P07'!F101</f>
        <v>c</v>
      </c>
      <c r="M91" s="82" t="str">
        <f>'P08'!F101</f>
        <v>c</v>
      </c>
      <c r="N91" s="82" t="str">
        <f>'P09'!F101</f>
        <v>c</v>
      </c>
      <c r="O91" s="82" t="str">
        <f>'P10'!F101</f>
        <v>c</v>
      </c>
      <c r="P91" s="82" t="str">
        <f>'P11'!F101</f>
        <v>c</v>
      </c>
      <c r="Q91" s="82" t="str">
        <f>'P12'!F101</f>
        <v>c</v>
      </c>
      <c r="R91" s="82" t="str">
        <f>'P13'!F101</f>
        <v>c</v>
      </c>
      <c r="S91" s="82" t="str">
        <f>'P14'!F101</f>
        <v>nt</v>
      </c>
      <c r="T91" s="82" t="str">
        <f>'P15'!F101</f>
        <v>nt</v>
      </c>
      <c r="U91" s="82" t="str">
        <f>'P16'!F101</f>
        <v>nt</v>
      </c>
      <c r="V91" s="82" t="str">
        <f>'P17'!F101</f>
        <v>nt</v>
      </c>
      <c r="W91" s="82" t="str">
        <f>'P18'!F101</f>
        <v>nt</v>
      </c>
      <c r="X91" s="82" t="str">
        <f>'P19'!F101</f>
        <v>nt</v>
      </c>
      <c r="Y91" s="82" t="str">
        <f>'P20'!F101</f>
        <v>nt</v>
      </c>
      <c r="Z91" s="82" t="str">
        <f>'P21'!F101</f>
        <v>nt</v>
      </c>
      <c r="AA91" s="82" t="str">
        <f>'P22'!F101</f>
        <v>nt</v>
      </c>
      <c r="AB91" s="82" t="str">
        <f>'P23'!F101</f>
        <v>nt</v>
      </c>
      <c r="AC91" s="82" t="str">
        <f>'P24'!F101</f>
        <v>nt</v>
      </c>
      <c r="AD91" s="82" t="str">
        <f>'P25'!F101</f>
        <v>nt</v>
      </c>
      <c r="AE91" s="184" t="str">
        <f>'P26'!F101</f>
        <v>nt</v>
      </c>
      <c r="AF91" s="34">
        <f t="shared" si="264"/>
        <v>13</v>
      </c>
      <c r="AG91" s="34">
        <f t="shared" si="265"/>
        <v>0</v>
      </c>
      <c r="AH91" s="34">
        <f t="shared" si="266"/>
        <v>0</v>
      </c>
      <c r="AI91" s="34">
        <f t="shared" si="267"/>
        <v>13</v>
      </c>
      <c r="AJ91" s="50" t="str">
        <f t="shared" si="268"/>
        <v>C</v>
      </c>
      <c r="AK91" s="33"/>
      <c r="AL91" s="33"/>
      <c r="AM91" s="33"/>
      <c r="AN91" s="33"/>
      <c r="AO91" s="33"/>
      <c r="AP91" s="33"/>
      <c r="AQ91" s="33"/>
      <c r="AR91" s="33"/>
      <c r="AS91" s="185" t="str">
        <f>Résultats!B102</f>
        <v>12.7</v>
      </c>
      <c r="AT91" s="186" t="str">
        <f>Résultats!C102</f>
        <v>A</v>
      </c>
      <c r="AU91" s="34">
        <f>'P01'!$G101</f>
        <v>0</v>
      </c>
      <c r="AV91" s="34">
        <f>'P02'!$G101</f>
        <v>0</v>
      </c>
      <c r="AW91" s="34">
        <f>'P03'!$G101</f>
        <v>0</v>
      </c>
      <c r="AX91" s="34">
        <f>'P04'!$G101</f>
        <v>0</v>
      </c>
      <c r="AY91" s="34">
        <f>'P05'!$G101</f>
        <v>0</v>
      </c>
      <c r="AZ91" s="34">
        <f>'P06'!$G101</f>
        <v>0</v>
      </c>
      <c r="BA91" s="34">
        <f>'P07'!$G101</f>
        <v>0</v>
      </c>
      <c r="BB91" s="34">
        <f>'P08'!$G101</f>
        <v>0</v>
      </c>
      <c r="BC91" s="34">
        <f>'P09'!$G101</f>
        <v>0</v>
      </c>
      <c r="BD91" s="34">
        <f>'P10'!$G101</f>
        <v>0</v>
      </c>
      <c r="BE91" s="34">
        <f>'P11'!$G101</f>
        <v>0</v>
      </c>
      <c r="BF91" s="34">
        <f>'P12'!$G101</f>
        <v>0</v>
      </c>
      <c r="BG91" s="34">
        <f>'P13'!$G101</f>
        <v>0</v>
      </c>
      <c r="BH91" s="34">
        <f>'P14'!$G101</f>
        <v>0</v>
      </c>
      <c r="BI91" s="34">
        <f>'P15'!$G101</f>
        <v>0</v>
      </c>
      <c r="BJ91" s="34">
        <f>'P16'!$G101</f>
        <v>0</v>
      </c>
      <c r="BK91" s="34">
        <f>'P17'!$G101</f>
        <v>0</v>
      </c>
      <c r="BL91" s="34">
        <f>'P18'!$G101</f>
        <v>0</v>
      </c>
      <c r="BM91" s="34">
        <f>'P19'!$G101</f>
        <v>0</v>
      </c>
      <c r="BN91" s="34">
        <f>'P20'!$G101</f>
        <v>0</v>
      </c>
      <c r="BO91" s="34"/>
      <c r="BP91" s="34">
        <f>'P22'!$G101</f>
        <v>0</v>
      </c>
      <c r="BQ91" s="34">
        <f>'P23'!$G101</f>
        <v>0</v>
      </c>
      <c r="BR91" s="34">
        <f>'P24'!$G101</f>
        <v>0</v>
      </c>
      <c r="BS91" s="34">
        <f>'P25'!$G101</f>
        <v>0</v>
      </c>
      <c r="BT91" s="187">
        <f>'P26'!$G101</f>
        <v>0</v>
      </c>
      <c r="BU91" s="34">
        <f t="shared" si="269"/>
        <v>0</v>
      </c>
      <c r="BV91" s="188" t="str">
        <f t="shared" si="270"/>
        <v>-</v>
      </c>
    </row>
    <row r="92" ht="15.75" customHeight="1">
      <c r="A92" s="189" t="s">
        <v>96</v>
      </c>
      <c r="B92" s="182" t="str">
        <f>Résultats!B103</f>
        <v>12.8</v>
      </c>
      <c r="C92" s="183" t="str">
        <f>Résultats!C103</f>
        <v>A</v>
      </c>
      <c r="D92" s="34" t="str">
        <f>Résultats!E103</f>
        <v>x</v>
      </c>
      <c r="E92" s="33"/>
      <c r="F92" s="79" t="str">
        <f>'P01'!F102</f>
        <v>c</v>
      </c>
      <c r="G92" s="82" t="str">
        <f>'P02'!F102</f>
        <v>c</v>
      </c>
      <c r="H92" s="82" t="str">
        <f>'P03'!F102</f>
        <v>c</v>
      </c>
      <c r="I92" s="82" t="str">
        <f>'P04'!F102</f>
        <v>c</v>
      </c>
      <c r="J92" s="82" t="str">
        <f>'P05'!F102</f>
        <v>c</v>
      </c>
      <c r="K92" s="82" t="str">
        <f>'P06'!F102</f>
        <v>c</v>
      </c>
      <c r="L92" s="82" t="str">
        <f>'P07'!F102</f>
        <v>c</v>
      </c>
      <c r="M92" s="82" t="str">
        <f>'P08'!F102</f>
        <v>c</v>
      </c>
      <c r="N92" s="82" t="str">
        <f>'P09'!F102</f>
        <v>c</v>
      </c>
      <c r="O92" s="82" t="str">
        <f>'P10'!F102</f>
        <v>c</v>
      </c>
      <c r="P92" s="82" t="str">
        <f>'P11'!F102</f>
        <v>c</v>
      </c>
      <c r="Q92" s="82" t="str">
        <f>'P12'!F102</f>
        <v>c</v>
      </c>
      <c r="R92" s="82" t="str">
        <f>'P13'!F102</f>
        <v>c</v>
      </c>
      <c r="S92" s="82" t="str">
        <f>'P14'!F102</f>
        <v>nt</v>
      </c>
      <c r="T92" s="82" t="str">
        <f>'P15'!F102</f>
        <v>nt</v>
      </c>
      <c r="U92" s="82" t="str">
        <f>'P16'!F102</f>
        <v>nt</v>
      </c>
      <c r="V92" s="82" t="str">
        <f>'P17'!F102</f>
        <v>nt</v>
      </c>
      <c r="W92" s="82" t="str">
        <f>'P18'!F102</f>
        <v>nt</v>
      </c>
      <c r="X92" s="82" t="str">
        <f>'P19'!F102</f>
        <v>nt</v>
      </c>
      <c r="Y92" s="82" t="str">
        <f>'P20'!F102</f>
        <v>nt</v>
      </c>
      <c r="Z92" s="82" t="str">
        <f>'P21'!F102</f>
        <v>nt</v>
      </c>
      <c r="AA92" s="82" t="str">
        <f>'P22'!F102</f>
        <v>nt</v>
      </c>
      <c r="AB92" s="82" t="str">
        <f>'P23'!F102</f>
        <v>nt</v>
      </c>
      <c r="AC92" s="82" t="str">
        <f>'P24'!F102</f>
        <v>nt</v>
      </c>
      <c r="AD92" s="82" t="str">
        <f>'P25'!F102</f>
        <v>nt</v>
      </c>
      <c r="AE92" s="184" t="str">
        <f>'P26'!F102</f>
        <v>nt</v>
      </c>
      <c r="AF92" s="34">
        <f t="shared" si="264"/>
        <v>13</v>
      </c>
      <c r="AG92" s="34">
        <f t="shared" si="265"/>
        <v>0</v>
      </c>
      <c r="AH92" s="34">
        <f t="shared" si="266"/>
        <v>0</v>
      </c>
      <c r="AI92" s="34">
        <f t="shared" si="267"/>
        <v>13</v>
      </c>
      <c r="AJ92" s="50" t="str">
        <f t="shared" si="268"/>
        <v>C</v>
      </c>
      <c r="AK92" s="33"/>
      <c r="AL92" s="33"/>
      <c r="AM92" s="33"/>
      <c r="AN92" s="33"/>
      <c r="AO92" s="33"/>
      <c r="AP92" s="33"/>
      <c r="AQ92" s="33"/>
      <c r="AR92" s="33"/>
      <c r="AS92" s="185" t="str">
        <f>Résultats!B103</f>
        <v>12.8</v>
      </c>
      <c r="AT92" s="186" t="str">
        <f>Résultats!C103</f>
        <v>A</v>
      </c>
      <c r="AU92" s="34">
        <f>'P01'!$G102</f>
        <v>0</v>
      </c>
      <c r="AV92" s="34">
        <f>'P02'!$G102</f>
        <v>0</v>
      </c>
      <c r="AW92" s="34">
        <f>'P03'!$G102</f>
        <v>0</v>
      </c>
      <c r="AX92" s="34">
        <f>'P04'!$G102</f>
        <v>0</v>
      </c>
      <c r="AY92" s="34">
        <f>'P05'!$G102</f>
        <v>0</v>
      </c>
      <c r="AZ92" s="34">
        <f>'P06'!$G102</f>
        <v>0</v>
      </c>
      <c r="BA92" s="34">
        <f>'P07'!$G102</f>
        <v>0</v>
      </c>
      <c r="BB92" s="34">
        <f>'P08'!$G102</f>
        <v>0</v>
      </c>
      <c r="BC92" s="34">
        <f>'P09'!$G102</f>
        <v>0</v>
      </c>
      <c r="BD92" s="34">
        <f>'P10'!$G102</f>
        <v>0</v>
      </c>
      <c r="BE92" s="34">
        <f>'P11'!$G102</f>
        <v>0</v>
      </c>
      <c r="BF92" s="34">
        <f>'P12'!$G102</f>
        <v>0</v>
      </c>
      <c r="BG92" s="34">
        <f>'P13'!$G102</f>
        <v>0</v>
      </c>
      <c r="BH92" s="34">
        <f>'P14'!$G102</f>
        <v>0</v>
      </c>
      <c r="BI92" s="34">
        <f>'P15'!$G102</f>
        <v>0</v>
      </c>
      <c r="BJ92" s="34">
        <f>'P16'!$G102</f>
        <v>0</v>
      </c>
      <c r="BK92" s="34">
        <f>'P17'!$G102</f>
        <v>0</v>
      </c>
      <c r="BL92" s="34">
        <f>'P18'!$G102</f>
        <v>0</v>
      </c>
      <c r="BM92" s="34">
        <f>'P19'!$G102</f>
        <v>0</v>
      </c>
      <c r="BN92" s="34">
        <f>'P20'!$G102</f>
        <v>0</v>
      </c>
      <c r="BO92" s="34"/>
      <c r="BP92" s="34">
        <f>'P22'!$G102</f>
        <v>0</v>
      </c>
      <c r="BQ92" s="34">
        <f>'P23'!$G102</f>
        <v>0</v>
      </c>
      <c r="BR92" s="34">
        <f>'P24'!$G102</f>
        <v>0</v>
      </c>
      <c r="BS92" s="34">
        <f>'P25'!$G102</f>
        <v>0</v>
      </c>
      <c r="BT92" s="187">
        <f>'P26'!$G102</f>
        <v>0</v>
      </c>
      <c r="BU92" s="34">
        <f t="shared" si="269"/>
        <v>0</v>
      </c>
      <c r="BV92" s="188" t="str">
        <f t="shared" si="270"/>
        <v>-</v>
      </c>
    </row>
    <row r="93" ht="15.75" customHeight="1">
      <c r="A93" s="189" t="s">
        <v>96</v>
      </c>
      <c r="B93" s="182" t="str">
        <f>Résultats!B104</f>
        <v>12.9</v>
      </c>
      <c r="C93" s="183" t="str">
        <f>Résultats!C104</f>
        <v>A</v>
      </c>
      <c r="D93" s="34" t="str">
        <f>Résultats!E104</f>
        <v>x</v>
      </c>
      <c r="E93" s="33"/>
      <c r="F93" s="79" t="str">
        <f>'P01'!F103</f>
        <v>c</v>
      </c>
      <c r="G93" s="82" t="str">
        <f>'P02'!F103</f>
        <v>c</v>
      </c>
      <c r="H93" s="82" t="str">
        <f>'P03'!F103</f>
        <v>c</v>
      </c>
      <c r="I93" s="82" t="str">
        <f>'P04'!F103</f>
        <v>c</v>
      </c>
      <c r="J93" s="82" t="str">
        <f>'P05'!F103</f>
        <v>c</v>
      </c>
      <c r="K93" s="82" t="str">
        <f>'P06'!F103</f>
        <v>c</v>
      </c>
      <c r="L93" s="82" t="str">
        <f>'P07'!F103</f>
        <v>c</v>
      </c>
      <c r="M93" s="82" t="str">
        <f>'P08'!F103</f>
        <v>c</v>
      </c>
      <c r="N93" s="82" t="str">
        <f>'P09'!F103</f>
        <v>c</v>
      </c>
      <c r="O93" s="82" t="str">
        <f>'P10'!F103</f>
        <v>c</v>
      </c>
      <c r="P93" s="82" t="str">
        <f>'P11'!F103</f>
        <v>c</v>
      </c>
      <c r="Q93" s="82" t="str">
        <f>'P12'!F103</f>
        <v>c</v>
      </c>
      <c r="R93" s="82" t="str">
        <f>'P13'!F103</f>
        <v>c</v>
      </c>
      <c r="S93" s="82" t="str">
        <f>'P14'!F103</f>
        <v>nt</v>
      </c>
      <c r="T93" s="82" t="str">
        <f>'P15'!F103</f>
        <v>nt</v>
      </c>
      <c r="U93" s="82" t="str">
        <f>'P16'!F103</f>
        <v>nt</v>
      </c>
      <c r="V93" s="82" t="str">
        <f>'P17'!F103</f>
        <v>nt</v>
      </c>
      <c r="W93" s="82" t="str">
        <f>'P18'!F103</f>
        <v>nt</v>
      </c>
      <c r="X93" s="82" t="str">
        <f>'P19'!F103</f>
        <v>nt</v>
      </c>
      <c r="Y93" s="82" t="str">
        <f>'P20'!F103</f>
        <v>nt</v>
      </c>
      <c r="Z93" s="82" t="str">
        <f>'P21'!F103</f>
        <v>nt</v>
      </c>
      <c r="AA93" s="82" t="str">
        <f>'P22'!F103</f>
        <v>nt</v>
      </c>
      <c r="AB93" s="82" t="str">
        <f>'P23'!F103</f>
        <v>nt</v>
      </c>
      <c r="AC93" s="82" t="str">
        <f>'P24'!F103</f>
        <v>nt</v>
      </c>
      <c r="AD93" s="82" t="str">
        <f>'P25'!F103</f>
        <v>nt</v>
      </c>
      <c r="AE93" s="184" t="str">
        <f>'P26'!F103</f>
        <v>nt</v>
      </c>
      <c r="AF93" s="34">
        <f t="shared" si="264"/>
        <v>13</v>
      </c>
      <c r="AG93" s="34">
        <f t="shared" si="265"/>
        <v>0</v>
      </c>
      <c r="AH93" s="34">
        <f t="shared" si="266"/>
        <v>0</v>
      </c>
      <c r="AI93" s="34">
        <f t="shared" si="267"/>
        <v>13</v>
      </c>
      <c r="AJ93" s="50" t="str">
        <f t="shared" si="268"/>
        <v>C</v>
      </c>
      <c r="AK93" s="33"/>
      <c r="AL93" s="33"/>
      <c r="AM93" s="33"/>
      <c r="AN93" s="33"/>
      <c r="AO93" s="33"/>
      <c r="AP93" s="33"/>
      <c r="AQ93" s="33"/>
      <c r="AR93" s="33"/>
      <c r="AS93" s="185" t="str">
        <f>Résultats!B104</f>
        <v>12.9</v>
      </c>
      <c r="AT93" s="186" t="str">
        <f>Résultats!C104</f>
        <v>A</v>
      </c>
      <c r="AU93" s="34">
        <f>'P01'!$G103</f>
        <v>0</v>
      </c>
      <c r="AV93" s="34">
        <f>'P02'!$G103</f>
        <v>0</v>
      </c>
      <c r="AW93" s="34">
        <f>'P03'!$G103</f>
        <v>0</v>
      </c>
      <c r="AX93" s="34">
        <f>'P04'!$G103</f>
        <v>0</v>
      </c>
      <c r="AY93" s="34">
        <f>'P05'!$G103</f>
        <v>0</v>
      </c>
      <c r="AZ93" s="34">
        <f>'P06'!$G103</f>
        <v>0</v>
      </c>
      <c r="BA93" s="34">
        <f>'P07'!$G103</f>
        <v>0</v>
      </c>
      <c r="BB93" s="34">
        <f>'P08'!$G103</f>
        <v>0</v>
      </c>
      <c r="BC93" s="34">
        <f>'P09'!$G103</f>
        <v>0</v>
      </c>
      <c r="BD93" s="34">
        <f>'P10'!$G103</f>
        <v>0</v>
      </c>
      <c r="BE93" s="34">
        <f>'P11'!$G103</f>
        <v>0</v>
      </c>
      <c r="BF93" s="34">
        <f>'P12'!$G103</f>
        <v>0</v>
      </c>
      <c r="BG93" s="34">
        <f>'P13'!$G103</f>
        <v>0</v>
      </c>
      <c r="BH93" s="34">
        <f>'P14'!$G103</f>
        <v>0</v>
      </c>
      <c r="BI93" s="34">
        <f>'P15'!$G103</f>
        <v>0</v>
      </c>
      <c r="BJ93" s="34">
        <f>'P16'!$G103</f>
        <v>0</v>
      </c>
      <c r="BK93" s="34">
        <f>'P17'!$G103</f>
        <v>0</v>
      </c>
      <c r="BL93" s="34">
        <f>'P18'!$G103</f>
        <v>0</v>
      </c>
      <c r="BM93" s="34">
        <f>'P19'!$G103</f>
        <v>0</v>
      </c>
      <c r="BN93" s="34">
        <f>'P20'!$G103</f>
        <v>0</v>
      </c>
      <c r="BO93" s="34"/>
      <c r="BP93" s="34">
        <f>'P22'!$G103</f>
        <v>0</v>
      </c>
      <c r="BQ93" s="34">
        <f>'P23'!$G103</f>
        <v>0</v>
      </c>
      <c r="BR93" s="34">
        <f>'P24'!$G103</f>
        <v>0</v>
      </c>
      <c r="BS93" s="34">
        <f>'P25'!$G103</f>
        <v>0</v>
      </c>
      <c r="BT93" s="187">
        <f>'P26'!$G103</f>
        <v>0</v>
      </c>
      <c r="BU93" s="34">
        <f t="shared" si="269"/>
        <v>0</v>
      </c>
      <c r="BV93" s="188" t="str">
        <f t="shared" si="270"/>
        <v>-</v>
      </c>
    </row>
    <row r="94" ht="15.75" customHeight="1">
      <c r="A94" s="189" t="s">
        <v>96</v>
      </c>
      <c r="B94" s="182" t="str">
        <f>Résultats!B105</f>
        <v>12.10</v>
      </c>
      <c r="C94" s="183" t="str">
        <f>Résultats!C105</f>
        <v>A</v>
      </c>
      <c r="D94" s="34">
        <f>Résultats!E105</f>
        <v>0</v>
      </c>
      <c r="E94" s="33"/>
      <c r="F94" s="79" t="str">
        <f>'P01'!F104</f>
        <v>na</v>
      </c>
      <c r="G94" s="82" t="str">
        <f>'P02'!F104</f>
        <v>na</v>
      </c>
      <c r="H94" s="82" t="str">
        <f>'P03'!F104</f>
        <v>na</v>
      </c>
      <c r="I94" s="82" t="str">
        <f>'P04'!F104</f>
        <v>na</v>
      </c>
      <c r="J94" s="82" t="str">
        <f>'P05'!F104</f>
        <v>na</v>
      </c>
      <c r="K94" s="82" t="str">
        <f>'P06'!F104</f>
        <v>na</v>
      </c>
      <c r="L94" s="82" t="str">
        <f>'P07'!F104</f>
        <v>na</v>
      </c>
      <c r="M94" s="82" t="str">
        <f>'P08'!F104</f>
        <v>na</v>
      </c>
      <c r="N94" s="82" t="str">
        <f>'P09'!F104</f>
        <v>na</v>
      </c>
      <c r="O94" s="82" t="str">
        <f>'P10'!F104</f>
        <v>na</v>
      </c>
      <c r="P94" s="82" t="str">
        <f>'P11'!F104</f>
        <v>na</v>
      </c>
      <c r="Q94" s="82" t="str">
        <f>'P12'!F104</f>
        <v>na</v>
      </c>
      <c r="R94" s="82" t="str">
        <f>'P13'!F104</f>
        <v>na</v>
      </c>
      <c r="S94" s="82" t="str">
        <f>'P14'!F104</f>
        <v>nt</v>
      </c>
      <c r="T94" s="82" t="str">
        <f>'P15'!F104</f>
        <v>nt</v>
      </c>
      <c r="U94" s="82" t="str">
        <f>'P16'!F104</f>
        <v>nt</v>
      </c>
      <c r="V94" s="82" t="str">
        <f>'P17'!F104</f>
        <v>nt</v>
      </c>
      <c r="W94" s="82" t="str">
        <f>'P18'!F104</f>
        <v>nt</v>
      </c>
      <c r="X94" s="82" t="str">
        <f>'P19'!F104</f>
        <v>nt</v>
      </c>
      <c r="Y94" s="82" t="str">
        <f>'P20'!F104</f>
        <v>nt</v>
      </c>
      <c r="Z94" s="82" t="str">
        <f>'P21'!F104</f>
        <v>nt</v>
      </c>
      <c r="AA94" s="82" t="str">
        <f>'P22'!F104</f>
        <v>nt</v>
      </c>
      <c r="AB94" s="82" t="str">
        <f>'P23'!F104</f>
        <v>nt</v>
      </c>
      <c r="AC94" s="82" t="str">
        <f>'P24'!F104</f>
        <v>nt</v>
      </c>
      <c r="AD94" s="82" t="str">
        <f>'P25'!F104</f>
        <v>nt</v>
      </c>
      <c r="AE94" s="184" t="str">
        <f>'P26'!F104</f>
        <v>nt</v>
      </c>
      <c r="AF94" s="34">
        <f t="shared" si="264"/>
        <v>0</v>
      </c>
      <c r="AG94" s="34">
        <f t="shared" si="265"/>
        <v>0</v>
      </c>
      <c r="AH94" s="34">
        <f t="shared" si="266"/>
        <v>13</v>
      </c>
      <c r="AI94" s="34">
        <f t="shared" si="267"/>
        <v>13</v>
      </c>
      <c r="AJ94" s="50" t="str">
        <f t="shared" si="268"/>
        <v>NA</v>
      </c>
      <c r="AK94" s="33"/>
      <c r="AL94" s="33"/>
      <c r="AM94" s="33"/>
      <c r="AN94" s="33"/>
      <c r="AO94" s="33"/>
      <c r="AP94" s="33"/>
      <c r="AQ94" s="33"/>
      <c r="AR94" s="33"/>
      <c r="AS94" s="185" t="str">
        <f>Résultats!B105</f>
        <v>12.10</v>
      </c>
      <c r="AT94" s="186" t="str">
        <f>Résultats!C105</f>
        <v>A</v>
      </c>
      <c r="AU94" s="34">
        <f>'P01'!$G104</f>
        <v>0</v>
      </c>
      <c r="AV94" s="34">
        <f>'P02'!$G104</f>
        <v>0</v>
      </c>
      <c r="AW94" s="34">
        <f>'P03'!$G104</f>
        <v>0</v>
      </c>
      <c r="AX94" s="34">
        <f>'P04'!$G104</f>
        <v>0</v>
      </c>
      <c r="AY94" s="34">
        <f>'P05'!$G104</f>
        <v>0</v>
      </c>
      <c r="AZ94" s="34">
        <f>'P06'!$G104</f>
        <v>0</v>
      </c>
      <c r="BA94" s="34">
        <f>'P07'!$G104</f>
        <v>0</v>
      </c>
      <c r="BB94" s="34">
        <f>'P08'!$G104</f>
        <v>0</v>
      </c>
      <c r="BC94" s="34">
        <f>'P09'!$G104</f>
        <v>0</v>
      </c>
      <c r="BD94" s="34">
        <f>'P10'!$G104</f>
        <v>0</v>
      </c>
      <c r="BE94" s="34">
        <f>'P11'!$G104</f>
        <v>0</v>
      </c>
      <c r="BF94" s="34">
        <f>'P12'!$G104</f>
        <v>0</v>
      </c>
      <c r="BG94" s="34">
        <f>'P13'!$G104</f>
        <v>0</v>
      </c>
      <c r="BH94" s="34">
        <f>'P14'!$G104</f>
        <v>0</v>
      </c>
      <c r="BI94" s="34">
        <f>'P15'!$G104</f>
        <v>0</v>
      </c>
      <c r="BJ94" s="34">
        <f>'P16'!$G104</f>
        <v>0</v>
      </c>
      <c r="BK94" s="34">
        <f>'P17'!$G104</f>
        <v>0</v>
      </c>
      <c r="BL94" s="34">
        <f>'P18'!$G104</f>
        <v>0</v>
      </c>
      <c r="BM94" s="34">
        <f>'P19'!$G104</f>
        <v>0</v>
      </c>
      <c r="BN94" s="34">
        <f>'P20'!$G104</f>
        <v>0</v>
      </c>
      <c r="BO94" s="34"/>
      <c r="BP94" s="34">
        <f>'P22'!$G104</f>
        <v>0</v>
      </c>
      <c r="BQ94" s="34">
        <f>'P23'!$G104</f>
        <v>0</v>
      </c>
      <c r="BR94" s="34">
        <f>'P24'!$G104</f>
        <v>0</v>
      </c>
      <c r="BS94" s="34">
        <f>'P25'!$G104</f>
        <v>0</v>
      </c>
      <c r="BT94" s="187">
        <f>'P26'!$G104</f>
        <v>0</v>
      </c>
      <c r="BU94" s="34">
        <f t="shared" si="269"/>
        <v>0</v>
      </c>
      <c r="BV94" s="188" t="str">
        <f t="shared" si="270"/>
        <v>-</v>
      </c>
    </row>
    <row r="95" ht="15.75" customHeight="1">
      <c r="A95" s="189" t="s">
        <v>96</v>
      </c>
      <c r="B95" s="182" t="str">
        <f>Résultats!B106</f>
        <v>12.11</v>
      </c>
      <c r="C95" s="183" t="str">
        <f>Résultats!C106</f>
        <v>A</v>
      </c>
      <c r="D95" s="34">
        <f>Résultats!E106</f>
        <v>0</v>
      </c>
      <c r="E95" s="33"/>
      <c r="F95" s="79" t="str">
        <f>'P01'!F105</f>
        <v>na</v>
      </c>
      <c r="G95" s="82" t="str">
        <f>'P02'!F105</f>
        <v>na</v>
      </c>
      <c r="H95" s="82" t="str">
        <f>'P03'!F105</f>
        <v>na</v>
      </c>
      <c r="I95" s="82" t="str">
        <f>'P04'!F105</f>
        <v>na</v>
      </c>
      <c r="J95" s="82" t="str">
        <f>'P05'!F105</f>
        <v>na</v>
      </c>
      <c r="K95" s="82" t="str">
        <f>'P06'!F105</f>
        <v>na</v>
      </c>
      <c r="L95" s="82" t="str">
        <f>'P07'!F105</f>
        <v>na</v>
      </c>
      <c r="M95" s="82" t="str">
        <f>'P08'!F105</f>
        <v>na</v>
      </c>
      <c r="N95" s="82" t="str">
        <f>'P09'!F105</f>
        <v>na</v>
      </c>
      <c r="O95" s="82" t="str">
        <f>'P10'!F105</f>
        <v>na</v>
      </c>
      <c r="P95" s="82" t="str">
        <f>'P11'!F105</f>
        <v>na</v>
      </c>
      <c r="Q95" s="82" t="str">
        <f>'P12'!F105</f>
        <v>na</v>
      </c>
      <c r="R95" s="82" t="str">
        <f>'P13'!F105</f>
        <v>na</v>
      </c>
      <c r="S95" s="82" t="str">
        <f>'P14'!F105</f>
        <v>nt</v>
      </c>
      <c r="T95" s="82" t="str">
        <f>'P15'!F105</f>
        <v>nt</v>
      </c>
      <c r="U95" s="82" t="str">
        <f>'P16'!F105</f>
        <v>nt</v>
      </c>
      <c r="V95" s="82" t="str">
        <f>'P17'!F105</f>
        <v>nt</v>
      </c>
      <c r="W95" s="82" t="str">
        <f>'P18'!F105</f>
        <v>nt</v>
      </c>
      <c r="X95" s="82" t="str">
        <f>'P19'!F105</f>
        <v>nt</v>
      </c>
      <c r="Y95" s="82" t="str">
        <f>'P20'!F105</f>
        <v>nt</v>
      </c>
      <c r="Z95" s="82" t="str">
        <f>'P21'!F105</f>
        <v>nt</v>
      </c>
      <c r="AA95" s="82" t="str">
        <f>'P22'!F105</f>
        <v>nt</v>
      </c>
      <c r="AB95" s="82" t="str">
        <f>'P23'!F105</f>
        <v>nt</v>
      </c>
      <c r="AC95" s="82" t="str">
        <f>'P24'!F105</f>
        <v>nt</v>
      </c>
      <c r="AD95" s="82" t="str">
        <f>'P25'!F105</f>
        <v>nt</v>
      </c>
      <c r="AE95" s="184" t="str">
        <f>'P26'!F105</f>
        <v>nt</v>
      </c>
      <c r="AF95" s="34">
        <f t="shared" si="264"/>
        <v>0</v>
      </c>
      <c r="AG95" s="34">
        <f t="shared" si="265"/>
        <v>0</v>
      </c>
      <c r="AH95" s="34">
        <f t="shared" si="266"/>
        <v>13</v>
      </c>
      <c r="AI95" s="34">
        <f t="shared" si="267"/>
        <v>13</v>
      </c>
      <c r="AJ95" s="50" t="str">
        <f t="shared" si="268"/>
        <v>NA</v>
      </c>
      <c r="AK95" s="33"/>
      <c r="AL95" s="33"/>
      <c r="AM95" s="33"/>
      <c r="AN95" s="33"/>
      <c r="AO95" s="33"/>
      <c r="AP95" s="33"/>
      <c r="AQ95" s="33"/>
      <c r="AR95" s="33"/>
      <c r="AS95" s="185" t="str">
        <f>Résultats!B106</f>
        <v>12.11</v>
      </c>
      <c r="AT95" s="186" t="str">
        <f>Résultats!C106</f>
        <v>A</v>
      </c>
      <c r="AU95" s="34">
        <f>'P01'!$G105</f>
        <v>0</v>
      </c>
      <c r="AV95" s="34">
        <f>'P02'!$G105</f>
        <v>0</v>
      </c>
      <c r="AW95" s="34">
        <f>'P03'!$G105</f>
        <v>0</v>
      </c>
      <c r="AX95" s="34">
        <f>'P04'!$G105</f>
        <v>0</v>
      </c>
      <c r="AY95" s="34">
        <f>'P05'!$G105</f>
        <v>0</v>
      </c>
      <c r="AZ95" s="34">
        <f>'P06'!$G105</f>
        <v>0</v>
      </c>
      <c r="BA95" s="34">
        <f>'P07'!$G105</f>
        <v>0</v>
      </c>
      <c r="BB95" s="34">
        <f>'P08'!$G105</f>
        <v>0</v>
      </c>
      <c r="BC95" s="34">
        <f>'P09'!$G105</f>
        <v>0</v>
      </c>
      <c r="BD95" s="34">
        <f>'P10'!$G105</f>
        <v>0</v>
      </c>
      <c r="BE95" s="34">
        <f>'P11'!$G105</f>
        <v>0</v>
      </c>
      <c r="BF95" s="34">
        <f>'P12'!$G105</f>
        <v>0</v>
      </c>
      <c r="BG95" s="34">
        <f>'P13'!$G105</f>
        <v>0</v>
      </c>
      <c r="BH95" s="34">
        <f>'P14'!$G105</f>
        <v>0</v>
      </c>
      <c r="BI95" s="34">
        <f>'P15'!$G105</f>
        <v>0</v>
      </c>
      <c r="BJ95" s="34">
        <f>'P16'!$G105</f>
        <v>0</v>
      </c>
      <c r="BK95" s="34">
        <f>'P17'!$G105</f>
        <v>0</v>
      </c>
      <c r="BL95" s="34">
        <f>'P18'!$G105</f>
        <v>0</v>
      </c>
      <c r="BM95" s="34">
        <f>'P19'!$G105</f>
        <v>0</v>
      </c>
      <c r="BN95" s="34">
        <f>'P20'!$G105</f>
        <v>0</v>
      </c>
      <c r="BO95" s="34"/>
      <c r="BP95" s="34">
        <f>'P22'!$G105</f>
        <v>0</v>
      </c>
      <c r="BQ95" s="34">
        <f>'P23'!$G105</f>
        <v>0</v>
      </c>
      <c r="BR95" s="34">
        <f>'P24'!$G105</f>
        <v>0</v>
      </c>
      <c r="BS95" s="34">
        <f>'P25'!$G105</f>
        <v>0</v>
      </c>
      <c r="BT95" s="187">
        <f>'P26'!$G105</f>
        <v>0</v>
      </c>
      <c r="BU95" s="34">
        <f t="shared" si="269"/>
        <v>0</v>
      </c>
      <c r="BV95" s="188" t="str">
        <f t="shared" si="270"/>
        <v>-</v>
      </c>
    </row>
    <row r="96" ht="15.75" customHeight="1">
      <c r="A96" s="181" t="s">
        <v>97</v>
      </c>
      <c r="B96" s="182" t="str">
        <f>Résultats!B107</f>
        <v>13.1</v>
      </c>
      <c r="C96" s="183" t="str">
        <f>Résultats!C107</f>
        <v>A</v>
      </c>
      <c r="D96" s="34">
        <f>Résultats!E107</f>
        <v>0</v>
      </c>
      <c r="E96" s="33"/>
      <c r="F96" s="79" t="str">
        <f>'P01'!F106</f>
        <v>na</v>
      </c>
      <c r="G96" s="82" t="str">
        <f>'P02'!F106</f>
        <v>na</v>
      </c>
      <c r="H96" s="82" t="str">
        <f>'P03'!F106</f>
        <v>na</v>
      </c>
      <c r="I96" s="82" t="str">
        <f>'P04'!F106</f>
        <v>na</v>
      </c>
      <c r="J96" s="82" t="str">
        <f>'P05'!F106</f>
        <v>na</v>
      </c>
      <c r="K96" s="82" t="str">
        <f>'P06'!F106</f>
        <v>na</v>
      </c>
      <c r="L96" s="82" t="str">
        <f>'P07'!F106</f>
        <v>na</v>
      </c>
      <c r="M96" s="82" t="str">
        <f>'P08'!F106</f>
        <v>na</v>
      </c>
      <c r="N96" s="82" t="str">
        <f>'P09'!F106</f>
        <v>na</v>
      </c>
      <c r="O96" s="82" t="str">
        <f>'P10'!F106</f>
        <v>na</v>
      </c>
      <c r="P96" s="82" t="str">
        <f>'P11'!F106</f>
        <v>na</v>
      </c>
      <c r="Q96" s="82" t="str">
        <f>'P12'!F106</f>
        <v>na</v>
      </c>
      <c r="R96" s="82" t="str">
        <f>'P13'!F106</f>
        <v>na</v>
      </c>
      <c r="S96" s="82" t="str">
        <f>'P14'!F106</f>
        <v>nt</v>
      </c>
      <c r="T96" s="82" t="str">
        <f>'P15'!F106</f>
        <v>nt</v>
      </c>
      <c r="U96" s="82" t="str">
        <f>'P16'!F106</f>
        <v>nt</v>
      </c>
      <c r="V96" s="82" t="str">
        <f>'P17'!F106</f>
        <v>nt</v>
      </c>
      <c r="W96" s="82" t="str">
        <f>'P18'!F106</f>
        <v>nt</v>
      </c>
      <c r="X96" s="82" t="str">
        <f>'P19'!F106</f>
        <v>nt</v>
      </c>
      <c r="Y96" s="82" t="str">
        <f>'P20'!F106</f>
        <v>nt</v>
      </c>
      <c r="Z96" s="82" t="str">
        <f>'P21'!F106</f>
        <v>nt</v>
      </c>
      <c r="AA96" s="82" t="str">
        <f>'P22'!F106</f>
        <v>nt</v>
      </c>
      <c r="AB96" s="82" t="str">
        <f>'P23'!F106</f>
        <v>nt</v>
      </c>
      <c r="AC96" s="82" t="str">
        <f>'P24'!F106</f>
        <v>nt</v>
      </c>
      <c r="AD96" s="82" t="str">
        <f>'P25'!F106</f>
        <v>nt</v>
      </c>
      <c r="AE96" s="184" t="str">
        <f>'P26'!F106</f>
        <v>nt</v>
      </c>
      <c r="AF96" s="34">
        <f t="shared" si="264"/>
        <v>0</v>
      </c>
      <c r="AG96" s="34">
        <f t="shared" si="265"/>
        <v>0</v>
      </c>
      <c r="AH96" s="34">
        <f t="shared" si="266"/>
        <v>13</v>
      </c>
      <c r="AI96" s="34">
        <f t="shared" si="267"/>
        <v>13</v>
      </c>
      <c r="AJ96" s="50" t="str">
        <f t="shared" si="268"/>
        <v>NA</v>
      </c>
      <c r="AK96" s="33"/>
      <c r="AL96" s="33"/>
      <c r="AM96" s="33"/>
      <c r="AN96" s="33"/>
      <c r="AO96" s="33"/>
      <c r="AP96" s="33"/>
      <c r="AQ96" s="33"/>
      <c r="AR96" s="33"/>
      <c r="AS96" s="185" t="str">
        <f>Résultats!B107</f>
        <v>13.1</v>
      </c>
      <c r="AT96" s="186" t="str">
        <f>Résultats!C107</f>
        <v>A</v>
      </c>
      <c r="AU96" s="34">
        <f>'P01'!$G106</f>
        <v>0</v>
      </c>
      <c r="AV96" s="34">
        <f>'P02'!$G106</f>
        <v>0</v>
      </c>
      <c r="AW96" s="34">
        <f>'P03'!$G106</f>
        <v>0</v>
      </c>
      <c r="AX96" s="34">
        <f>'P04'!$G106</f>
        <v>0</v>
      </c>
      <c r="AY96" s="34">
        <f>'P05'!$G106</f>
        <v>0</v>
      </c>
      <c r="AZ96" s="34">
        <f>'P06'!$G106</f>
        <v>0</v>
      </c>
      <c r="BA96" s="34">
        <f>'P07'!$G106</f>
        <v>0</v>
      </c>
      <c r="BB96" s="34">
        <f>'P08'!$G106</f>
        <v>0</v>
      </c>
      <c r="BC96" s="34">
        <f>'P09'!$G106</f>
        <v>0</v>
      </c>
      <c r="BD96" s="34">
        <f>'P10'!$G106</f>
        <v>0</v>
      </c>
      <c r="BE96" s="34">
        <f>'P11'!$G106</f>
        <v>0</v>
      </c>
      <c r="BF96" s="34">
        <f>'P12'!$G106</f>
        <v>0</v>
      </c>
      <c r="BG96" s="34">
        <f>'P13'!$G106</f>
        <v>0</v>
      </c>
      <c r="BH96" s="34">
        <f>'P14'!$G106</f>
        <v>0</v>
      </c>
      <c r="BI96" s="34">
        <f>'P15'!$G106</f>
        <v>0</v>
      </c>
      <c r="BJ96" s="34">
        <f>'P16'!$G106</f>
        <v>0</v>
      </c>
      <c r="BK96" s="34">
        <f>'P17'!$G106</f>
        <v>0</v>
      </c>
      <c r="BL96" s="34">
        <f>'P18'!$G106</f>
        <v>0</v>
      </c>
      <c r="BM96" s="34">
        <f>'P19'!$G106</f>
        <v>0</v>
      </c>
      <c r="BN96" s="34">
        <f>'P20'!$G106</f>
        <v>0</v>
      </c>
      <c r="BO96" s="34"/>
      <c r="BP96" s="34">
        <f>'P22'!$G106</f>
        <v>0</v>
      </c>
      <c r="BQ96" s="34">
        <f>'P23'!$G106</f>
        <v>0</v>
      </c>
      <c r="BR96" s="34">
        <f>'P24'!$G106</f>
        <v>0</v>
      </c>
      <c r="BS96" s="34">
        <f>'P25'!$G106</f>
        <v>0</v>
      </c>
      <c r="BT96" s="187">
        <f>'P26'!$G106</f>
        <v>0</v>
      </c>
      <c r="BU96" s="34">
        <f t="shared" si="269"/>
        <v>0</v>
      </c>
      <c r="BV96" s="188" t="str">
        <f t="shared" si="270"/>
        <v>-</v>
      </c>
    </row>
    <row r="97" ht="15.75" customHeight="1">
      <c r="A97" s="189" t="s">
        <v>97</v>
      </c>
      <c r="B97" s="182" t="str">
        <f>Résultats!B108</f>
        <v>13.2</v>
      </c>
      <c r="C97" s="183" t="str">
        <f>Résultats!C108</f>
        <v>A</v>
      </c>
      <c r="D97" s="34">
        <f>Résultats!E108</f>
        <v>0</v>
      </c>
      <c r="E97" s="33"/>
      <c r="F97" s="79" t="str">
        <f>'P01'!F107</f>
        <v>c</v>
      </c>
      <c r="G97" s="82" t="str">
        <f>'P02'!F107</f>
        <v>c</v>
      </c>
      <c r="H97" s="82" t="str">
        <f>'P03'!F107</f>
        <v>c</v>
      </c>
      <c r="I97" s="82" t="str">
        <f>'P04'!F107</f>
        <v>c</v>
      </c>
      <c r="J97" s="82" t="str">
        <f>'P05'!F107</f>
        <v>c</v>
      </c>
      <c r="K97" s="82" t="str">
        <f>'P06'!F107</f>
        <v>c</v>
      </c>
      <c r="L97" s="82" t="str">
        <f>'P07'!F107</f>
        <v>c</v>
      </c>
      <c r="M97" s="82" t="str">
        <f>'P08'!F107</f>
        <v>c</v>
      </c>
      <c r="N97" s="82" t="str">
        <f>'P09'!F107</f>
        <v>c</v>
      </c>
      <c r="O97" s="82" t="str">
        <f>'P10'!F107</f>
        <v>c</v>
      </c>
      <c r="P97" s="82" t="str">
        <f>'P11'!F107</f>
        <v>c</v>
      </c>
      <c r="Q97" s="82" t="str">
        <f>'P12'!F107</f>
        <v>c</v>
      </c>
      <c r="R97" s="82" t="str">
        <f>'P13'!F107</f>
        <v>c</v>
      </c>
      <c r="S97" s="82" t="str">
        <f>'P14'!F107</f>
        <v>nt</v>
      </c>
      <c r="T97" s="82" t="str">
        <f>'P15'!F107</f>
        <v>nt</v>
      </c>
      <c r="U97" s="82" t="str">
        <f>'P16'!F107</f>
        <v>nt</v>
      </c>
      <c r="V97" s="82" t="str">
        <f>'P17'!F107</f>
        <v>nt</v>
      </c>
      <c r="W97" s="82" t="str">
        <f>'P18'!F107</f>
        <v>nt</v>
      </c>
      <c r="X97" s="82" t="str">
        <f>'P19'!F107</f>
        <v>nt</v>
      </c>
      <c r="Y97" s="82" t="str">
        <f>'P20'!F107</f>
        <v>nt</v>
      </c>
      <c r="Z97" s="82" t="str">
        <f>'P21'!F107</f>
        <v>nt</v>
      </c>
      <c r="AA97" s="82" t="str">
        <f>'P22'!F107</f>
        <v>nt</v>
      </c>
      <c r="AB97" s="82" t="str">
        <f>'P23'!F107</f>
        <v>nt</v>
      </c>
      <c r="AC97" s="82" t="str">
        <f>'P24'!F107</f>
        <v>nt</v>
      </c>
      <c r="AD97" s="82" t="str">
        <f>'P25'!F107</f>
        <v>nt</v>
      </c>
      <c r="AE97" s="184" t="str">
        <f>'P26'!F107</f>
        <v>nt</v>
      </c>
      <c r="AF97" s="34">
        <f t="shared" si="264"/>
        <v>13</v>
      </c>
      <c r="AG97" s="34">
        <f t="shared" si="265"/>
        <v>0</v>
      </c>
      <c r="AH97" s="34">
        <f t="shared" si="266"/>
        <v>0</v>
      </c>
      <c r="AI97" s="34">
        <f t="shared" si="267"/>
        <v>13</v>
      </c>
      <c r="AJ97" s="50" t="str">
        <f t="shared" si="268"/>
        <v>C</v>
      </c>
      <c r="AK97" s="33"/>
      <c r="AL97" s="33"/>
      <c r="AM97" s="33"/>
      <c r="AN97" s="33"/>
      <c r="AO97" s="33"/>
      <c r="AP97" s="33"/>
      <c r="AQ97" s="33"/>
      <c r="AR97" s="33"/>
      <c r="AS97" s="185" t="str">
        <f>Résultats!B108</f>
        <v>13.2</v>
      </c>
      <c r="AT97" s="186" t="str">
        <f>Résultats!C108</f>
        <v>A</v>
      </c>
      <c r="AU97" s="34">
        <f>'P01'!$G107</f>
        <v>0</v>
      </c>
      <c r="AV97" s="34">
        <f>'P02'!$G107</f>
        <v>0</v>
      </c>
      <c r="AW97" s="34">
        <f>'P03'!$G107</f>
        <v>0</v>
      </c>
      <c r="AX97" s="34">
        <f>'P04'!$G107</f>
        <v>0</v>
      </c>
      <c r="AY97" s="34">
        <f>'P05'!$G107</f>
        <v>0</v>
      </c>
      <c r="AZ97" s="34">
        <f>'P06'!$G107</f>
        <v>0</v>
      </c>
      <c r="BA97" s="34">
        <f>'P07'!$G107</f>
        <v>0</v>
      </c>
      <c r="BB97" s="34">
        <f>'P08'!$G107</f>
        <v>0</v>
      </c>
      <c r="BC97" s="34">
        <f>'P09'!$G107</f>
        <v>0</v>
      </c>
      <c r="BD97" s="34">
        <f>'P10'!$G107</f>
        <v>0</v>
      </c>
      <c r="BE97" s="34">
        <f>'P11'!$G107</f>
        <v>0</v>
      </c>
      <c r="BF97" s="34">
        <f>'P12'!$G107</f>
        <v>0</v>
      </c>
      <c r="BG97" s="34">
        <f>'P13'!$G107</f>
        <v>0</v>
      </c>
      <c r="BH97" s="34">
        <f>'P14'!$G107</f>
        <v>0</v>
      </c>
      <c r="BI97" s="34">
        <f>'P15'!$G107</f>
        <v>0</v>
      </c>
      <c r="BJ97" s="34">
        <f>'P16'!$G107</f>
        <v>0</v>
      </c>
      <c r="BK97" s="34">
        <f>'P17'!$G107</f>
        <v>0</v>
      </c>
      <c r="BL97" s="34">
        <f>'P18'!$G107</f>
        <v>0</v>
      </c>
      <c r="BM97" s="34">
        <f>'P19'!$G107</f>
        <v>0</v>
      </c>
      <c r="BN97" s="34">
        <f>'P20'!$G107</f>
        <v>0</v>
      </c>
      <c r="BO97" s="34"/>
      <c r="BP97" s="34">
        <f>'P22'!$G107</f>
        <v>0</v>
      </c>
      <c r="BQ97" s="34">
        <f>'P23'!$G107</f>
        <v>0</v>
      </c>
      <c r="BR97" s="34">
        <f>'P24'!$G107</f>
        <v>0</v>
      </c>
      <c r="BS97" s="34">
        <f>'P25'!$G107</f>
        <v>0</v>
      </c>
      <c r="BT97" s="187">
        <f>'P26'!$G107</f>
        <v>0</v>
      </c>
      <c r="BU97" s="34">
        <f t="shared" si="269"/>
        <v>0</v>
      </c>
      <c r="BV97" s="188" t="str">
        <f t="shared" si="270"/>
        <v>-</v>
      </c>
    </row>
    <row r="98" ht="15.75" customHeight="1">
      <c r="A98" s="189" t="s">
        <v>97</v>
      </c>
      <c r="B98" s="182" t="str">
        <f>Résultats!B109</f>
        <v>13.3</v>
      </c>
      <c r="C98" s="183" t="str">
        <f>Résultats!C109</f>
        <v>A</v>
      </c>
      <c r="D98" s="34">
        <f>Résultats!E109</f>
        <v>0</v>
      </c>
      <c r="E98" s="33"/>
      <c r="F98" s="79" t="str">
        <f>'P01'!F108</f>
        <v>na</v>
      </c>
      <c r="G98" s="82" t="str">
        <f>'P02'!F108</f>
        <v>na</v>
      </c>
      <c r="H98" s="82" t="str">
        <f>'P03'!F108</f>
        <v>na</v>
      </c>
      <c r="I98" s="82" t="str">
        <f>'P04'!F108</f>
        <v>na</v>
      </c>
      <c r="J98" s="82" t="str">
        <f>'P05'!F108</f>
        <v>na</v>
      </c>
      <c r="K98" s="82" t="str">
        <f>'P06'!F108</f>
        <v>na</v>
      </c>
      <c r="L98" s="82" t="str">
        <f>'P07'!F108</f>
        <v>na</v>
      </c>
      <c r="M98" s="82" t="str">
        <f>'P08'!F108</f>
        <v>na</v>
      </c>
      <c r="N98" s="82" t="str">
        <f>'P09'!F108</f>
        <v>nc</v>
      </c>
      <c r="O98" s="82" t="str">
        <f>'P10'!F108</f>
        <v>na</v>
      </c>
      <c r="P98" s="82" t="str">
        <f>'P11'!F108</f>
        <v>na</v>
      </c>
      <c r="Q98" s="82" t="str">
        <f>'P12'!F108</f>
        <v>na</v>
      </c>
      <c r="R98" s="82" t="str">
        <f>'P13'!F108</f>
        <v>na</v>
      </c>
      <c r="S98" s="82" t="str">
        <f>'P14'!F108</f>
        <v>nt</v>
      </c>
      <c r="T98" s="82" t="str">
        <f>'P15'!F108</f>
        <v>nt</v>
      </c>
      <c r="U98" s="82" t="str">
        <f>'P16'!F108</f>
        <v>nt</v>
      </c>
      <c r="V98" s="82" t="str">
        <f>'P17'!F108</f>
        <v>nt</v>
      </c>
      <c r="W98" s="82" t="str">
        <f>'P18'!F108</f>
        <v>nt</v>
      </c>
      <c r="X98" s="82" t="str">
        <f>'P19'!F108</f>
        <v>nt</v>
      </c>
      <c r="Y98" s="82" t="str">
        <f>'P20'!F108</f>
        <v>nt</v>
      </c>
      <c r="Z98" s="82" t="str">
        <f>'P21'!F108</f>
        <v>nt</v>
      </c>
      <c r="AA98" s="82" t="str">
        <f>'P22'!F108</f>
        <v>nt</v>
      </c>
      <c r="AB98" s="82" t="str">
        <f>'P23'!F108</f>
        <v>nt</v>
      </c>
      <c r="AC98" s="82" t="str">
        <f>'P24'!F108</f>
        <v>nt</v>
      </c>
      <c r="AD98" s="82" t="str">
        <f>'P25'!F108</f>
        <v>nt</v>
      </c>
      <c r="AE98" s="184" t="str">
        <f>'P26'!F108</f>
        <v>nt</v>
      </c>
      <c r="AF98" s="34">
        <f t="shared" si="264"/>
        <v>0</v>
      </c>
      <c r="AG98" s="34">
        <f t="shared" si="265"/>
        <v>1</v>
      </c>
      <c r="AH98" s="34">
        <f t="shared" si="266"/>
        <v>12</v>
      </c>
      <c r="AI98" s="34">
        <f t="shared" si="267"/>
        <v>13</v>
      </c>
      <c r="AJ98" s="50" t="str">
        <f t="shared" si="268"/>
        <v>NC</v>
      </c>
      <c r="AK98" s="33"/>
      <c r="AL98" s="33"/>
      <c r="AM98" s="33"/>
      <c r="AN98" s="33"/>
      <c r="AO98" s="33"/>
      <c r="AP98" s="33"/>
      <c r="AQ98" s="33"/>
      <c r="AR98" s="33"/>
      <c r="AS98" s="185" t="str">
        <f>Résultats!B109</f>
        <v>13.3</v>
      </c>
      <c r="AT98" s="186" t="str">
        <f>Résultats!C109</f>
        <v>A</v>
      </c>
      <c r="AU98" s="34">
        <f>'P01'!$G108</f>
        <v>0</v>
      </c>
      <c r="AV98" s="34">
        <f>'P02'!$G108</f>
        <v>0</v>
      </c>
      <c r="AW98" s="34">
        <f>'P03'!$G108</f>
        <v>0</v>
      </c>
      <c r="AX98" s="34">
        <f>'P04'!$G108</f>
        <v>0</v>
      </c>
      <c r="AY98" s="34">
        <f>'P05'!$G108</f>
        <v>0</v>
      </c>
      <c r="AZ98" s="34">
        <f>'P06'!$G108</f>
        <v>0</v>
      </c>
      <c r="BA98" s="34">
        <f>'P07'!$G108</f>
        <v>0</v>
      </c>
      <c r="BB98" s="34">
        <f>'P08'!$G108</f>
        <v>0</v>
      </c>
      <c r="BC98" s="34">
        <f>'P09'!$G108</f>
        <v>0</v>
      </c>
      <c r="BD98" s="34">
        <f>'P10'!$G108</f>
        <v>0</v>
      </c>
      <c r="BE98" s="34">
        <f>'P11'!$G108</f>
        <v>0</v>
      </c>
      <c r="BF98" s="34">
        <f>'P12'!$G108</f>
        <v>0</v>
      </c>
      <c r="BG98" s="34">
        <f>'P13'!$G108</f>
        <v>0</v>
      </c>
      <c r="BH98" s="34">
        <f>'P14'!$G108</f>
        <v>0</v>
      </c>
      <c r="BI98" s="34">
        <f>'P15'!$G108</f>
        <v>0</v>
      </c>
      <c r="BJ98" s="34">
        <f>'P16'!$G108</f>
        <v>0</v>
      </c>
      <c r="BK98" s="34">
        <f>'P17'!$G108</f>
        <v>0</v>
      </c>
      <c r="BL98" s="34">
        <f>'P18'!$G108</f>
        <v>0</v>
      </c>
      <c r="BM98" s="34">
        <f>'P19'!$G108</f>
        <v>0</v>
      </c>
      <c r="BN98" s="34">
        <f>'P20'!$G108</f>
        <v>0</v>
      </c>
      <c r="BO98" s="34"/>
      <c r="BP98" s="34">
        <f>'P22'!$G108</f>
        <v>0</v>
      </c>
      <c r="BQ98" s="34">
        <f>'P23'!$G108</f>
        <v>0</v>
      </c>
      <c r="BR98" s="34">
        <f>'P24'!$G108</f>
        <v>0</v>
      </c>
      <c r="BS98" s="34">
        <f>'P25'!$G108</f>
        <v>0</v>
      </c>
      <c r="BT98" s="187">
        <f>'P26'!$G108</f>
        <v>0</v>
      </c>
      <c r="BU98" s="34">
        <f t="shared" si="269"/>
        <v>0</v>
      </c>
      <c r="BV98" s="188" t="str">
        <f t="shared" si="270"/>
        <v>-</v>
      </c>
    </row>
    <row r="99" ht="15.75" customHeight="1">
      <c r="A99" s="189" t="s">
        <v>97</v>
      </c>
      <c r="B99" s="182" t="str">
        <f>Résultats!B110</f>
        <v>13.4</v>
      </c>
      <c r="C99" s="183" t="str">
        <f>Résultats!C110</f>
        <v>A</v>
      </c>
      <c r="D99" s="34">
        <f>Résultats!E110</f>
        <v>0</v>
      </c>
      <c r="E99" s="33"/>
      <c r="F99" s="79" t="str">
        <f>'P01'!F109</f>
        <v>na</v>
      </c>
      <c r="G99" s="82" t="str">
        <f>'P02'!F109</f>
        <v>na</v>
      </c>
      <c r="H99" s="82" t="str">
        <f>'P03'!F109</f>
        <v>na</v>
      </c>
      <c r="I99" s="82" t="str">
        <f>'P04'!F109</f>
        <v>na</v>
      </c>
      <c r="J99" s="82" t="str">
        <f>'P05'!F109</f>
        <v>na</v>
      </c>
      <c r="K99" s="82" t="str">
        <f>'P06'!F109</f>
        <v>na</v>
      </c>
      <c r="L99" s="82" t="str">
        <f>'P07'!F109</f>
        <v>na</v>
      </c>
      <c r="M99" s="82" t="str">
        <f>'P08'!F109</f>
        <v>na</v>
      </c>
      <c r="N99" s="82" t="str">
        <f>'P09'!F109</f>
        <v>na</v>
      </c>
      <c r="O99" s="82" t="str">
        <f>'P10'!F109</f>
        <v>na</v>
      </c>
      <c r="P99" s="82" t="str">
        <f>'P11'!F109</f>
        <v>na</v>
      </c>
      <c r="Q99" s="82" t="str">
        <f>'P12'!F109</f>
        <v>na</v>
      </c>
      <c r="R99" s="82" t="str">
        <f>'P13'!F109</f>
        <v>na</v>
      </c>
      <c r="S99" s="82" t="str">
        <f>'P14'!F109</f>
        <v>nt</v>
      </c>
      <c r="T99" s="82" t="str">
        <f>'P15'!F109</f>
        <v>nt</v>
      </c>
      <c r="U99" s="82" t="str">
        <f>'P16'!F109</f>
        <v>nt</v>
      </c>
      <c r="V99" s="82" t="str">
        <f>'P17'!F109</f>
        <v>nt</v>
      </c>
      <c r="W99" s="82" t="str">
        <f>'P18'!F109</f>
        <v>nt</v>
      </c>
      <c r="X99" s="82" t="str">
        <f>'P19'!F109</f>
        <v>nt</v>
      </c>
      <c r="Y99" s="82" t="str">
        <f>'P20'!F109</f>
        <v>nt</v>
      </c>
      <c r="Z99" s="82" t="str">
        <f>'P21'!F109</f>
        <v>nt</v>
      </c>
      <c r="AA99" s="82" t="str">
        <f>'P22'!F109</f>
        <v>nt</v>
      </c>
      <c r="AB99" s="82" t="str">
        <f>'P23'!F109</f>
        <v>nt</v>
      </c>
      <c r="AC99" s="82" t="str">
        <f>'P24'!F109</f>
        <v>nt</v>
      </c>
      <c r="AD99" s="82" t="str">
        <f>'P25'!F109</f>
        <v>nt</v>
      </c>
      <c r="AE99" s="184" t="str">
        <f>'P26'!F109</f>
        <v>nt</v>
      </c>
      <c r="AF99" s="34">
        <f t="shared" si="264"/>
        <v>0</v>
      </c>
      <c r="AG99" s="34">
        <f t="shared" si="265"/>
        <v>0</v>
      </c>
      <c r="AH99" s="34">
        <f t="shared" si="266"/>
        <v>13</v>
      </c>
      <c r="AI99" s="34">
        <f t="shared" si="267"/>
        <v>13</v>
      </c>
      <c r="AJ99" s="50" t="str">
        <f t="shared" si="268"/>
        <v>NA</v>
      </c>
      <c r="AK99" s="33"/>
      <c r="AL99" s="33"/>
      <c r="AM99" s="33"/>
      <c r="AN99" s="33"/>
      <c r="AO99" s="33"/>
      <c r="AP99" s="33"/>
      <c r="AQ99" s="33"/>
      <c r="AR99" s="33"/>
      <c r="AS99" s="185" t="str">
        <f>Résultats!B110</f>
        <v>13.4</v>
      </c>
      <c r="AT99" s="186" t="str">
        <f>Résultats!C110</f>
        <v>A</v>
      </c>
      <c r="AU99" s="34">
        <f>'P01'!$G109</f>
        <v>0</v>
      </c>
      <c r="AV99" s="34">
        <f>'P02'!$G109</f>
        <v>0</v>
      </c>
      <c r="AW99" s="34">
        <f>'P03'!$G109</f>
        <v>0</v>
      </c>
      <c r="AX99" s="34">
        <f>'P04'!$G109</f>
        <v>0</v>
      </c>
      <c r="AY99" s="34">
        <f>'P05'!$G109</f>
        <v>0</v>
      </c>
      <c r="AZ99" s="34">
        <f>'P06'!$G109</f>
        <v>0</v>
      </c>
      <c r="BA99" s="34">
        <f>'P07'!$G109</f>
        <v>0</v>
      </c>
      <c r="BB99" s="34">
        <f>'P08'!$G109</f>
        <v>0</v>
      </c>
      <c r="BC99" s="34">
        <f>'P09'!$G109</f>
        <v>0</v>
      </c>
      <c r="BD99" s="34">
        <f>'P10'!$G109</f>
        <v>0</v>
      </c>
      <c r="BE99" s="34">
        <f>'P11'!$G109</f>
        <v>0</v>
      </c>
      <c r="BF99" s="34">
        <f>'P12'!$G109</f>
        <v>0</v>
      </c>
      <c r="BG99" s="34">
        <f>'P13'!$G109</f>
        <v>0</v>
      </c>
      <c r="BH99" s="34">
        <f>'P14'!$G109</f>
        <v>0</v>
      </c>
      <c r="BI99" s="34">
        <f>'P15'!$G109</f>
        <v>0</v>
      </c>
      <c r="BJ99" s="34">
        <f>'P16'!$G109</f>
        <v>0</v>
      </c>
      <c r="BK99" s="34">
        <f>'P17'!$G109</f>
        <v>0</v>
      </c>
      <c r="BL99" s="34">
        <f>'P18'!$G109</f>
        <v>0</v>
      </c>
      <c r="BM99" s="34">
        <f>'P19'!$G109</f>
        <v>0</v>
      </c>
      <c r="BN99" s="34">
        <f>'P20'!$G109</f>
        <v>0</v>
      </c>
      <c r="BO99" s="34"/>
      <c r="BP99" s="34">
        <f>'P22'!$G109</f>
        <v>0</v>
      </c>
      <c r="BQ99" s="34">
        <f>'P23'!$G109</f>
        <v>0</v>
      </c>
      <c r="BR99" s="34">
        <f>'P24'!$G109</f>
        <v>0</v>
      </c>
      <c r="BS99" s="34">
        <f>'P25'!$G109</f>
        <v>0</v>
      </c>
      <c r="BT99" s="187">
        <f>'P26'!$G109</f>
        <v>0</v>
      </c>
      <c r="BU99" s="34">
        <f t="shared" si="269"/>
        <v>0</v>
      </c>
      <c r="BV99" s="188" t="str">
        <f t="shared" si="270"/>
        <v>-</v>
      </c>
    </row>
    <row r="100" ht="15.75" customHeight="1">
      <c r="A100" s="189" t="s">
        <v>97</v>
      </c>
      <c r="B100" s="182" t="str">
        <f>Résultats!B111</f>
        <v>13.5</v>
      </c>
      <c r="C100" s="183" t="str">
        <f>Résultats!C111</f>
        <v>A</v>
      </c>
      <c r="D100" s="34">
        <f>Résultats!E111</f>
        <v>0</v>
      </c>
      <c r="E100" s="33"/>
      <c r="F100" s="79" t="str">
        <f>'P01'!F110</f>
        <v>na</v>
      </c>
      <c r="G100" s="82" t="str">
        <f>'P02'!F110</f>
        <v>na</v>
      </c>
      <c r="H100" s="82" t="str">
        <f>'P03'!F110</f>
        <v>na</v>
      </c>
      <c r="I100" s="82" t="str">
        <f>'P04'!F110</f>
        <v>na</v>
      </c>
      <c r="J100" s="82" t="str">
        <f>'P05'!F110</f>
        <v>na</v>
      </c>
      <c r="K100" s="82" t="str">
        <f>'P06'!F110</f>
        <v>na</v>
      </c>
      <c r="L100" s="82" t="str">
        <f>'P07'!F110</f>
        <v>na</v>
      </c>
      <c r="M100" s="82" t="str">
        <f>'P08'!F110</f>
        <v>na</v>
      </c>
      <c r="N100" s="82" t="str">
        <f>'P09'!F110</f>
        <v>nc</v>
      </c>
      <c r="O100" s="82" t="str">
        <f>'P10'!F110</f>
        <v>na</v>
      </c>
      <c r="P100" s="82" t="str">
        <f>'P11'!F110</f>
        <v>na</v>
      </c>
      <c r="Q100" s="82" t="str">
        <f>'P12'!F110</f>
        <v>na</v>
      </c>
      <c r="R100" s="82" t="str">
        <f>'P13'!F110</f>
        <v>na</v>
      </c>
      <c r="S100" s="82" t="str">
        <f>'P14'!F110</f>
        <v>nt</v>
      </c>
      <c r="T100" s="82" t="str">
        <f>'P15'!F110</f>
        <v>nt</v>
      </c>
      <c r="U100" s="82" t="str">
        <f>'P16'!F110</f>
        <v>nt</v>
      </c>
      <c r="V100" s="82" t="str">
        <f>'P17'!F110</f>
        <v>nt</v>
      </c>
      <c r="W100" s="82" t="str">
        <f>'P18'!F110</f>
        <v>nt</v>
      </c>
      <c r="X100" s="82" t="str">
        <f>'P19'!F110</f>
        <v>nt</v>
      </c>
      <c r="Y100" s="82" t="str">
        <f>'P20'!F110</f>
        <v>nt</v>
      </c>
      <c r="Z100" s="82" t="str">
        <f>'P21'!F110</f>
        <v>nt</v>
      </c>
      <c r="AA100" s="82" t="str">
        <f>'P22'!F110</f>
        <v>nt</v>
      </c>
      <c r="AB100" s="82" t="str">
        <f>'P23'!F110</f>
        <v>nt</v>
      </c>
      <c r="AC100" s="82" t="str">
        <f>'P24'!F110</f>
        <v>nt</v>
      </c>
      <c r="AD100" s="82" t="str">
        <f>'P25'!F110</f>
        <v>nt</v>
      </c>
      <c r="AE100" s="184" t="str">
        <f>'P26'!F110</f>
        <v>nt</v>
      </c>
      <c r="AF100" s="34">
        <f t="shared" si="264"/>
        <v>0</v>
      </c>
      <c r="AG100" s="34">
        <f t="shared" si="265"/>
        <v>1</v>
      </c>
      <c r="AH100" s="34">
        <f t="shared" si="266"/>
        <v>12</v>
      </c>
      <c r="AI100" s="34">
        <f t="shared" si="267"/>
        <v>13</v>
      </c>
      <c r="AJ100" s="50" t="str">
        <f t="shared" si="268"/>
        <v>NC</v>
      </c>
      <c r="AK100" s="33"/>
      <c r="AL100" s="33"/>
      <c r="AM100" s="33"/>
      <c r="AN100" s="33"/>
      <c r="AO100" s="33"/>
      <c r="AP100" s="33"/>
      <c r="AQ100" s="33"/>
      <c r="AR100" s="33"/>
      <c r="AS100" s="185" t="str">
        <f>Résultats!B111</f>
        <v>13.5</v>
      </c>
      <c r="AT100" s="186" t="str">
        <f>Résultats!C111</f>
        <v>A</v>
      </c>
      <c r="AU100" s="34">
        <f>'P01'!$G110</f>
        <v>0</v>
      </c>
      <c r="AV100" s="34">
        <f>'P02'!$G110</f>
        <v>0</v>
      </c>
      <c r="AW100" s="34">
        <f>'P03'!$G110</f>
        <v>0</v>
      </c>
      <c r="AX100" s="34">
        <f>'P04'!$G110</f>
        <v>0</v>
      </c>
      <c r="AY100" s="34">
        <f>'P05'!$G110</f>
        <v>0</v>
      </c>
      <c r="AZ100" s="34">
        <f>'P06'!$G110</f>
        <v>0</v>
      </c>
      <c r="BA100" s="34">
        <f>'P07'!$G110</f>
        <v>0</v>
      </c>
      <c r="BB100" s="34">
        <f>'P08'!$G110</f>
        <v>0</v>
      </c>
      <c r="BC100" s="34">
        <f>'P09'!$G110</f>
        <v>0</v>
      </c>
      <c r="BD100" s="34">
        <f>'P10'!$G110</f>
        <v>0</v>
      </c>
      <c r="BE100" s="34">
        <f>'P11'!$G110</f>
        <v>0</v>
      </c>
      <c r="BF100" s="34">
        <f>'P12'!$G110</f>
        <v>0</v>
      </c>
      <c r="BG100" s="34">
        <f>'P13'!$G110</f>
        <v>0</v>
      </c>
      <c r="BH100" s="34">
        <f>'P14'!$G110</f>
        <v>0</v>
      </c>
      <c r="BI100" s="34">
        <f>'P15'!$G110</f>
        <v>0</v>
      </c>
      <c r="BJ100" s="34">
        <f>'P16'!$G110</f>
        <v>0</v>
      </c>
      <c r="BK100" s="34">
        <f>'P17'!$G110</f>
        <v>0</v>
      </c>
      <c r="BL100" s="34">
        <f>'P18'!$G110</f>
        <v>0</v>
      </c>
      <c r="BM100" s="34">
        <f>'P19'!$G110</f>
        <v>0</v>
      </c>
      <c r="BN100" s="34">
        <f>'P20'!$G110</f>
        <v>0</v>
      </c>
      <c r="BO100" s="34"/>
      <c r="BP100" s="34">
        <f>'P22'!$G110</f>
        <v>0</v>
      </c>
      <c r="BQ100" s="34">
        <f>'P23'!$G110</f>
        <v>0</v>
      </c>
      <c r="BR100" s="34">
        <f>'P24'!$G110</f>
        <v>0</v>
      </c>
      <c r="BS100" s="34">
        <f>'P25'!$G110</f>
        <v>0</v>
      </c>
      <c r="BT100" s="187">
        <f>'P26'!$G110</f>
        <v>0</v>
      </c>
      <c r="BU100" s="34">
        <f t="shared" si="269"/>
        <v>0</v>
      </c>
      <c r="BV100" s="188" t="str">
        <f t="shared" si="270"/>
        <v>-</v>
      </c>
    </row>
    <row r="101" ht="15.75" customHeight="1">
      <c r="A101" s="189" t="s">
        <v>97</v>
      </c>
      <c r="B101" s="182" t="str">
        <f>Résultats!B112</f>
        <v>13.6</v>
      </c>
      <c r="C101" s="183" t="str">
        <f>Résultats!C112</f>
        <v>A</v>
      </c>
      <c r="D101" s="34">
        <f>Résultats!E112</f>
        <v>0</v>
      </c>
      <c r="E101" s="33"/>
      <c r="F101" s="79" t="str">
        <f>'P01'!F111</f>
        <v>na</v>
      </c>
      <c r="G101" s="82" t="str">
        <f>'P02'!F111</f>
        <v>na</v>
      </c>
      <c r="H101" s="82" t="str">
        <f>'P03'!F111</f>
        <v>na</v>
      </c>
      <c r="I101" s="82" t="str">
        <f>'P04'!F111</f>
        <v>na</v>
      </c>
      <c r="J101" s="82" t="str">
        <f>'P05'!F111</f>
        <v>na</v>
      </c>
      <c r="K101" s="82" t="str">
        <f>'P06'!F111</f>
        <v>na</v>
      </c>
      <c r="L101" s="82" t="str">
        <f>'P07'!F111</f>
        <v>na</v>
      </c>
      <c r="M101" s="82" t="str">
        <f>'P08'!F111</f>
        <v>na</v>
      </c>
      <c r="N101" s="82" t="str">
        <f>'P09'!F111</f>
        <v>na</v>
      </c>
      <c r="O101" s="82" t="str">
        <f>'P10'!F111</f>
        <v>na</v>
      </c>
      <c r="P101" s="82" t="str">
        <f>'P11'!F111</f>
        <v>na</v>
      </c>
      <c r="Q101" s="82" t="str">
        <f>'P12'!F111</f>
        <v>na</v>
      </c>
      <c r="R101" s="82" t="str">
        <f>'P13'!F111</f>
        <v>na</v>
      </c>
      <c r="S101" s="82" t="str">
        <f>'P14'!F111</f>
        <v>nt</v>
      </c>
      <c r="T101" s="82" t="str">
        <f>'P15'!F111</f>
        <v>nt</v>
      </c>
      <c r="U101" s="82" t="str">
        <f>'P16'!F111</f>
        <v>nt</v>
      </c>
      <c r="V101" s="82" t="str">
        <f>'P17'!F111</f>
        <v>nt</v>
      </c>
      <c r="W101" s="82" t="str">
        <f>'P18'!F111</f>
        <v>nt</v>
      </c>
      <c r="X101" s="82" t="str">
        <f>'P19'!F111</f>
        <v>nt</v>
      </c>
      <c r="Y101" s="82" t="str">
        <f>'P20'!F111</f>
        <v>nt</v>
      </c>
      <c r="Z101" s="82" t="str">
        <f>'P21'!F111</f>
        <v>nt</v>
      </c>
      <c r="AA101" s="82" t="str">
        <f>'P22'!F111</f>
        <v>nt</v>
      </c>
      <c r="AB101" s="82" t="str">
        <f>'P23'!F111</f>
        <v>nt</v>
      </c>
      <c r="AC101" s="82" t="str">
        <f>'P24'!F111</f>
        <v>nt</v>
      </c>
      <c r="AD101" s="82" t="str">
        <f>'P25'!F111</f>
        <v>nt</v>
      </c>
      <c r="AE101" s="184" t="str">
        <f>'P26'!F111</f>
        <v>nt</v>
      </c>
      <c r="AF101" s="34">
        <f t="shared" si="264"/>
        <v>0</v>
      </c>
      <c r="AG101" s="34">
        <f t="shared" si="265"/>
        <v>0</v>
      </c>
      <c r="AH101" s="34">
        <f t="shared" si="266"/>
        <v>13</v>
      </c>
      <c r="AI101" s="34">
        <f t="shared" si="267"/>
        <v>13</v>
      </c>
      <c r="AJ101" s="50" t="str">
        <f t="shared" si="268"/>
        <v>NA</v>
      </c>
      <c r="AK101" s="33"/>
      <c r="AL101" s="33"/>
      <c r="AM101" s="33"/>
      <c r="AN101" s="33"/>
      <c r="AO101" s="33"/>
      <c r="AP101" s="33"/>
      <c r="AQ101" s="33"/>
      <c r="AR101" s="33"/>
      <c r="AS101" s="185" t="str">
        <f>Résultats!B112</f>
        <v>13.6</v>
      </c>
      <c r="AT101" s="186" t="str">
        <f>Résultats!C112</f>
        <v>A</v>
      </c>
      <c r="AU101" s="34">
        <f>'P01'!$G111</f>
        <v>0</v>
      </c>
      <c r="AV101" s="34">
        <f>'P02'!$G111</f>
        <v>0</v>
      </c>
      <c r="AW101" s="34">
        <f>'P03'!$G111</f>
        <v>0</v>
      </c>
      <c r="AX101" s="34">
        <f>'P04'!$G111</f>
        <v>0</v>
      </c>
      <c r="AY101" s="34">
        <f>'P05'!$G111</f>
        <v>0</v>
      </c>
      <c r="AZ101" s="34">
        <f>'P06'!$G111</f>
        <v>0</v>
      </c>
      <c r="BA101" s="34">
        <f>'P07'!$G111</f>
        <v>0</v>
      </c>
      <c r="BB101" s="34">
        <f>'P08'!$G111</f>
        <v>0</v>
      </c>
      <c r="BC101" s="34">
        <f>'P09'!$G111</f>
        <v>0</v>
      </c>
      <c r="BD101" s="34">
        <f>'P10'!$G111</f>
        <v>0</v>
      </c>
      <c r="BE101" s="34">
        <f>'P11'!$G111</f>
        <v>0</v>
      </c>
      <c r="BF101" s="34">
        <f>'P12'!$G111</f>
        <v>0</v>
      </c>
      <c r="BG101" s="34">
        <f>'P13'!$G111</f>
        <v>0</v>
      </c>
      <c r="BH101" s="34">
        <f>'P14'!$G111</f>
        <v>0</v>
      </c>
      <c r="BI101" s="34">
        <f>'P15'!$G111</f>
        <v>0</v>
      </c>
      <c r="BJ101" s="34">
        <f>'P16'!$G111</f>
        <v>0</v>
      </c>
      <c r="BK101" s="34">
        <f>'P17'!$G111</f>
        <v>0</v>
      </c>
      <c r="BL101" s="34">
        <f>'P18'!$G111</f>
        <v>0</v>
      </c>
      <c r="BM101" s="34">
        <f>'P19'!$G111</f>
        <v>0</v>
      </c>
      <c r="BN101" s="34">
        <f>'P20'!$G111</f>
        <v>0</v>
      </c>
      <c r="BO101" s="34"/>
      <c r="BP101" s="34">
        <f>'P22'!$G111</f>
        <v>0</v>
      </c>
      <c r="BQ101" s="34">
        <f>'P23'!$G111</f>
        <v>0</v>
      </c>
      <c r="BR101" s="34">
        <f>'P24'!$G111</f>
        <v>0</v>
      </c>
      <c r="BS101" s="34">
        <f>'P25'!$G111</f>
        <v>0</v>
      </c>
      <c r="BT101" s="187">
        <f>'P26'!$G111</f>
        <v>0</v>
      </c>
      <c r="BU101" s="34">
        <f t="shared" si="269"/>
        <v>0</v>
      </c>
      <c r="BV101" s="188" t="str">
        <f t="shared" si="270"/>
        <v>-</v>
      </c>
    </row>
    <row r="102" ht="15.75" customHeight="1">
      <c r="A102" s="189" t="s">
        <v>97</v>
      </c>
      <c r="B102" s="182" t="str">
        <f>Résultats!B113</f>
        <v>13.7</v>
      </c>
      <c r="C102" s="183" t="str">
        <f>Résultats!C113</f>
        <v>A</v>
      </c>
      <c r="D102" s="34">
        <f>Résultats!E113</f>
        <v>0</v>
      </c>
      <c r="E102" s="33"/>
      <c r="F102" s="79" t="str">
        <f>'P01'!F112</f>
        <v>na</v>
      </c>
      <c r="G102" s="82" t="str">
        <f>'P02'!F112</f>
        <v>na</v>
      </c>
      <c r="H102" s="82" t="str">
        <f>'P03'!F112</f>
        <v>na</v>
      </c>
      <c r="I102" s="82" t="str">
        <f>'P04'!F112</f>
        <v>na</v>
      </c>
      <c r="J102" s="82" t="str">
        <f>'P05'!F112</f>
        <v>na</v>
      </c>
      <c r="K102" s="82" t="str">
        <f>'P06'!F112</f>
        <v>na</v>
      </c>
      <c r="L102" s="82" t="str">
        <f>'P07'!F112</f>
        <v>na</v>
      </c>
      <c r="M102" s="82" t="str">
        <f>'P08'!F112</f>
        <v>na</v>
      </c>
      <c r="N102" s="82" t="str">
        <f>'P09'!F112</f>
        <v>na</v>
      </c>
      <c r="O102" s="82" t="str">
        <f>'P10'!F112</f>
        <v>na</v>
      </c>
      <c r="P102" s="82" t="str">
        <f>'P11'!F112</f>
        <v>na</v>
      </c>
      <c r="Q102" s="82" t="str">
        <f>'P12'!F112</f>
        <v>na</v>
      </c>
      <c r="R102" s="82" t="str">
        <f>'P13'!F112</f>
        <v>na</v>
      </c>
      <c r="S102" s="82" t="str">
        <f>'P14'!F112</f>
        <v>nt</v>
      </c>
      <c r="T102" s="82" t="str">
        <f>'P15'!F112</f>
        <v>nt</v>
      </c>
      <c r="U102" s="82" t="str">
        <f>'P16'!F112</f>
        <v>nt</v>
      </c>
      <c r="V102" s="82" t="str">
        <f>'P17'!F112</f>
        <v>nt</v>
      </c>
      <c r="W102" s="82" t="str">
        <f>'P18'!F112</f>
        <v>nt</v>
      </c>
      <c r="X102" s="82" t="str">
        <f>'P19'!F112</f>
        <v>nt</v>
      </c>
      <c r="Y102" s="82" t="str">
        <f>'P20'!F112</f>
        <v>nt</v>
      </c>
      <c r="Z102" s="82" t="str">
        <f>'P21'!F112</f>
        <v>nt</v>
      </c>
      <c r="AA102" s="82" t="str">
        <f>'P22'!F112</f>
        <v>nt</v>
      </c>
      <c r="AB102" s="82" t="str">
        <f>'P23'!F112</f>
        <v>nt</v>
      </c>
      <c r="AC102" s="82" t="str">
        <f>'P24'!F112</f>
        <v>nt</v>
      </c>
      <c r="AD102" s="82" t="str">
        <f>'P25'!F112</f>
        <v>nt</v>
      </c>
      <c r="AE102" s="184" t="str">
        <f>'P26'!F112</f>
        <v>nt</v>
      </c>
      <c r="AF102" s="34">
        <f t="shared" si="264"/>
        <v>0</v>
      </c>
      <c r="AG102" s="34">
        <f t="shared" si="265"/>
        <v>0</v>
      </c>
      <c r="AH102" s="34">
        <f t="shared" si="266"/>
        <v>13</v>
      </c>
      <c r="AI102" s="34">
        <f t="shared" si="267"/>
        <v>13</v>
      </c>
      <c r="AJ102" s="50" t="str">
        <f t="shared" si="268"/>
        <v>NA</v>
      </c>
      <c r="AK102" s="33"/>
      <c r="AL102" s="33"/>
      <c r="AM102" s="33"/>
      <c r="AN102" s="33"/>
      <c r="AO102" s="33"/>
      <c r="AP102" s="33"/>
      <c r="AQ102" s="33"/>
      <c r="AR102" s="33"/>
      <c r="AS102" s="185" t="str">
        <f>Résultats!B113</f>
        <v>13.7</v>
      </c>
      <c r="AT102" s="186" t="str">
        <f>Résultats!C113</f>
        <v>A</v>
      </c>
      <c r="AU102" s="34">
        <f>'P01'!$G112</f>
        <v>0</v>
      </c>
      <c r="AV102" s="34">
        <f>'P02'!$G112</f>
        <v>0</v>
      </c>
      <c r="AW102" s="34">
        <f>'P03'!$G112</f>
        <v>0</v>
      </c>
      <c r="AX102" s="34">
        <f>'P04'!$G112</f>
        <v>0</v>
      </c>
      <c r="AY102" s="34">
        <f>'P05'!$G112</f>
        <v>0</v>
      </c>
      <c r="AZ102" s="34">
        <f>'P06'!$G112</f>
        <v>0</v>
      </c>
      <c r="BA102" s="34">
        <f>'P07'!$G112</f>
        <v>0</v>
      </c>
      <c r="BB102" s="34">
        <f>'P08'!$G112</f>
        <v>0</v>
      </c>
      <c r="BC102" s="34">
        <f>'P09'!$G112</f>
        <v>0</v>
      </c>
      <c r="BD102" s="34">
        <f>'P10'!$G112</f>
        <v>0</v>
      </c>
      <c r="BE102" s="34">
        <f>'P11'!$G112</f>
        <v>0</v>
      </c>
      <c r="BF102" s="34">
        <f>'P12'!$G112</f>
        <v>0</v>
      </c>
      <c r="BG102" s="34">
        <f>'P13'!$G112</f>
        <v>0</v>
      </c>
      <c r="BH102" s="34">
        <f>'P14'!$G112</f>
        <v>0</v>
      </c>
      <c r="BI102" s="34">
        <f>'P15'!$G112</f>
        <v>0</v>
      </c>
      <c r="BJ102" s="34">
        <f>'P16'!$G112</f>
        <v>0</v>
      </c>
      <c r="BK102" s="34">
        <f>'P17'!$G112</f>
        <v>0</v>
      </c>
      <c r="BL102" s="34">
        <f>'P18'!$G112</f>
        <v>0</v>
      </c>
      <c r="BM102" s="34">
        <f>'P19'!$G112</f>
        <v>0</v>
      </c>
      <c r="BN102" s="34">
        <f>'P20'!$G112</f>
        <v>0</v>
      </c>
      <c r="BO102" s="34"/>
      <c r="BP102" s="34">
        <f>'P22'!$G112</f>
        <v>0</v>
      </c>
      <c r="BQ102" s="34">
        <f>'P23'!$G112</f>
        <v>0</v>
      </c>
      <c r="BR102" s="34">
        <f>'P24'!$G112</f>
        <v>0</v>
      </c>
      <c r="BS102" s="34">
        <f>'P25'!$G112</f>
        <v>0</v>
      </c>
      <c r="BT102" s="187">
        <f>'P26'!$G112</f>
        <v>0</v>
      </c>
      <c r="BU102" s="34">
        <f t="shared" si="269"/>
        <v>0</v>
      </c>
      <c r="BV102" s="188" t="str">
        <f t="shared" si="270"/>
        <v>-</v>
      </c>
    </row>
    <row r="103" ht="15.75" customHeight="1">
      <c r="A103" s="189" t="s">
        <v>97</v>
      </c>
      <c r="B103" s="182" t="str">
        <f>Résultats!B114</f>
        <v>13.8</v>
      </c>
      <c r="C103" s="183" t="str">
        <f>Résultats!C114</f>
        <v>A</v>
      </c>
      <c r="D103" s="34">
        <f>Résultats!E114</f>
        <v>0</v>
      </c>
      <c r="E103" s="33"/>
      <c r="F103" s="79" t="str">
        <f>'P01'!F113</f>
        <v>na</v>
      </c>
      <c r="G103" s="82" t="str">
        <f>'P02'!F113</f>
        <v>na</v>
      </c>
      <c r="H103" s="82" t="str">
        <f>'P03'!F113</f>
        <v>na</v>
      </c>
      <c r="I103" s="82" t="str">
        <f>'P04'!F113</f>
        <v>na</v>
      </c>
      <c r="J103" s="82" t="str">
        <f>'P05'!F113</f>
        <v>na</v>
      </c>
      <c r="K103" s="82" t="str">
        <f>'P06'!F113</f>
        <v>na</v>
      </c>
      <c r="L103" s="82" t="str">
        <f>'P07'!F113</f>
        <v>na</v>
      </c>
      <c r="M103" s="82" t="str">
        <f>'P08'!F113</f>
        <v>na</v>
      </c>
      <c r="N103" s="82" t="str">
        <f>'P09'!F113</f>
        <v>na</v>
      </c>
      <c r="O103" s="82" t="str">
        <f>'P10'!F113</f>
        <v>na</v>
      </c>
      <c r="P103" s="82" t="str">
        <f>'P11'!F113</f>
        <v>na</v>
      </c>
      <c r="Q103" s="82" t="str">
        <f>'P12'!F113</f>
        <v>na</v>
      </c>
      <c r="R103" s="82" t="str">
        <f>'P13'!F113</f>
        <v>na</v>
      </c>
      <c r="S103" s="82" t="str">
        <f>'P14'!F113</f>
        <v>nt</v>
      </c>
      <c r="T103" s="82" t="str">
        <f>'P15'!F113</f>
        <v>nt</v>
      </c>
      <c r="U103" s="82" t="str">
        <f>'P16'!F113</f>
        <v>nt</v>
      </c>
      <c r="V103" s="82" t="str">
        <f>'P17'!F113</f>
        <v>nt</v>
      </c>
      <c r="W103" s="82" t="str">
        <f>'P18'!F113</f>
        <v>nt</v>
      </c>
      <c r="X103" s="82" t="str">
        <f>'P19'!F113</f>
        <v>nt</v>
      </c>
      <c r="Y103" s="82" t="str">
        <f>'P20'!F113</f>
        <v>nt</v>
      </c>
      <c r="Z103" s="82" t="str">
        <f>'P21'!F113</f>
        <v>nt</v>
      </c>
      <c r="AA103" s="82" t="str">
        <f>'P22'!F113</f>
        <v>nt</v>
      </c>
      <c r="AB103" s="82" t="str">
        <f>'P23'!F113</f>
        <v>nt</v>
      </c>
      <c r="AC103" s="82" t="str">
        <f>'P24'!F113</f>
        <v>nt</v>
      </c>
      <c r="AD103" s="82" t="str">
        <f>'P25'!F113</f>
        <v>nt</v>
      </c>
      <c r="AE103" s="184" t="str">
        <f>'P26'!F113</f>
        <v>nt</v>
      </c>
      <c r="AF103" s="34">
        <f t="shared" si="264"/>
        <v>0</v>
      </c>
      <c r="AG103" s="34">
        <f t="shared" si="265"/>
        <v>0</v>
      </c>
      <c r="AH103" s="34">
        <f t="shared" si="266"/>
        <v>13</v>
      </c>
      <c r="AI103" s="34">
        <f t="shared" si="267"/>
        <v>13</v>
      </c>
      <c r="AJ103" s="50" t="str">
        <f t="shared" si="268"/>
        <v>NA</v>
      </c>
      <c r="AK103" s="33"/>
      <c r="AL103" s="33"/>
      <c r="AM103" s="33"/>
      <c r="AN103" s="33"/>
      <c r="AO103" s="33"/>
      <c r="AP103" s="33"/>
      <c r="AQ103" s="33"/>
      <c r="AR103" s="33"/>
      <c r="AS103" s="185" t="str">
        <f>Résultats!B114</f>
        <v>13.8</v>
      </c>
      <c r="AT103" s="186" t="str">
        <f>Résultats!C114</f>
        <v>A</v>
      </c>
      <c r="AU103" s="34">
        <f>'P01'!$G113</f>
        <v>0</v>
      </c>
      <c r="AV103" s="34">
        <f>'P02'!$G113</f>
        <v>0</v>
      </c>
      <c r="AW103" s="34">
        <f>'P03'!$G113</f>
        <v>0</v>
      </c>
      <c r="AX103" s="34">
        <f>'P04'!$G113</f>
        <v>0</v>
      </c>
      <c r="AY103" s="34">
        <f>'P05'!$G113</f>
        <v>0</v>
      </c>
      <c r="AZ103" s="34">
        <f>'P06'!$G113</f>
        <v>0</v>
      </c>
      <c r="BA103" s="34">
        <f>'P07'!$G113</f>
        <v>0</v>
      </c>
      <c r="BB103" s="34">
        <f>'P08'!$G113</f>
        <v>0</v>
      </c>
      <c r="BC103" s="34">
        <f>'P09'!$G113</f>
        <v>0</v>
      </c>
      <c r="BD103" s="34">
        <f>'P10'!$G113</f>
        <v>0</v>
      </c>
      <c r="BE103" s="34">
        <f>'P11'!$G113</f>
        <v>0</v>
      </c>
      <c r="BF103" s="34">
        <f>'P12'!$G113</f>
        <v>0</v>
      </c>
      <c r="BG103" s="34">
        <f>'P13'!$G113</f>
        <v>0</v>
      </c>
      <c r="BH103" s="34">
        <f>'P14'!$G113</f>
        <v>0</v>
      </c>
      <c r="BI103" s="34">
        <f>'P15'!$G113</f>
        <v>0</v>
      </c>
      <c r="BJ103" s="34">
        <f>'P16'!$G113</f>
        <v>0</v>
      </c>
      <c r="BK103" s="34">
        <f>'P17'!$G113</f>
        <v>0</v>
      </c>
      <c r="BL103" s="34">
        <f>'P18'!$G113</f>
        <v>0</v>
      </c>
      <c r="BM103" s="34">
        <f>'P19'!$G113</f>
        <v>0</v>
      </c>
      <c r="BN103" s="34">
        <f>'P20'!$G113</f>
        <v>0</v>
      </c>
      <c r="BO103" s="34"/>
      <c r="BP103" s="34">
        <f>'P22'!$G113</f>
        <v>0</v>
      </c>
      <c r="BQ103" s="34">
        <f>'P23'!$G113</f>
        <v>0</v>
      </c>
      <c r="BR103" s="34">
        <f>'P24'!$G113</f>
        <v>0</v>
      </c>
      <c r="BS103" s="34">
        <f>'P25'!$G113</f>
        <v>0</v>
      </c>
      <c r="BT103" s="187">
        <f>'P26'!$G113</f>
        <v>0</v>
      </c>
      <c r="BU103" s="34">
        <f t="shared" si="269"/>
        <v>0</v>
      </c>
      <c r="BV103" s="188" t="str">
        <f t="shared" si="270"/>
        <v>-</v>
      </c>
    </row>
    <row r="104" ht="15.75" customHeight="1">
      <c r="A104" s="189" t="s">
        <v>97</v>
      </c>
      <c r="B104" s="182" t="str">
        <f>Résultats!B115</f>
        <v>13.9</v>
      </c>
      <c r="C104" s="183" t="str">
        <f>Résultats!C115</f>
        <v>AA</v>
      </c>
      <c r="D104" s="34">
        <f>Résultats!E115</f>
        <v>0</v>
      </c>
      <c r="E104" s="33"/>
      <c r="F104" s="79" t="str">
        <f>'P01'!F114</f>
        <v>c</v>
      </c>
      <c r="G104" s="82" t="str">
        <f>'P02'!F114</f>
        <v>c</v>
      </c>
      <c r="H104" s="82" t="str">
        <f>'P03'!F114</f>
        <v>c</v>
      </c>
      <c r="I104" s="82" t="str">
        <f>'P04'!F114</f>
        <v>c</v>
      </c>
      <c r="J104" s="82" t="str">
        <f>'P05'!F114</f>
        <v>c</v>
      </c>
      <c r="K104" s="82" t="str">
        <f>'P06'!F114</f>
        <v>c</v>
      </c>
      <c r="L104" s="82" t="str">
        <f>'P07'!F114</f>
        <v>c</v>
      </c>
      <c r="M104" s="82" t="str">
        <f>'P08'!F114</f>
        <v>c</v>
      </c>
      <c r="N104" s="82" t="str">
        <f>'P09'!F114</f>
        <v>c</v>
      </c>
      <c r="O104" s="82" t="str">
        <f>'P10'!F114</f>
        <v>c</v>
      </c>
      <c r="P104" s="82" t="str">
        <f>'P11'!F114</f>
        <v>c</v>
      </c>
      <c r="Q104" s="82" t="str">
        <f>'P12'!F114</f>
        <v>c</v>
      </c>
      <c r="R104" s="82" t="str">
        <f>'P13'!F114</f>
        <v>c</v>
      </c>
      <c r="S104" s="82" t="str">
        <f>'P14'!F114</f>
        <v>nt</v>
      </c>
      <c r="T104" s="82" t="str">
        <f>'P15'!F114</f>
        <v>nt</v>
      </c>
      <c r="U104" s="82" t="str">
        <f>'P16'!F114</f>
        <v>nt</v>
      </c>
      <c r="V104" s="82" t="str">
        <f>'P17'!F114</f>
        <v>nt</v>
      </c>
      <c r="W104" s="82" t="str">
        <f>'P18'!F114</f>
        <v>nt</v>
      </c>
      <c r="X104" s="82" t="str">
        <f>'P19'!F114</f>
        <v>nt</v>
      </c>
      <c r="Y104" s="82" t="str">
        <f>'P20'!F114</f>
        <v>nt</v>
      </c>
      <c r="Z104" s="82" t="str">
        <f>'P21'!F114</f>
        <v>nt</v>
      </c>
      <c r="AA104" s="82" t="str">
        <f>'P22'!F114</f>
        <v>nt</v>
      </c>
      <c r="AB104" s="82" t="str">
        <f>'P23'!F114</f>
        <v>nt</v>
      </c>
      <c r="AC104" s="82" t="str">
        <f>'P24'!F114</f>
        <v>nt</v>
      </c>
      <c r="AD104" s="82" t="str">
        <f>'P25'!F114</f>
        <v>nt</v>
      </c>
      <c r="AE104" s="184" t="str">
        <f>'P26'!F114</f>
        <v>nt</v>
      </c>
      <c r="AF104" s="34">
        <f t="shared" si="264"/>
        <v>13</v>
      </c>
      <c r="AG104" s="34">
        <f t="shared" si="265"/>
        <v>0</v>
      </c>
      <c r="AH104" s="34">
        <f t="shared" si="266"/>
        <v>0</v>
      </c>
      <c r="AI104" s="34">
        <f t="shared" si="267"/>
        <v>13</v>
      </c>
      <c r="AJ104" s="50" t="str">
        <f t="shared" si="268"/>
        <v>C</v>
      </c>
      <c r="AK104" s="33"/>
      <c r="AL104" s="33"/>
      <c r="AM104" s="33"/>
      <c r="AN104" s="33"/>
      <c r="AO104" s="33"/>
      <c r="AP104" s="33"/>
      <c r="AQ104" s="33"/>
      <c r="AR104" s="33"/>
      <c r="AS104" s="185" t="str">
        <f>Résultats!B115</f>
        <v>13.9</v>
      </c>
      <c r="AT104" s="186" t="str">
        <f>Résultats!C115</f>
        <v>AA</v>
      </c>
      <c r="AU104" s="34">
        <f>'P01'!$G114</f>
        <v>0</v>
      </c>
      <c r="AV104" s="34">
        <f>'P02'!$G114</f>
        <v>0</v>
      </c>
      <c r="AW104" s="34">
        <f>'P03'!$G114</f>
        <v>0</v>
      </c>
      <c r="AX104" s="34">
        <f>'P04'!$G114</f>
        <v>0</v>
      </c>
      <c r="AY104" s="34">
        <f>'P05'!$G114</f>
        <v>0</v>
      </c>
      <c r="AZ104" s="34">
        <f>'P06'!$G114</f>
        <v>0</v>
      </c>
      <c r="BA104" s="34">
        <f>'P07'!$G114</f>
        <v>0</v>
      </c>
      <c r="BB104" s="34">
        <f>'P08'!$G114</f>
        <v>0</v>
      </c>
      <c r="BC104" s="34">
        <f>'P09'!$G114</f>
        <v>0</v>
      </c>
      <c r="BD104" s="34">
        <f>'P10'!$G114</f>
        <v>0</v>
      </c>
      <c r="BE104" s="34">
        <f>'P11'!$G114</f>
        <v>0</v>
      </c>
      <c r="BF104" s="34">
        <f>'P12'!$G114</f>
        <v>0</v>
      </c>
      <c r="BG104" s="34">
        <f>'P13'!$G114</f>
        <v>0</v>
      </c>
      <c r="BH104" s="34">
        <f>'P14'!$G114</f>
        <v>0</v>
      </c>
      <c r="BI104" s="34">
        <f>'P15'!$G114</f>
        <v>0</v>
      </c>
      <c r="BJ104" s="34">
        <f>'P16'!$G114</f>
        <v>0</v>
      </c>
      <c r="BK104" s="34">
        <f>'P17'!$G114</f>
        <v>0</v>
      </c>
      <c r="BL104" s="34">
        <f>'P18'!$G114</f>
        <v>0</v>
      </c>
      <c r="BM104" s="34">
        <f>'P19'!$G114</f>
        <v>0</v>
      </c>
      <c r="BN104" s="34">
        <f>'P20'!$G114</f>
        <v>0</v>
      </c>
      <c r="BO104" s="34"/>
      <c r="BP104" s="34">
        <f>'P22'!$G114</f>
        <v>0</v>
      </c>
      <c r="BQ104" s="34">
        <f>'P23'!$G114</f>
        <v>0</v>
      </c>
      <c r="BR104" s="34">
        <f>'P24'!$G114</f>
        <v>0</v>
      </c>
      <c r="BS104" s="34">
        <f>'P25'!$G114</f>
        <v>0</v>
      </c>
      <c r="BT104" s="187">
        <f>'P26'!$G114</f>
        <v>0</v>
      </c>
      <c r="BU104" s="34">
        <f t="shared" si="269"/>
        <v>0</v>
      </c>
      <c r="BV104" s="188" t="str">
        <f t="shared" si="270"/>
        <v>-</v>
      </c>
    </row>
    <row r="105" ht="15.75" customHeight="1">
      <c r="A105" s="189" t="s">
        <v>97</v>
      </c>
      <c r="B105" s="182" t="str">
        <f>Résultats!B116</f>
        <v>13.10</v>
      </c>
      <c r="C105" s="183" t="str">
        <f>Résultats!C116</f>
        <v>A</v>
      </c>
      <c r="D105" s="34">
        <f>Résultats!E116</f>
        <v>0</v>
      </c>
      <c r="E105" s="33"/>
      <c r="F105" s="79" t="str">
        <f>'P01'!F115</f>
        <v>na</v>
      </c>
      <c r="G105" s="82" t="str">
        <f>'P02'!F115</f>
        <v>na</v>
      </c>
      <c r="H105" s="82" t="str">
        <f>'P03'!F115</f>
        <v>na</v>
      </c>
      <c r="I105" s="82" t="str">
        <f>'P04'!F115</f>
        <v>na</v>
      </c>
      <c r="J105" s="82" t="str">
        <f>'P05'!F115</f>
        <v>na</v>
      </c>
      <c r="K105" s="82" t="str">
        <f>'P06'!F115</f>
        <v>na</v>
      </c>
      <c r="L105" s="82" t="str">
        <f>'P07'!F115</f>
        <v>na</v>
      </c>
      <c r="M105" s="82" t="str">
        <f>'P08'!F115</f>
        <v>na</v>
      </c>
      <c r="N105" s="82" t="str">
        <f>'P09'!F115</f>
        <v>na</v>
      </c>
      <c r="O105" s="82" t="str">
        <f>'P10'!F115</f>
        <v>na</v>
      </c>
      <c r="P105" s="82" t="str">
        <f>'P11'!F115</f>
        <v>na</v>
      </c>
      <c r="Q105" s="82" t="str">
        <f>'P12'!F115</f>
        <v>na</v>
      </c>
      <c r="R105" s="82" t="str">
        <f>'P13'!F115</f>
        <v>na</v>
      </c>
      <c r="S105" s="82" t="str">
        <f>'P14'!F115</f>
        <v>nt</v>
      </c>
      <c r="T105" s="82" t="str">
        <f>'P15'!F115</f>
        <v>nt</v>
      </c>
      <c r="U105" s="82" t="str">
        <f>'P16'!F115</f>
        <v>nt</v>
      </c>
      <c r="V105" s="82" t="str">
        <f>'P17'!F115</f>
        <v>nt</v>
      </c>
      <c r="W105" s="82" t="str">
        <f>'P18'!F115</f>
        <v>nt</v>
      </c>
      <c r="X105" s="82" t="str">
        <f>'P19'!F115</f>
        <v>nt</v>
      </c>
      <c r="Y105" s="82" t="str">
        <f>'P20'!F115</f>
        <v>nt</v>
      </c>
      <c r="Z105" s="82" t="str">
        <f>'P21'!F115</f>
        <v>nt</v>
      </c>
      <c r="AA105" s="82" t="str">
        <f>'P22'!F115</f>
        <v>nt</v>
      </c>
      <c r="AB105" s="82" t="str">
        <f>'P23'!F115</f>
        <v>nt</v>
      </c>
      <c r="AC105" s="82" t="str">
        <f>'P24'!F115</f>
        <v>nt</v>
      </c>
      <c r="AD105" s="82" t="str">
        <f>'P25'!F115</f>
        <v>nt</v>
      </c>
      <c r="AE105" s="184" t="str">
        <f>'P26'!F115</f>
        <v>nt</v>
      </c>
      <c r="AF105" s="34">
        <f t="shared" si="264"/>
        <v>0</v>
      </c>
      <c r="AG105" s="34">
        <f t="shared" si="265"/>
        <v>0</v>
      </c>
      <c r="AH105" s="34">
        <f t="shared" si="266"/>
        <v>13</v>
      </c>
      <c r="AI105" s="34">
        <f t="shared" si="267"/>
        <v>13</v>
      </c>
      <c r="AJ105" s="50" t="str">
        <f t="shared" si="268"/>
        <v>NA</v>
      </c>
      <c r="AK105" s="33"/>
      <c r="AL105" s="33"/>
      <c r="AM105" s="33"/>
      <c r="AN105" s="33"/>
      <c r="AO105" s="33"/>
      <c r="AP105" s="33"/>
      <c r="AQ105" s="33"/>
      <c r="AR105" s="33"/>
      <c r="AS105" s="185" t="str">
        <f>Résultats!B116</f>
        <v>13.10</v>
      </c>
      <c r="AT105" s="186" t="str">
        <f>Résultats!C116</f>
        <v>A</v>
      </c>
      <c r="AU105" s="34">
        <f>'P01'!$G115</f>
        <v>0</v>
      </c>
      <c r="AV105" s="34">
        <f>'P02'!$G115</f>
        <v>0</v>
      </c>
      <c r="AW105" s="34">
        <f>'P03'!$G115</f>
        <v>0</v>
      </c>
      <c r="AX105" s="34">
        <f>'P04'!$G115</f>
        <v>0</v>
      </c>
      <c r="AY105" s="34">
        <f>'P05'!$G115</f>
        <v>0</v>
      </c>
      <c r="AZ105" s="34">
        <f>'P06'!$G115</f>
        <v>0</v>
      </c>
      <c r="BA105" s="34">
        <f>'P07'!$G115</f>
        <v>0</v>
      </c>
      <c r="BB105" s="34">
        <f>'P08'!$G115</f>
        <v>0</v>
      </c>
      <c r="BC105" s="34">
        <f>'P09'!$G115</f>
        <v>0</v>
      </c>
      <c r="BD105" s="34">
        <f>'P10'!$G115</f>
        <v>0</v>
      </c>
      <c r="BE105" s="34">
        <f>'P11'!$G115</f>
        <v>0</v>
      </c>
      <c r="BF105" s="34">
        <f>'P12'!$G115</f>
        <v>0</v>
      </c>
      <c r="BG105" s="34">
        <f>'P13'!$G115</f>
        <v>0</v>
      </c>
      <c r="BH105" s="34">
        <f>'P14'!$G115</f>
        <v>0</v>
      </c>
      <c r="BI105" s="34">
        <f>'P15'!$G115</f>
        <v>0</v>
      </c>
      <c r="BJ105" s="34">
        <f>'P16'!$G115</f>
        <v>0</v>
      </c>
      <c r="BK105" s="34">
        <f>'P17'!$G115</f>
        <v>0</v>
      </c>
      <c r="BL105" s="34">
        <f>'P18'!$G115</f>
        <v>0</v>
      </c>
      <c r="BM105" s="34">
        <f>'P19'!$G115</f>
        <v>0</v>
      </c>
      <c r="BN105" s="34">
        <f>'P20'!$G115</f>
        <v>0</v>
      </c>
      <c r="BO105" s="34"/>
      <c r="BP105" s="34">
        <f>'P22'!$G115</f>
        <v>0</v>
      </c>
      <c r="BQ105" s="34">
        <f>'P23'!$G115</f>
        <v>0</v>
      </c>
      <c r="BR105" s="34">
        <f>'P24'!$G115</f>
        <v>0</v>
      </c>
      <c r="BS105" s="34">
        <f>'P25'!$G115</f>
        <v>0</v>
      </c>
      <c r="BT105" s="187">
        <f>'P26'!$G115</f>
        <v>0</v>
      </c>
      <c r="BU105" s="34">
        <f t="shared" si="269"/>
        <v>0</v>
      </c>
      <c r="BV105" s="188" t="str">
        <f t="shared" si="270"/>
        <v>-</v>
      </c>
    </row>
    <row r="106" ht="15.75" customHeight="1">
      <c r="A106" s="189" t="s">
        <v>97</v>
      </c>
      <c r="B106" s="182" t="str">
        <f>Résultats!B117</f>
        <v>13.11</v>
      </c>
      <c r="C106" s="183" t="str">
        <f>Résultats!C117</f>
        <v>A</v>
      </c>
      <c r="D106" s="34">
        <f>Résultats!E117</f>
        <v>0</v>
      </c>
      <c r="E106" s="33"/>
      <c r="F106" s="79" t="str">
        <f>'P01'!F116</f>
        <v>c</v>
      </c>
      <c r="G106" s="82" t="str">
        <f>'P02'!F116</f>
        <v>c</v>
      </c>
      <c r="H106" s="82" t="str">
        <f>'P03'!F116</f>
        <v>c</v>
      </c>
      <c r="I106" s="82" t="str">
        <f>'P04'!F116</f>
        <v>c</v>
      </c>
      <c r="J106" s="82" t="str">
        <f>'P05'!F116</f>
        <v>c</v>
      </c>
      <c r="K106" s="82" t="str">
        <f>'P06'!F116</f>
        <v>c</v>
      </c>
      <c r="L106" s="82" t="str">
        <f>'P07'!F116</f>
        <v>c</v>
      </c>
      <c r="M106" s="82" t="str">
        <f>'P08'!F116</f>
        <v>c</v>
      </c>
      <c r="N106" s="82" t="str">
        <f>'P09'!F116</f>
        <v>c</v>
      </c>
      <c r="O106" s="82" t="str">
        <f>'P10'!F116</f>
        <v>c</v>
      </c>
      <c r="P106" s="82" t="str">
        <f>'P11'!F116</f>
        <v>c</v>
      </c>
      <c r="Q106" s="82" t="str">
        <f>'P12'!F116</f>
        <v>c</v>
      </c>
      <c r="R106" s="82" t="str">
        <f>'P13'!F116</f>
        <v>c</v>
      </c>
      <c r="S106" s="82" t="str">
        <f>'P14'!F116</f>
        <v>nt</v>
      </c>
      <c r="T106" s="82" t="str">
        <f>'P15'!F116</f>
        <v>nt</v>
      </c>
      <c r="U106" s="82" t="str">
        <f>'P16'!F116</f>
        <v>nt</v>
      </c>
      <c r="V106" s="82" t="str">
        <f>'P17'!F116</f>
        <v>nt</v>
      </c>
      <c r="W106" s="82" t="str">
        <f>'P18'!F116</f>
        <v>nt</v>
      </c>
      <c r="X106" s="82" t="str">
        <f>'P19'!F116</f>
        <v>nt</v>
      </c>
      <c r="Y106" s="82" t="str">
        <f>'P20'!F116</f>
        <v>nt</v>
      </c>
      <c r="Z106" s="82" t="str">
        <f>'P21'!F116</f>
        <v>nt</v>
      </c>
      <c r="AA106" s="82" t="str">
        <f>'P22'!F116</f>
        <v>nt</v>
      </c>
      <c r="AB106" s="82" t="str">
        <f>'P23'!F116</f>
        <v>nt</v>
      </c>
      <c r="AC106" s="82" t="str">
        <f>'P24'!F116</f>
        <v>nt</v>
      </c>
      <c r="AD106" s="82" t="str">
        <f>'P25'!F116</f>
        <v>nt</v>
      </c>
      <c r="AE106" s="184" t="str">
        <f>'P26'!F116</f>
        <v>nt</v>
      </c>
      <c r="AF106" s="34">
        <f t="shared" si="264"/>
        <v>13</v>
      </c>
      <c r="AG106" s="34">
        <f t="shared" si="265"/>
        <v>0</v>
      </c>
      <c r="AH106" s="34">
        <f t="shared" si="266"/>
        <v>0</v>
      </c>
      <c r="AI106" s="34">
        <f t="shared" si="267"/>
        <v>13</v>
      </c>
      <c r="AJ106" s="50" t="str">
        <f t="shared" si="268"/>
        <v>C</v>
      </c>
      <c r="AK106" s="33"/>
      <c r="AL106" s="33"/>
      <c r="AM106" s="33"/>
      <c r="AN106" s="33"/>
      <c r="AO106" s="33"/>
      <c r="AP106" s="33"/>
      <c r="AQ106" s="33"/>
      <c r="AR106" s="33"/>
      <c r="AS106" s="185" t="str">
        <f>Résultats!B117</f>
        <v>13.11</v>
      </c>
      <c r="AT106" s="186" t="str">
        <f>Résultats!C117</f>
        <v>A</v>
      </c>
      <c r="AU106" s="34">
        <f>'P01'!$G116</f>
        <v>0</v>
      </c>
      <c r="AV106" s="34">
        <f>'P02'!$G116</f>
        <v>0</v>
      </c>
      <c r="AW106" s="34">
        <f>'P03'!$G116</f>
        <v>0</v>
      </c>
      <c r="AX106" s="34">
        <f>'P04'!$G116</f>
        <v>0</v>
      </c>
      <c r="AY106" s="34">
        <f>'P05'!$G116</f>
        <v>0</v>
      </c>
      <c r="AZ106" s="34">
        <f>'P06'!$G116</f>
        <v>0</v>
      </c>
      <c r="BA106" s="34">
        <f>'P07'!$G116</f>
        <v>0</v>
      </c>
      <c r="BB106" s="34">
        <f>'P08'!$G116</f>
        <v>0</v>
      </c>
      <c r="BC106" s="34">
        <f>'P09'!$G116</f>
        <v>0</v>
      </c>
      <c r="BD106" s="34">
        <f>'P10'!$G116</f>
        <v>0</v>
      </c>
      <c r="BE106" s="34">
        <f>'P11'!$G116</f>
        <v>0</v>
      </c>
      <c r="BF106" s="34">
        <f>'P12'!$G116</f>
        <v>0</v>
      </c>
      <c r="BG106" s="34">
        <f>'P13'!$G116</f>
        <v>0</v>
      </c>
      <c r="BH106" s="34">
        <f>'P14'!$G116</f>
        <v>0</v>
      </c>
      <c r="BI106" s="34">
        <f>'P15'!$G116</f>
        <v>0</v>
      </c>
      <c r="BJ106" s="34">
        <f>'P16'!$G116</f>
        <v>0</v>
      </c>
      <c r="BK106" s="34">
        <f>'P17'!$G116</f>
        <v>0</v>
      </c>
      <c r="BL106" s="34">
        <f>'P18'!$G116</f>
        <v>0</v>
      </c>
      <c r="BM106" s="34">
        <f>'P19'!$G116</f>
        <v>0</v>
      </c>
      <c r="BN106" s="34">
        <f>'P20'!$G116</f>
        <v>0</v>
      </c>
      <c r="BO106" s="34"/>
      <c r="BP106" s="34">
        <f>'P22'!$G116</f>
        <v>0</v>
      </c>
      <c r="BQ106" s="34">
        <f>'P23'!$G116</f>
        <v>0</v>
      </c>
      <c r="BR106" s="34">
        <f>'P24'!$G116</f>
        <v>0</v>
      </c>
      <c r="BS106" s="34">
        <f>'P25'!$G116</f>
        <v>0</v>
      </c>
      <c r="BT106" s="187">
        <f>'P26'!$G116</f>
        <v>0</v>
      </c>
      <c r="BU106" s="34">
        <f t="shared" si="269"/>
        <v>0</v>
      </c>
      <c r="BV106" s="188" t="str">
        <f t="shared" si="270"/>
        <v>-</v>
      </c>
    </row>
    <row r="107" ht="15.75" customHeight="1">
      <c r="A107" s="209" t="s">
        <v>97</v>
      </c>
      <c r="B107" s="182" t="str">
        <f>Résultats!B118</f>
        <v>13.12</v>
      </c>
      <c r="C107" s="183" t="str">
        <f>Résultats!C118</f>
        <v>A</v>
      </c>
      <c r="D107" s="34">
        <f>Résultats!E118</f>
        <v>0</v>
      </c>
      <c r="E107" s="33"/>
      <c r="F107" s="79" t="str">
        <f>'P01'!F117</f>
        <v>na</v>
      </c>
      <c r="G107" s="82" t="str">
        <f>'P02'!F117</f>
        <v>na</v>
      </c>
      <c r="H107" s="82" t="str">
        <f>'P03'!F117</f>
        <v>na</v>
      </c>
      <c r="I107" s="82" t="str">
        <f>'P04'!F117</f>
        <v>na</v>
      </c>
      <c r="J107" s="82" t="str">
        <f>'P05'!F117</f>
        <v>na</v>
      </c>
      <c r="K107" s="82" t="str">
        <f>'P06'!F117</f>
        <v>na</v>
      </c>
      <c r="L107" s="82" t="str">
        <f>'P07'!F117</f>
        <v>na</v>
      </c>
      <c r="M107" s="82" t="str">
        <f>'P08'!F117</f>
        <v>na</v>
      </c>
      <c r="N107" s="82" t="str">
        <f>'P09'!F117</f>
        <v>na</v>
      </c>
      <c r="O107" s="82" t="str">
        <f>'P10'!F117</f>
        <v>na</v>
      </c>
      <c r="P107" s="82" t="str">
        <f>'P11'!F117</f>
        <v>na</v>
      </c>
      <c r="Q107" s="82" t="str">
        <f>'P12'!F117</f>
        <v>na</v>
      </c>
      <c r="R107" s="82" t="str">
        <f>'P13'!F117</f>
        <v>na</v>
      </c>
      <c r="S107" s="82" t="str">
        <f>'P14'!F117</f>
        <v>nt</v>
      </c>
      <c r="T107" s="82" t="str">
        <f>'P15'!F117</f>
        <v>nt</v>
      </c>
      <c r="U107" s="82" t="str">
        <f>'P16'!F117</f>
        <v>nt</v>
      </c>
      <c r="V107" s="82" t="str">
        <f>'P17'!F117</f>
        <v>nt</v>
      </c>
      <c r="W107" s="82" t="str">
        <f>'P18'!F117</f>
        <v>nt</v>
      </c>
      <c r="X107" s="82" t="str">
        <f>'P19'!F117</f>
        <v>nt</v>
      </c>
      <c r="Y107" s="82" t="str">
        <f>'P20'!F117</f>
        <v>nt</v>
      </c>
      <c r="Z107" s="82" t="str">
        <f>'P21'!F117</f>
        <v>nt</v>
      </c>
      <c r="AA107" s="82" t="str">
        <f>'P22'!F117</f>
        <v>nt</v>
      </c>
      <c r="AB107" s="82" t="str">
        <f>'P23'!F117</f>
        <v>nt</v>
      </c>
      <c r="AC107" s="82" t="str">
        <f>'P24'!F117</f>
        <v>nt</v>
      </c>
      <c r="AD107" s="82" t="str">
        <f>'P25'!F117</f>
        <v>nt</v>
      </c>
      <c r="AE107" s="184" t="str">
        <f>'P26'!F117</f>
        <v>nt</v>
      </c>
      <c r="AF107" s="34">
        <f t="shared" si="264"/>
        <v>0</v>
      </c>
      <c r="AG107" s="34">
        <f t="shared" si="265"/>
        <v>0</v>
      </c>
      <c r="AH107" s="34">
        <f t="shared" si="266"/>
        <v>13</v>
      </c>
      <c r="AI107" s="34">
        <f t="shared" si="267"/>
        <v>13</v>
      </c>
      <c r="AJ107" s="50" t="str">
        <f t="shared" si="268"/>
        <v>NA</v>
      </c>
      <c r="AK107" s="33"/>
      <c r="AL107" s="33"/>
      <c r="AM107" s="33"/>
      <c r="AN107" s="33"/>
      <c r="AO107" s="33"/>
      <c r="AP107" s="33"/>
      <c r="AQ107" s="33"/>
      <c r="AR107" s="33"/>
      <c r="AS107" s="185" t="str">
        <f>Résultats!B118</f>
        <v>13.12</v>
      </c>
      <c r="AT107" s="186" t="str">
        <f>Résultats!C118</f>
        <v>A</v>
      </c>
      <c r="AU107" s="34">
        <f>'P01'!$G117</f>
        <v>0</v>
      </c>
      <c r="AV107" s="34">
        <f>'P02'!$G117</f>
        <v>0</v>
      </c>
      <c r="AW107" s="34">
        <f>'P03'!$G117</f>
        <v>0</v>
      </c>
      <c r="AX107" s="34">
        <f>'P04'!$G117</f>
        <v>0</v>
      </c>
      <c r="AY107" s="34">
        <f>'P05'!$G117</f>
        <v>0</v>
      </c>
      <c r="AZ107" s="34">
        <f>'P06'!$G117</f>
        <v>0</v>
      </c>
      <c r="BA107" s="34">
        <f>'P07'!$G117</f>
        <v>0</v>
      </c>
      <c r="BB107" s="34">
        <f>'P08'!$G117</f>
        <v>0</v>
      </c>
      <c r="BC107" s="34">
        <f>'P09'!$G117</f>
        <v>0</v>
      </c>
      <c r="BD107" s="34">
        <f>'P10'!$G117</f>
        <v>0</v>
      </c>
      <c r="BE107" s="34">
        <f>'P11'!$G117</f>
        <v>0</v>
      </c>
      <c r="BF107" s="34">
        <f>'P12'!$G117</f>
        <v>0</v>
      </c>
      <c r="BG107" s="34">
        <f>'P13'!$G117</f>
        <v>0</v>
      </c>
      <c r="BH107" s="34">
        <f>'P14'!$G117</f>
        <v>0</v>
      </c>
      <c r="BI107" s="34">
        <f>'P15'!$G117</f>
        <v>0</v>
      </c>
      <c r="BJ107" s="34">
        <f>'P16'!$G117</f>
        <v>0</v>
      </c>
      <c r="BK107" s="34">
        <f>'P17'!$G117</f>
        <v>0</v>
      </c>
      <c r="BL107" s="34">
        <f>'P18'!$G117</f>
        <v>0</v>
      </c>
      <c r="BM107" s="34">
        <f>'P19'!$G117</f>
        <v>0</v>
      </c>
      <c r="BN107" s="34">
        <f>'P20'!$G117</f>
        <v>0</v>
      </c>
      <c r="BO107" s="34"/>
      <c r="BP107" s="34">
        <f>'P22'!$G117</f>
        <v>0</v>
      </c>
      <c r="BQ107" s="34">
        <f>'P23'!$G117</f>
        <v>0</v>
      </c>
      <c r="BR107" s="34">
        <f>'P24'!$G117</f>
        <v>0</v>
      </c>
      <c r="BS107" s="34">
        <f>'P25'!$G117</f>
        <v>0</v>
      </c>
      <c r="BT107" s="187">
        <f>'P26'!$G117</f>
        <v>0</v>
      </c>
      <c r="BU107" s="34">
        <f t="shared" si="269"/>
        <v>0</v>
      </c>
      <c r="BV107" s="188" t="str">
        <f t="shared" si="270"/>
        <v>-</v>
      </c>
    </row>
    <row r="108" ht="15.75" customHeight="1">
      <c r="A108" s="33"/>
      <c r="B108" s="219">
        <f>Résultats!B119</f>
        <v>0</v>
      </c>
      <c r="C108" s="33">
        <f>Résultats!C119</f>
        <v>0</v>
      </c>
      <c r="D108" s="34"/>
      <c r="E108" s="33"/>
      <c r="F108" s="33"/>
      <c r="G108" s="33"/>
      <c r="H108" s="33"/>
      <c r="I108" s="33"/>
      <c r="J108" s="33"/>
      <c r="K108" s="33"/>
      <c r="L108" s="33"/>
      <c r="M108" s="33"/>
      <c r="N108" s="33"/>
      <c r="O108" s="33"/>
      <c r="P108" s="33"/>
      <c r="Q108" s="33"/>
      <c r="R108" s="33"/>
      <c r="S108" s="33"/>
      <c r="T108" s="33"/>
      <c r="U108" s="33"/>
      <c r="V108" s="33"/>
      <c r="W108" s="33"/>
      <c r="X108" s="33"/>
      <c r="Y108" s="33"/>
      <c r="Z108" s="220"/>
      <c r="AA108" s="220"/>
      <c r="AB108" s="220"/>
      <c r="AC108" s="220"/>
      <c r="AD108" s="220"/>
      <c r="AE108" s="220"/>
      <c r="AF108" s="34">
        <f t="shared" ref="AF108:AI108" si="271">SUM(AF2:AF107)</f>
        <v>495</v>
      </c>
      <c r="AG108" s="34">
        <f t="shared" si="271"/>
        <v>8</v>
      </c>
      <c r="AH108" s="34">
        <f t="shared" si="271"/>
        <v>875</v>
      </c>
      <c r="AI108" s="34">
        <f t="shared" si="271"/>
        <v>1378</v>
      </c>
      <c r="AJ108" s="34"/>
      <c r="AK108" s="33"/>
      <c r="AL108" s="33"/>
      <c r="AM108" s="33"/>
      <c r="AN108" s="33"/>
      <c r="AO108" s="33"/>
      <c r="AP108" s="33"/>
      <c r="AQ108" s="33"/>
      <c r="AR108" s="33"/>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row>
    <row r="109" ht="15.75" customHeight="1">
      <c r="A109" s="221" t="s">
        <v>456</v>
      </c>
      <c r="B109" s="222" t="s">
        <v>457</v>
      </c>
      <c r="C109" s="191"/>
      <c r="D109" s="191"/>
      <c r="E109" s="192"/>
      <c r="F109" s="223">
        <f>'P01'!F$5</f>
        <v>41</v>
      </c>
      <c r="G109" s="224">
        <f>'P02'!F5</f>
        <v>36</v>
      </c>
      <c r="H109" s="224">
        <f>'P03'!F5</f>
        <v>41</v>
      </c>
      <c r="I109" s="224">
        <f>'P04'!F5</f>
        <v>34</v>
      </c>
      <c r="J109" s="224">
        <f>'P05'!F5</f>
        <v>34</v>
      </c>
      <c r="K109" s="224">
        <f>'P06'!F5</f>
        <v>36</v>
      </c>
      <c r="L109" s="224">
        <f>'P07'!F5</f>
        <v>44</v>
      </c>
      <c r="M109" s="224">
        <f>'P08'!F5</f>
        <v>44</v>
      </c>
      <c r="N109" s="224">
        <f>'P09'!F5</f>
        <v>34</v>
      </c>
      <c r="O109" s="224">
        <f>'P10'!F5</f>
        <v>37</v>
      </c>
      <c r="P109" s="224">
        <f>'P11'!F5</f>
        <v>44</v>
      </c>
      <c r="Q109" s="224">
        <f>'P12'!F5</f>
        <v>35</v>
      </c>
      <c r="R109" s="224">
        <f>'P13'!F5</f>
        <v>35</v>
      </c>
      <c r="S109" s="224">
        <f>'P14'!F5</f>
        <v>0</v>
      </c>
      <c r="T109" s="224">
        <f>'P15'!F5</f>
        <v>0</v>
      </c>
      <c r="U109" s="224">
        <f>'P16'!F5</f>
        <v>0</v>
      </c>
      <c r="V109" s="224">
        <f>'P17'!F5</f>
        <v>0</v>
      </c>
      <c r="W109" s="224">
        <f>'P18'!F5</f>
        <v>0</v>
      </c>
      <c r="X109" s="224">
        <f>'P19'!F5</f>
        <v>0</v>
      </c>
      <c r="Y109" s="224">
        <f>'P20'!F5</f>
        <v>0</v>
      </c>
      <c r="Z109" s="224">
        <f>'P21'!F5</f>
        <v>0</v>
      </c>
      <c r="AA109" s="224">
        <f>'P22'!F5</f>
        <v>0</v>
      </c>
      <c r="AB109" s="224">
        <f>'P23'!F5</f>
        <v>0</v>
      </c>
      <c r="AC109" s="224">
        <f>'P24'!F5</f>
        <v>0</v>
      </c>
      <c r="AD109" s="224">
        <f>'P25'!F5</f>
        <v>0</v>
      </c>
      <c r="AE109" s="224">
        <f>'P26'!F5</f>
        <v>0</v>
      </c>
      <c r="AF109" s="33"/>
      <c r="AG109" s="33"/>
      <c r="AH109" s="33"/>
      <c r="AI109" s="33"/>
      <c r="AJ109" s="34"/>
      <c r="AK109" s="33"/>
      <c r="AL109" s="33"/>
      <c r="AM109" s="33"/>
      <c r="AN109" s="33"/>
      <c r="AO109" s="33"/>
      <c r="AP109" s="33"/>
      <c r="AQ109" s="33"/>
      <c r="AR109" s="33"/>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row>
    <row r="110" ht="15.75" customHeight="1">
      <c r="A110" s="225"/>
      <c r="B110" s="222" t="s">
        <v>458</v>
      </c>
      <c r="C110" s="191"/>
      <c r="D110" s="191"/>
      <c r="E110" s="192"/>
      <c r="F110" s="223">
        <f>'P01'!F$6</f>
        <v>2</v>
      </c>
      <c r="G110" s="224">
        <f>'P02'!F6</f>
        <v>0</v>
      </c>
      <c r="H110" s="224">
        <f>'P03'!F6</f>
        <v>0</v>
      </c>
      <c r="I110" s="224">
        <f>'P04'!F6</f>
        <v>0</v>
      </c>
      <c r="J110" s="224">
        <f>'P05'!F6</f>
        <v>0</v>
      </c>
      <c r="K110" s="224">
        <f>'P06'!F6</f>
        <v>0</v>
      </c>
      <c r="L110" s="224">
        <f>'P07'!F6</f>
        <v>1</v>
      </c>
      <c r="M110" s="224">
        <f>'P08'!F6</f>
        <v>0</v>
      </c>
      <c r="N110" s="224">
        <f>'P09'!F6</f>
        <v>3</v>
      </c>
      <c r="O110" s="224">
        <f>'P10'!F6</f>
        <v>0</v>
      </c>
      <c r="P110" s="224">
        <f>'P11'!F6</f>
        <v>0</v>
      </c>
      <c r="Q110" s="224">
        <f>'P12'!F6</f>
        <v>0</v>
      </c>
      <c r="R110" s="224">
        <f>'P13'!F6</f>
        <v>2</v>
      </c>
      <c r="S110" s="224">
        <f>'P14'!F6</f>
        <v>0</v>
      </c>
      <c r="T110" s="224">
        <f>'P15'!F6</f>
        <v>0</v>
      </c>
      <c r="U110" s="224">
        <f>'P16'!F6</f>
        <v>0</v>
      </c>
      <c r="V110" s="224">
        <f>'P17'!F6</f>
        <v>0</v>
      </c>
      <c r="W110" s="224">
        <f>'P18'!F6</f>
        <v>0</v>
      </c>
      <c r="X110" s="224">
        <f>'P19'!F6</f>
        <v>0</v>
      </c>
      <c r="Y110" s="224">
        <f>'P20'!F6</f>
        <v>0</v>
      </c>
      <c r="Z110" s="224">
        <f>'P21'!F6</f>
        <v>0</v>
      </c>
      <c r="AA110" s="224">
        <f>'P22'!F6</f>
        <v>0</v>
      </c>
      <c r="AB110" s="224">
        <f>'P23'!F6</f>
        <v>0</v>
      </c>
      <c r="AC110" s="224">
        <f>'P24'!F6</f>
        <v>0</v>
      </c>
      <c r="AD110" s="224">
        <f>'P25'!F6</f>
        <v>0</v>
      </c>
      <c r="AE110" s="224">
        <f>'P26'!F6</f>
        <v>0</v>
      </c>
      <c r="AF110" s="34"/>
      <c r="AG110" s="34"/>
      <c r="AH110" s="34"/>
      <c r="AI110" s="34"/>
      <c r="AJ110" s="34"/>
      <c r="AK110" s="33"/>
      <c r="AL110" s="33"/>
      <c r="AM110" s="33"/>
      <c r="AN110" s="33"/>
      <c r="AO110" s="33"/>
      <c r="AP110" s="33"/>
      <c r="AQ110" s="33"/>
      <c r="AR110" s="33"/>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row>
    <row r="111" ht="15.75" customHeight="1">
      <c r="A111" s="225"/>
      <c r="B111" s="222" t="s">
        <v>459</v>
      </c>
      <c r="C111" s="191"/>
      <c r="D111" s="191"/>
      <c r="E111" s="192"/>
      <c r="F111" s="223">
        <f t="shared" ref="F111:AE111" si="272">F109+F110</f>
        <v>43</v>
      </c>
      <c r="G111" s="223">
        <f t="shared" si="272"/>
        <v>36</v>
      </c>
      <c r="H111" s="223">
        <f t="shared" si="272"/>
        <v>41</v>
      </c>
      <c r="I111" s="223">
        <f t="shared" si="272"/>
        <v>34</v>
      </c>
      <c r="J111" s="223">
        <f t="shared" si="272"/>
        <v>34</v>
      </c>
      <c r="K111" s="223">
        <f t="shared" si="272"/>
        <v>36</v>
      </c>
      <c r="L111" s="223">
        <f t="shared" si="272"/>
        <v>45</v>
      </c>
      <c r="M111" s="223">
        <f t="shared" si="272"/>
        <v>44</v>
      </c>
      <c r="N111" s="223">
        <f t="shared" si="272"/>
        <v>37</v>
      </c>
      <c r="O111" s="223">
        <f t="shared" si="272"/>
        <v>37</v>
      </c>
      <c r="P111" s="223">
        <f t="shared" si="272"/>
        <v>44</v>
      </c>
      <c r="Q111" s="223">
        <f t="shared" si="272"/>
        <v>35</v>
      </c>
      <c r="R111" s="223">
        <f t="shared" si="272"/>
        <v>37</v>
      </c>
      <c r="S111" s="223">
        <f t="shared" si="272"/>
        <v>0</v>
      </c>
      <c r="T111" s="223">
        <f t="shared" si="272"/>
        <v>0</v>
      </c>
      <c r="U111" s="223">
        <f t="shared" si="272"/>
        <v>0</v>
      </c>
      <c r="V111" s="223">
        <f t="shared" si="272"/>
        <v>0</v>
      </c>
      <c r="W111" s="223">
        <f t="shared" si="272"/>
        <v>0</v>
      </c>
      <c r="X111" s="223">
        <f t="shared" si="272"/>
        <v>0</v>
      </c>
      <c r="Y111" s="223">
        <f t="shared" si="272"/>
        <v>0</v>
      </c>
      <c r="Z111" s="223">
        <f t="shared" si="272"/>
        <v>0</v>
      </c>
      <c r="AA111" s="223">
        <f t="shared" si="272"/>
        <v>0</v>
      </c>
      <c r="AB111" s="223">
        <f t="shared" si="272"/>
        <v>0</v>
      </c>
      <c r="AC111" s="223">
        <f t="shared" si="272"/>
        <v>0</v>
      </c>
      <c r="AD111" s="223">
        <f t="shared" si="272"/>
        <v>0</v>
      </c>
      <c r="AE111" s="223">
        <f t="shared" si="272"/>
        <v>0</v>
      </c>
      <c r="AF111" s="34"/>
      <c r="AG111" s="34"/>
      <c r="AH111" s="34"/>
      <c r="AI111" s="34"/>
      <c r="AJ111" s="34"/>
      <c r="AK111" s="33"/>
      <c r="AL111" s="33"/>
      <c r="AM111" s="33"/>
      <c r="AN111" s="33"/>
      <c r="AO111" s="33"/>
      <c r="AP111" s="33"/>
      <c r="AQ111" s="33"/>
      <c r="AR111" s="33"/>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row>
    <row r="112" ht="15.75" customHeight="1">
      <c r="A112" s="225"/>
      <c r="B112" s="222" t="s">
        <v>460</v>
      </c>
      <c r="C112" s="191"/>
      <c r="D112" s="191"/>
      <c r="E112" s="192"/>
      <c r="F112" s="223">
        <f>'P01'!F$7</f>
        <v>63</v>
      </c>
      <c r="G112" s="224">
        <f>'P02'!F7</f>
        <v>70</v>
      </c>
      <c r="H112" s="224">
        <f>'P03'!F7</f>
        <v>65</v>
      </c>
      <c r="I112" s="224">
        <f>'P04'!F7</f>
        <v>72</v>
      </c>
      <c r="J112" s="224">
        <f>'P05'!F7</f>
        <v>72</v>
      </c>
      <c r="K112" s="224">
        <f>'P06'!F7</f>
        <v>70</v>
      </c>
      <c r="L112" s="224">
        <f>'P07'!F7</f>
        <v>61</v>
      </c>
      <c r="M112" s="224">
        <f>'P08'!F7</f>
        <v>62</v>
      </c>
      <c r="N112" s="224">
        <f>'P09'!F7</f>
        <v>69</v>
      </c>
      <c r="O112" s="224">
        <f>'P10'!F7</f>
        <v>69</v>
      </c>
      <c r="P112" s="224">
        <f>'P11'!F7</f>
        <v>62</v>
      </c>
      <c r="Q112" s="224">
        <f>'P12'!F7</f>
        <v>71</v>
      </c>
      <c r="R112" s="224">
        <f>'P13'!F7</f>
        <v>69</v>
      </c>
      <c r="S112" s="224">
        <f>'P14'!F7</f>
        <v>0</v>
      </c>
      <c r="T112" s="224">
        <f>'P15'!F7</f>
        <v>0</v>
      </c>
      <c r="U112" s="224">
        <f>'P16'!F7</f>
        <v>0</v>
      </c>
      <c r="V112" s="224">
        <f>'P17'!F7</f>
        <v>0</v>
      </c>
      <c r="W112" s="224">
        <f>'P18'!F7</f>
        <v>0</v>
      </c>
      <c r="X112" s="224">
        <f>'P19'!F7</f>
        <v>0</v>
      </c>
      <c r="Y112" s="224">
        <f>'P20'!F7</f>
        <v>0</v>
      </c>
      <c r="Z112" s="224">
        <f>'P21'!F7</f>
        <v>0</v>
      </c>
      <c r="AA112" s="224">
        <f>'P22'!F7</f>
        <v>0</v>
      </c>
      <c r="AB112" s="224">
        <f>'P23'!F7</f>
        <v>0</v>
      </c>
      <c r="AC112" s="224">
        <f>'P24'!F7</f>
        <v>0</v>
      </c>
      <c r="AD112" s="224">
        <f>'P25'!F7</f>
        <v>0</v>
      </c>
      <c r="AE112" s="224">
        <f>'P26'!F7</f>
        <v>0</v>
      </c>
      <c r="AF112" s="34"/>
      <c r="AG112" s="34"/>
      <c r="AH112" s="34"/>
      <c r="AI112" s="34"/>
      <c r="AJ112" s="34"/>
      <c r="AK112" s="33"/>
      <c r="AL112" s="33"/>
      <c r="AM112" s="33"/>
      <c r="AN112" s="33"/>
      <c r="AO112" s="33"/>
      <c r="AP112" s="33"/>
      <c r="AQ112" s="33"/>
      <c r="AR112" s="33"/>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row>
    <row r="113" ht="15.75" customHeight="1">
      <c r="A113" s="225"/>
      <c r="B113" s="222" t="s">
        <v>461</v>
      </c>
      <c r="C113" s="191"/>
      <c r="D113" s="191"/>
      <c r="E113" s="192"/>
      <c r="F113" s="223">
        <f>'P01'!F$8</f>
        <v>0</v>
      </c>
      <c r="G113" s="224">
        <f>'P02'!F8</f>
        <v>0</v>
      </c>
      <c r="H113" s="224">
        <f>'P03'!F8</f>
        <v>0</v>
      </c>
      <c r="I113" s="224">
        <f>'P04'!F8</f>
        <v>0</v>
      </c>
      <c r="J113" s="224">
        <f>'P05'!F8</f>
        <v>0</v>
      </c>
      <c r="K113" s="224">
        <f>'P06'!F8</f>
        <v>0</v>
      </c>
      <c r="L113" s="224">
        <f>'P07'!F8</f>
        <v>0</v>
      </c>
      <c r="M113" s="224">
        <f>'P08'!F8</f>
        <v>0</v>
      </c>
      <c r="N113" s="224">
        <f>'P09'!F8</f>
        <v>0</v>
      </c>
      <c r="O113" s="224">
        <f>'P10'!F8</f>
        <v>0</v>
      </c>
      <c r="P113" s="224">
        <f>'P11'!F8</f>
        <v>0</v>
      </c>
      <c r="Q113" s="224">
        <f>'P12'!F8</f>
        <v>0</v>
      </c>
      <c r="R113" s="224">
        <f>'P13'!F8</f>
        <v>0</v>
      </c>
      <c r="S113" s="224">
        <f>'P14'!F8</f>
        <v>106</v>
      </c>
      <c r="T113" s="224">
        <f>'P15'!F8</f>
        <v>106</v>
      </c>
      <c r="U113" s="224">
        <f>'P16'!F8</f>
        <v>106</v>
      </c>
      <c r="V113" s="224">
        <f>'P17'!F8</f>
        <v>106</v>
      </c>
      <c r="W113" s="224">
        <f>'P18'!F8</f>
        <v>106</v>
      </c>
      <c r="X113" s="224">
        <f>'P19'!F8</f>
        <v>106</v>
      </c>
      <c r="Y113" s="224">
        <f>'P20'!F8</f>
        <v>106</v>
      </c>
      <c r="Z113" s="224">
        <f>'P21'!F8</f>
        <v>106</v>
      </c>
      <c r="AA113" s="224">
        <f>'P22'!F8</f>
        <v>106</v>
      </c>
      <c r="AB113" s="224">
        <f>'P23'!F8</f>
        <v>106</v>
      </c>
      <c r="AC113" s="224">
        <f>'P24'!F8</f>
        <v>106</v>
      </c>
      <c r="AD113" s="224">
        <f>'P25'!F8</f>
        <v>106</v>
      </c>
      <c r="AE113" s="224">
        <f>'P26'!F8</f>
        <v>106</v>
      </c>
      <c r="AF113" s="34"/>
      <c r="AG113" s="34"/>
      <c r="AH113" s="34"/>
      <c r="AI113" s="34"/>
      <c r="AJ113" s="34"/>
      <c r="AK113" s="33"/>
      <c r="AL113" s="33"/>
      <c r="AM113" s="33"/>
      <c r="AN113" s="33"/>
      <c r="AO113" s="33"/>
      <c r="AP113" s="33"/>
      <c r="AQ113" s="33"/>
      <c r="AR113" s="33"/>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row>
    <row r="114" ht="15.75" customHeight="1">
      <c r="A114" s="225"/>
      <c r="B114" s="222" t="s">
        <v>462</v>
      </c>
      <c r="C114" s="191"/>
      <c r="D114" s="191"/>
      <c r="E114" s="192"/>
      <c r="F114" s="226">
        <f>IF(F111 &gt; 0, 'P01'!$F$9, "N/A")</f>
        <v>0.95348837209302328</v>
      </c>
      <c r="G114" s="226">
        <f>IF(G111 &gt; 0, 'P02'!$F$9, "N/A")</f>
        <v>1</v>
      </c>
      <c r="H114" s="226">
        <f>IF(H111 &gt; 0, 'P03'!$F$9, "N/A")</f>
        <v>1</v>
      </c>
      <c r="I114" s="226">
        <f>IF(I111 &gt; 0, 'P04'!$F$9, "N/A")</f>
        <v>1</v>
      </c>
      <c r="J114" s="226">
        <f>IF(J111 &gt; 0, 'P05'!$F$9, "N/A")</f>
        <v>1</v>
      </c>
      <c r="K114" s="226">
        <f>IF(K111 &gt; 0, 'P06'!$F$9, "N/A")</f>
        <v>1</v>
      </c>
      <c r="L114" s="226">
        <f>IF(L111 &gt; 0, 'P07'!$F$9, "N/A")</f>
        <v>0.97777777777777775</v>
      </c>
      <c r="M114" s="226">
        <f>IF(M111 &gt; 0, 'P08'!$F$9, "N/A")</f>
        <v>1</v>
      </c>
      <c r="N114" s="226">
        <f>IF(N111 &gt; 0, 'P09'!$F$9, "N/A")</f>
        <v>0.91891891891891897</v>
      </c>
      <c r="O114" s="226">
        <f>IF(O111 &gt; 0, 'P10'!$F$9, "N/A")</f>
        <v>1</v>
      </c>
      <c r="P114" s="226">
        <f>IF(P111 &gt; 0, 'P11'!$F$9, "N/A")</f>
        <v>1</v>
      </c>
      <c r="Q114" s="226">
        <f>IF(Q111 &gt; 0, 'P12'!$F$9, "N/A")</f>
        <v>1</v>
      </c>
      <c r="R114" s="226">
        <f>IF(R111 &gt; 0, 'P13'!$F$9, "N/A")</f>
        <v>0.94594594594594594</v>
      </c>
      <c r="S114" s="226" t="str">
        <f>IF(S111 &gt; 0, 'P14'!$F$9, "N/A")</f>
        <v>N/A</v>
      </c>
      <c r="T114" s="226" t="str">
        <f>IF(T111 &gt; 0, 'P15'!$F$9, "N/A")</f>
        <v>N/A</v>
      </c>
      <c r="U114" s="226" t="str">
        <f>IF(U111 &gt; 0, 'P16'!$F$9, "N/A")</f>
        <v>N/A</v>
      </c>
      <c r="V114" s="226" t="str">
        <f>IF(V111 &gt; 0, 'P17'!$F$9, "N/A")</f>
        <v>N/A</v>
      </c>
      <c r="W114" s="226" t="str">
        <f>IF(W111 &gt; 0, 'P18'!$F$9, "N/A")</f>
        <v>N/A</v>
      </c>
      <c r="X114" s="226" t="str">
        <f>IF(X111 &gt; 0, 'P19'!$F$9, "N/A")</f>
        <v>N/A</v>
      </c>
      <c r="Y114" s="226" t="str">
        <f>IF(Y111 &gt; 0, 'P20'!$F$9, "N/A")</f>
        <v>N/A</v>
      </c>
      <c r="Z114" s="226" t="str">
        <f>IF(Z111 &gt; 0, 'P21'!$F$9, "N/A")</f>
        <v>N/A</v>
      </c>
      <c r="AA114" s="226" t="str">
        <f>IF(AA111 &gt; 0, 'P22'!$F$9, "N/A")</f>
        <v>N/A</v>
      </c>
      <c r="AB114" s="226" t="str">
        <f>IF(AB111 &gt; 0, 'P23'!$F$9, "N/A")</f>
        <v>N/A</v>
      </c>
      <c r="AC114" s="226" t="str">
        <f>IF(AC111 &gt; 0, 'P24'!$F$9, "N/A")</f>
        <v>N/A</v>
      </c>
      <c r="AD114" s="226" t="str">
        <f>IF(AD111 &gt; 0, 'P25'!$F$9, "N/A")</f>
        <v>N/A</v>
      </c>
      <c r="AE114" s="226" t="str">
        <f>IF(AE111 &gt; 0, 'P26'!$F$9, "N/A")</f>
        <v>N/A</v>
      </c>
      <c r="AF114" s="34"/>
      <c r="AG114" s="34"/>
      <c r="AH114" s="34"/>
      <c r="AI114" s="34"/>
      <c r="AJ114" s="34"/>
      <c r="AK114" s="33"/>
      <c r="AL114" s="33"/>
      <c r="AM114" s="33"/>
      <c r="AN114" s="33"/>
      <c r="AO114" s="33"/>
      <c r="AP114" s="33"/>
      <c r="AQ114" s="33"/>
      <c r="AR114" s="33"/>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row>
    <row r="115" ht="15.75" customHeight="1">
      <c r="A115" s="227"/>
      <c r="B115" s="222" t="s">
        <v>463</v>
      </c>
      <c r="C115" s="191"/>
      <c r="D115" s="191"/>
      <c r="E115" s="192"/>
      <c r="F115" s="226">
        <f>IF(F111 &gt; 0, 'P01'!$F$10, "N/A")</f>
        <v>0.046511627906976744</v>
      </c>
      <c r="G115" s="226">
        <f>IF(G111 &gt; 0, 'P02'!$F$10, "N/A")</f>
        <v>0</v>
      </c>
      <c r="H115" s="226">
        <f>IF(H111 &gt; 0, 'P03'!$F$10, "N/A")</f>
        <v>0</v>
      </c>
      <c r="I115" s="226">
        <f>IF(I111 &gt; 0, 'P04'!$F$10, "N/A")</f>
        <v>0</v>
      </c>
      <c r="J115" s="226">
        <f>IF(J111 &gt; 0, 'P05'!$F$10, "N/A")</f>
        <v>0</v>
      </c>
      <c r="K115" s="226">
        <f>IF(K111 &gt; 0, 'P06'!$F$10, "N/A")</f>
        <v>0</v>
      </c>
      <c r="L115" s="226">
        <f>IF(L111 &gt; 0, 'P07'!$F$10, "N/A")</f>
        <v>0.022222222222222223</v>
      </c>
      <c r="M115" s="226">
        <f>IF(M111 &gt; 0, 'P08'!$F$10, "N/A")</f>
        <v>0</v>
      </c>
      <c r="N115" s="226">
        <f>IF(N111 &gt; 0, 'P09'!$F$10, "N/A")</f>
        <v>0.081081081081081086</v>
      </c>
      <c r="O115" s="226">
        <f>IF(O111 &gt; 0, 'P10'!$F$10, "N/A")</f>
        <v>0</v>
      </c>
      <c r="P115" s="226">
        <f>IF(P111 &gt; 0, 'P11'!$F$10, "N/A")</f>
        <v>0</v>
      </c>
      <c r="Q115" s="226">
        <f>IF(Q111 &gt; 0, 'P12'!$F$10, "N/A")</f>
        <v>0</v>
      </c>
      <c r="R115" s="226">
        <f>IF(R111 &gt; 0, 'P13'!$F$10, "N/A")</f>
        <v>0.054054054054054057</v>
      </c>
      <c r="S115" s="226" t="str">
        <f>IF(S111 &gt; 0, 'P14'!$F$10, "N/A")</f>
        <v>N/A</v>
      </c>
      <c r="T115" s="226" t="str">
        <f>IF(T111 &gt; 0, 'P15'!$F$10, "N/A")</f>
        <v>N/A</v>
      </c>
      <c r="U115" s="226" t="str">
        <f>IF(U111 &gt; 0, 'P16'!$F$10, "N/A")</f>
        <v>N/A</v>
      </c>
      <c r="V115" s="226" t="str">
        <f>IF(V111 &gt; 0, 'P18'!$F$10, "N/A")</f>
        <v>N/A</v>
      </c>
      <c r="W115" s="226" t="str">
        <f>IF(W111 &gt; 0, 'P18'!$F$10, "N/A")</f>
        <v>N/A</v>
      </c>
      <c r="X115" s="226" t="str">
        <f>IF(X111 &gt; 0, 'P19'!$F$10, "N/A")</f>
        <v>N/A</v>
      </c>
      <c r="Y115" s="226" t="str">
        <f>IF(Y111 &gt; 0, 'P20'!$F$10, "N/A")</f>
        <v>N/A</v>
      </c>
      <c r="Z115" s="226" t="str">
        <f>IF(Z111 &gt; 0, 'P21'!$F$10, "N/A")</f>
        <v>N/A</v>
      </c>
      <c r="AA115" s="226" t="str">
        <f>IF(AA111 &gt; 0, 'P22'!$F$10, "N/A")</f>
        <v>N/A</v>
      </c>
      <c r="AB115" s="226" t="str">
        <f>IF(AB111 &gt; 0, 'P23'!$F$10, "N/A")</f>
        <v>N/A</v>
      </c>
      <c r="AC115" s="226" t="str">
        <f>IF(AC111 &gt; 0, 'P24'!$F$10, "N/A")</f>
        <v>N/A</v>
      </c>
      <c r="AD115" s="226" t="str">
        <f>IF(AD111 &gt; 0, 'P25'!$F$10, "N/A")</f>
        <v>N/A</v>
      </c>
      <c r="AE115" s="226" t="str">
        <f>IF(AE111 &gt; 0, 'P26'!$F$10, "N/A")</f>
        <v>N/A</v>
      </c>
      <c r="AF115" s="34"/>
      <c r="AG115" s="34"/>
      <c r="AH115" s="34"/>
      <c r="AI115" s="34"/>
      <c r="AJ115" s="34"/>
      <c r="AK115" s="33"/>
      <c r="AL115" s="33"/>
      <c r="AM115" s="33"/>
      <c r="AN115" s="33"/>
      <c r="AO115" s="33"/>
      <c r="AP115" s="33"/>
      <c r="AQ115" s="33"/>
      <c r="AR115" s="33"/>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row>
    <row r="116" ht="15.75" customHeight="1">
      <c r="A116" s="33"/>
      <c r="B116" s="33"/>
      <c r="C116" s="33"/>
      <c r="D116" s="34"/>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4"/>
      <c r="AG116" s="34"/>
      <c r="AH116" s="34"/>
      <c r="AI116" s="34"/>
      <c r="AJ116" s="34"/>
      <c r="AK116" s="33"/>
      <c r="AL116" s="33"/>
      <c r="AM116" s="33"/>
      <c r="AN116" s="33"/>
      <c r="AO116" s="33"/>
      <c r="AP116" s="33"/>
      <c r="AQ116" s="33"/>
      <c r="AR116" s="33"/>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row>
  </sheetData>
  <mergeCells count="19">
    <mergeCell ref="A109:A115"/>
    <mergeCell ref="B115:E115"/>
    <mergeCell ref="B114:E114"/>
    <mergeCell ref="B113:E113"/>
    <mergeCell ref="AL3:AQ3"/>
    <mergeCell ref="AL11:AN11"/>
    <mergeCell ref="AL18:AN18"/>
    <mergeCell ref="AL26:AP26"/>
    <mergeCell ref="AL27:AM27"/>
    <mergeCell ref="AL41:AP41"/>
    <mergeCell ref="B109:E109"/>
    <mergeCell ref="B110:E110"/>
    <mergeCell ref="B111:E111"/>
    <mergeCell ref="B112:E112"/>
    <mergeCell ref="AL45:AO45"/>
    <mergeCell ref="AL46:AN46"/>
    <mergeCell ref="AL47:AN47"/>
    <mergeCell ref="AL48:AN48"/>
    <mergeCell ref="AL49:AN49"/>
  </mergeCell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 operator="equal" id="{35854768-551A-4681-BC31-52A5B8D32340}">
            <xm:f>"nc"</xm:f>
            <x14:dxf>
              <font>
                <color indexed="64"/>
              </font>
              <fill>
                <patternFill patternType="solid">
                  <fgColor rgb="FFF4C7C3"/>
                  <bgColor rgb="FFF4C7C3"/>
                </patternFill>
              </fill>
            </x14:dxf>
          </x14:cfRule>
          <xm:sqref>F2:AE107</xm:sqref>
        </x14:conditionalFormatting>
        <x14:conditionalFormatting xmlns:xm="http://schemas.microsoft.com/office/excel/2006/main">
          <x14:cfRule type="cellIs" priority="2" operator="equal" id="{BB62119B-6F1F-4B23-BBD9-707F50D1BB86}">
            <xm:f>"nt"</xm:f>
            <x14:dxf>
              <font>
                <color indexed="65"/>
              </font>
              <fill>
                <patternFill patternType="solid">
                  <fgColor rgb="FF757575"/>
                  <bgColor rgb="FF757575"/>
                </patternFill>
              </fill>
            </x14:dxf>
          </x14:cfRule>
          <xm:sqref>F2:AE107</xm:sqref>
        </x14:conditionalFormatting>
        <x14:conditionalFormatting xmlns:xm="http://schemas.microsoft.com/office/excel/2006/main">
          <x14:cfRule type="cellIs" priority="3" operator="equal" id="{99206AB6-7DB3-4EF6-BD0C-A9D914A1F2C7}">
            <xm:f>"na"</xm:f>
            <x14:dxf>
              <font>
                <color indexed="64"/>
              </font>
              <fill>
                <patternFill patternType="solid">
                  <fgColor rgb="FFFCE8B2"/>
                  <bgColor rgb="FFFCE8B2"/>
                </patternFill>
              </fill>
            </x14:dxf>
          </x14:cfRule>
          <xm:sqref>F2:AE107</xm:sqref>
        </x14:conditionalFormatting>
        <x14:conditionalFormatting xmlns:xm="http://schemas.microsoft.com/office/excel/2006/main">
          <x14:cfRule type="cellIs" priority="4" operator="equal" id="{74D6BD89-DA27-4AD7-AC0C-B41072F111F6}">
            <xm:f>"c"</xm:f>
            <x14:dxf>
              <fill>
                <patternFill patternType="solid">
                  <fgColor rgb="FFD9EAD3"/>
                  <bgColor rgb="FFD9EAD3"/>
                </patternFill>
              </fill>
            </x14:dxf>
          </x14:cfRule>
          <xm:sqref>F2:AE107</xm:sqref>
        </x14:conditionalFormatting>
        <x14:conditionalFormatting xmlns:xm="http://schemas.microsoft.com/office/excel/2006/main">
          <x14:cfRule type="cellIs" priority="5" operator="equal" id="{ED1DAA7E-0E49-49FB-828E-53BD4E1A4DE3}">
            <xm:f>"nt"</xm:f>
            <x14:dxf>
              <font>
                <color rgb="FF666666"/>
              </font>
              <fill>
                <patternFill patternType="solid">
                  <fgColor rgb="FFD9D9D9"/>
                  <bgColor rgb="FFD9D9D9"/>
                </patternFill>
              </fill>
            </x14:dxf>
          </x14:cfRule>
          <xm:sqref>F2:AE107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8">
    <outlinePr applyStyles="0" summaryBelow="0" summaryRight="0" showOutlineSymbols="1"/>
    <pageSetUpPr autoPageBreaks="1" fitToPage="0"/>
  </sheetPr>
  <sheetViews>
    <sheetView zoomScale="80" workbookViewId="0">
      <selection activeCell="A1" activeCellId="0" sqref="A1"/>
    </sheetView>
  </sheetViews>
  <sheetFormatPr baseColWidth="10" defaultColWidth="14.42578125" defaultRowHeight="15" customHeight="1"/>
  <cols>
    <col customWidth="1" min="1" max="1" width="16"/>
    <col customWidth="1" min="2" max="2" width="95"/>
    <col customWidth="1" min="3" max="3" width="5.7109375"/>
    <col customWidth="1" min="4" max="4" width="54.140625"/>
    <col customWidth="1" min="5" max="5" width="15.28515625"/>
    <col customWidth="1" min="6" max="6" width="7.42578125"/>
  </cols>
  <sheetData>
    <row r="1" ht="15" customHeight="1">
      <c r="A1" s="228" t="s">
        <v>65</v>
      </c>
      <c r="B1" s="228" t="s">
        <v>464</v>
      </c>
      <c r="C1" s="229"/>
      <c r="D1" s="230" t="s">
        <v>63</v>
      </c>
    </row>
    <row r="2" ht="23.25" customHeight="1">
      <c r="A2" s="38" t="s">
        <v>465</v>
      </c>
      <c r="B2" s="231" t="s">
        <v>466</v>
      </c>
      <c r="C2" s="232"/>
      <c r="D2" s="233" t="s">
        <v>467</v>
      </c>
    </row>
    <row r="3" ht="29.25" customHeight="1">
      <c r="A3" s="38" t="s">
        <v>468</v>
      </c>
      <c r="B3" s="231" t="s">
        <v>469</v>
      </c>
      <c r="C3" s="232"/>
      <c r="D3" s="233" t="s">
        <v>470</v>
      </c>
    </row>
    <row r="4" ht="32.25" customHeight="1">
      <c r="A4" s="38" t="s">
        <v>471</v>
      </c>
      <c r="B4" s="231" t="s">
        <v>472</v>
      </c>
      <c r="C4" s="232"/>
      <c r="D4" s="233" t="s">
        <v>473</v>
      </c>
    </row>
    <row r="5" ht="28.5" customHeight="1">
      <c r="A5" s="38" t="s">
        <v>474</v>
      </c>
      <c r="B5" s="231" t="s">
        <v>475</v>
      </c>
      <c r="C5" s="232"/>
      <c r="D5" s="233" t="s">
        <v>476</v>
      </c>
    </row>
    <row r="6" ht="15" customHeight="1">
      <c r="A6" s="232"/>
      <c r="B6" s="232"/>
      <c r="C6" s="232"/>
      <c r="D6" s="232"/>
    </row>
    <row r="7" ht="141" customHeight="1">
      <c r="A7" s="232"/>
      <c r="B7" s="234" t="s">
        <v>477</v>
      </c>
      <c r="C7" s="232"/>
      <c r="D7" s="232"/>
    </row>
    <row r="8" ht="15" customHeight="1">
      <c r="A8" s="33"/>
      <c r="B8" s="235"/>
      <c r="C8" s="33"/>
      <c r="D8" s="33"/>
    </row>
    <row r="9" ht="15" customHeight="1">
      <c r="A9" s="228" t="s">
        <v>68</v>
      </c>
      <c r="B9" s="228" t="s">
        <v>478</v>
      </c>
      <c r="C9" s="33"/>
      <c r="D9" s="236" t="s">
        <v>479</v>
      </c>
      <c r="E9" s="237" t="s">
        <v>480</v>
      </c>
    </row>
    <row r="10" ht="15" customHeight="1">
      <c r="A10" s="38" t="s">
        <v>140</v>
      </c>
      <c r="B10" s="231" t="s">
        <v>481</v>
      </c>
      <c r="C10" s="33"/>
      <c r="D10" s="238" t="s">
        <v>482</v>
      </c>
      <c r="E10" s="239">
        <v>3</v>
      </c>
      <c r="F10" s="240"/>
    </row>
    <row r="11" ht="15" customHeight="1">
      <c r="A11" s="38" t="s">
        <v>145</v>
      </c>
      <c r="B11" s="231" t="s">
        <v>474</v>
      </c>
      <c r="C11" s="33"/>
      <c r="D11" s="236" t="s">
        <v>483</v>
      </c>
      <c r="E11" s="239" t="s">
        <v>484</v>
      </c>
    </row>
    <row r="12" ht="15" customHeight="1">
      <c r="A12" s="38" t="s">
        <v>148</v>
      </c>
      <c r="B12" s="231" t="s">
        <v>485</v>
      </c>
      <c r="C12" s="33"/>
      <c r="D12" s="236" t="s">
        <v>486</v>
      </c>
      <c r="E12" s="239" t="s">
        <v>487</v>
      </c>
    </row>
    <row r="13" ht="15" customHeight="1">
      <c r="A13" s="38" t="s">
        <v>150</v>
      </c>
      <c r="B13" s="231" t="s">
        <v>468</v>
      </c>
      <c r="C13" s="33"/>
      <c r="D13" s="33"/>
    </row>
    <row r="14" ht="15" customHeight="1">
      <c r="A14" s="38" t="s">
        <v>152</v>
      </c>
      <c r="B14" s="231" t="s">
        <v>465</v>
      </c>
      <c r="C14" s="33"/>
      <c r="D14" s="33"/>
    </row>
    <row r="15" ht="15" customHeight="1">
      <c r="A15" s="38" t="s">
        <v>154</v>
      </c>
      <c r="B15" s="231" t="s">
        <v>465</v>
      </c>
      <c r="C15" s="33"/>
      <c r="D15" s="33"/>
    </row>
    <row r="16" ht="15" customHeight="1">
      <c r="A16" s="38" t="s">
        <v>156</v>
      </c>
      <c r="B16" s="231" t="s">
        <v>485</v>
      </c>
      <c r="C16" s="33"/>
      <c r="D16" s="33"/>
    </row>
    <row r="17" ht="15" customHeight="1">
      <c r="A17" s="38" t="s">
        <v>158</v>
      </c>
      <c r="B17" s="231" t="s">
        <v>474</v>
      </c>
      <c r="C17" s="33"/>
      <c r="D17" s="33"/>
    </row>
    <row r="18" ht="15" customHeight="1">
      <c r="A18" s="38" t="s">
        <v>162</v>
      </c>
      <c r="B18" s="231" t="s">
        <v>485</v>
      </c>
      <c r="C18" s="33"/>
      <c r="D18" s="33"/>
    </row>
    <row r="19" ht="15" customHeight="1">
      <c r="A19" s="38" t="s">
        <v>165</v>
      </c>
      <c r="B19" s="231" t="s">
        <v>468</v>
      </c>
    </row>
    <row r="20" ht="15" customHeight="1">
      <c r="A20" s="38" t="s">
        <v>168</v>
      </c>
      <c r="B20" s="231" t="s">
        <v>485</v>
      </c>
    </row>
    <row r="21" ht="15" customHeight="1">
      <c r="A21" s="38" t="s">
        <v>171</v>
      </c>
      <c r="B21" s="231" t="s">
        <v>468</v>
      </c>
    </row>
    <row r="22" ht="15" customHeight="1">
      <c r="A22" s="38" t="s">
        <v>174</v>
      </c>
      <c r="B22" s="231" t="s">
        <v>468</v>
      </c>
    </row>
    <row r="23" ht="15" customHeight="1">
      <c r="A23" s="38" t="s">
        <v>177</v>
      </c>
      <c r="B23" s="231" t="s">
        <v>468</v>
      </c>
    </row>
    <row r="24" ht="15" customHeight="1">
      <c r="A24" s="38" t="s">
        <v>181</v>
      </c>
      <c r="B24" s="231" t="s">
        <v>468</v>
      </c>
    </row>
    <row r="25" ht="15" customHeight="1">
      <c r="A25" s="38" t="s">
        <v>184</v>
      </c>
      <c r="B25" s="231" t="s">
        <v>485</v>
      </c>
    </row>
    <row r="26" ht="15" customHeight="1">
      <c r="A26" s="38" t="s">
        <v>186</v>
      </c>
      <c r="B26" s="231" t="s">
        <v>465</v>
      </c>
    </row>
    <row r="27" ht="15" customHeight="1">
      <c r="A27" s="38" t="s">
        <v>189</v>
      </c>
      <c r="B27" s="231" t="s">
        <v>485</v>
      </c>
    </row>
    <row r="28" ht="15" customHeight="1">
      <c r="A28" s="38" t="s">
        <v>191</v>
      </c>
      <c r="B28" s="231" t="s">
        <v>471</v>
      </c>
    </row>
    <row r="29" ht="15" customHeight="1">
      <c r="A29" s="38" t="s">
        <v>194</v>
      </c>
      <c r="B29" s="231" t="s">
        <v>485</v>
      </c>
    </row>
    <row r="30" ht="15" customHeight="1">
      <c r="A30" s="38" t="s">
        <v>196</v>
      </c>
      <c r="B30" s="231" t="s">
        <v>474</v>
      </c>
    </row>
    <row r="31" ht="15" customHeight="1">
      <c r="A31" s="38" t="s">
        <v>198</v>
      </c>
      <c r="B31" s="231" t="s">
        <v>465</v>
      </c>
    </row>
    <row r="32" ht="15" customHeight="1">
      <c r="A32" s="38" t="s">
        <v>200</v>
      </c>
      <c r="B32" s="231" t="s">
        <v>485</v>
      </c>
    </row>
    <row r="33" ht="15" customHeight="1">
      <c r="A33" s="38" t="s">
        <v>202</v>
      </c>
      <c r="B33" s="231" t="s">
        <v>465</v>
      </c>
    </row>
    <row r="34" ht="15" customHeight="1">
      <c r="A34" s="38" t="s">
        <v>205</v>
      </c>
      <c r="B34" s="231" t="s">
        <v>465</v>
      </c>
    </row>
    <row r="35" ht="15" customHeight="1">
      <c r="A35" s="38" t="s">
        <v>208</v>
      </c>
      <c r="B35" s="231" t="s">
        <v>465</v>
      </c>
    </row>
    <row r="36" ht="15" customHeight="1">
      <c r="A36" s="38" t="s">
        <v>210</v>
      </c>
      <c r="B36" s="231" t="s">
        <v>468</v>
      </c>
    </row>
    <row r="37" ht="15" customHeight="1">
      <c r="A37" s="38" t="s">
        <v>213</v>
      </c>
      <c r="B37" s="231" t="s">
        <v>471</v>
      </c>
    </row>
    <row r="38" ht="15" customHeight="1">
      <c r="A38" s="38" t="s">
        <v>216</v>
      </c>
      <c r="B38" s="231" t="s">
        <v>485</v>
      </c>
    </row>
    <row r="39" ht="15" customHeight="1">
      <c r="A39" s="38" t="s">
        <v>218</v>
      </c>
      <c r="B39" s="231" t="s">
        <v>485</v>
      </c>
    </row>
    <row r="40" ht="15" customHeight="1">
      <c r="A40" s="38" t="s">
        <v>221</v>
      </c>
      <c r="B40" s="231" t="s">
        <v>485</v>
      </c>
    </row>
    <row r="41" ht="15" customHeight="1">
      <c r="A41" s="38" t="s">
        <v>223</v>
      </c>
      <c r="B41" s="231" t="s">
        <v>485</v>
      </c>
    </row>
    <row r="42" ht="15" customHeight="1">
      <c r="A42" s="38" t="s">
        <v>225</v>
      </c>
      <c r="B42" s="231" t="s">
        <v>468</v>
      </c>
    </row>
    <row r="43" ht="15" customHeight="1">
      <c r="A43" s="38" t="s">
        <v>227</v>
      </c>
      <c r="B43" s="231" t="s">
        <v>468</v>
      </c>
    </row>
    <row r="44" ht="15" customHeight="1">
      <c r="A44" s="38" t="s">
        <v>229</v>
      </c>
      <c r="B44" s="231" t="s">
        <v>468</v>
      </c>
    </row>
    <row r="45" ht="15" customHeight="1">
      <c r="A45" s="38" t="s">
        <v>232</v>
      </c>
      <c r="B45" s="231" t="s">
        <v>474</v>
      </c>
    </row>
    <row r="46" ht="15" customHeight="1">
      <c r="A46" s="38" t="s">
        <v>235</v>
      </c>
      <c r="B46" s="231" t="s">
        <v>465</v>
      </c>
    </row>
    <row r="47" ht="15" customHeight="1">
      <c r="A47" s="38" t="s">
        <v>239</v>
      </c>
      <c r="B47" s="231" t="s">
        <v>468</v>
      </c>
    </row>
    <row r="48" ht="15" customHeight="1">
      <c r="A48" s="38" t="s">
        <v>242</v>
      </c>
      <c r="B48" s="231" t="s">
        <v>485</v>
      </c>
    </row>
    <row r="49" ht="15" customHeight="1">
      <c r="A49" s="38" t="s">
        <v>244</v>
      </c>
      <c r="B49" s="231" t="s">
        <v>481</v>
      </c>
    </row>
    <row r="50" ht="15" customHeight="1">
      <c r="A50" s="38" t="s">
        <v>247</v>
      </c>
      <c r="B50" s="231" t="s">
        <v>468</v>
      </c>
    </row>
    <row r="51" ht="15" customHeight="1">
      <c r="A51" s="38" t="s">
        <v>250</v>
      </c>
      <c r="B51" s="231" t="s">
        <v>471</v>
      </c>
    </row>
    <row r="52" ht="15" customHeight="1">
      <c r="A52" s="38" t="s">
        <v>254</v>
      </c>
      <c r="B52" s="231" t="s">
        <v>474</v>
      </c>
    </row>
    <row r="53" ht="15" customHeight="1">
      <c r="A53" s="38" t="s">
        <v>257</v>
      </c>
      <c r="B53" s="231" t="s">
        <v>474</v>
      </c>
    </row>
    <row r="54" ht="15" customHeight="1">
      <c r="A54" s="38" t="s">
        <v>260</v>
      </c>
      <c r="B54" s="231" t="s">
        <v>468</v>
      </c>
    </row>
    <row r="55" ht="15" customHeight="1">
      <c r="A55" s="38" t="s">
        <v>263</v>
      </c>
      <c r="B55" s="231" t="s">
        <v>468</v>
      </c>
    </row>
    <row r="56" ht="15" customHeight="1">
      <c r="A56" s="38" t="s">
        <v>265</v>
      </c>
      <c r="B56" s="231" t="s">
        <v>468</v>
      </c>
    </row>
    <row r="57" ht="15" customHeight="1">
      <c r="A57" s="38" t="s">
        <v>268</v>
      </c>
      <c r="B57" s="231" t="s">
        <v>485</v>
      </c>
    </row>
    <row r="58" ht="15" customHeight="1">
      <c r="A58" s="38" t="s">
        <v>270</v>
      </c>
      <c r="B58" s="231" t="s">
        <v>474</v>
      </c>
    </row>
    <row r="59" ht="15" customHeight="1">
      <c r="A59" s="38" t="s">
        <v>273</v>
      </c>
      <c r="B59" s="231" t="s">
        <v>485</v>
      </c>
    </row>
    <row r="60" ht="15" customHeight="1">
      <c r="A60" s="38" t="s">
        <v>275</v>
      </c>
      <c r="B60" s="231" t="s">
        <v>474</v>
      </c>
    </row>
    <row r="61" ht="15" customHeight="1">
      <c r="A61" s="38" t="s">
        <v>277</v>
      </c>
      <c r="B61" s="231" t="s">
        <v>465</v>
      </c>
    </row>
    <row r="62" ht="15" customHeight="1">
      <c r="A62" s="38" t="s">
        <v>281</v>
      </c>
      <c r="B62" s="231" t="s">
        <v>471</v>
      </c>
    </row>
    <row r="63" ht="15" customHeight="1">
      <c r="A63" s="38" t="s">
        <v>284</v>
      </c>
      <c r="B63" s="231" t="s">
        <v>471</v>
      </c>
    </row>
    <row r="64" ht="15" customHeight="1">
      <c r="A64" s="38" t="s">
        <v>286</v>
      </c>
      <c r="B64" s="231" t="s">
        <v>488</v>
      </c>
    </row>
    <row r="65" ht="15" customHeight="1">
      <c r="A65" s="38" t="s">
        <v>288</v>
      </c>
      <c r="B65" s="231" t="s">
        <v>488</v>
      </c>
    </row>
    <row r="66" ht="15" customHeight="1">
      <c r="A66" s="38" t="s">
        <v>291</v>
      </c>
      <c r="B66" s="231" t="s">
        <v>488</v>
      </c>
    </row>
    <row r="67" ht="15" customHeight="1">
      <c r="A67" s="38" t="s">
        <v>294</v>
      </c>
      <c r="B67" s="231" t="s">
        <v>474</v>
      </c>
    </row>
    <row r="68" ht="15" customHeight="1">
      <c r="A68" s="38" t="s">
        <v>297</v>
      </c>
      <c r="B68" s="231" t="s">
        <v>468</v>
      </c>
    </row>
    <row r="69" ht="15" customHeight="1">
      <c r="A69" s="38" t="s">
        <v>300</v>
      </c>
      <c r="B69" s="231" t="s">
        <v>465</v>
      </c>
    </row>
    <row r="70" ht="15" customHeight="1">
      <c r="A70" s="38" t="s">
        <v>303</v>
      </c>
      <c r="B70" s="231" t="s">
        <v>471</v>
      </c>
    </row>
    <row r="71" ht="15" customHeight="1">
      <c r="A71" s="38" t="s">
        <v>305</v>
      </c>
      <c r="B71" s="231" t="s">
        <v>468</v>
      </c>
    </row>
    <row r="72" ht="15" customHeight="1">
      <c r="A72" s="38" t="s">
        <v>308</v>
      </c>
      <c r="B72" s="231" t="s">
        <v>465</v>
      </c>
    </row>
    <row r="73" ht="15" customHeight="1">
      <c r="A73" s="38" t="s">
        <v>311</v>
      </c>
      <c r="B73" s="231" t="s">
        <v>468</v>
      </c>
    </row>
    <row r="74" ht="15" customHeight="1">
      <c r="A74" s="38" t="s">
        <v>314</v>
      </c>
      <c r="B74" s="231" t="s">
        <v>471</v>
      </c>
    </row>
    <row r="75" ht="15" customHeight="1">
      <c r="A75" s="38" t="s">
        <v>317</v>
      </c>
      <c r="B75" s="231" t="s">
        <v>471</v>
      </c>
    </row>
    <row r="76" ht="15" customHeight="1">
      <c r="A76" s="38" t="s">
        <v>319</v>
      </c>
      <c r="B76" s="231" t="s">
        <v>471</v>
      </c>
    </row>
    <row r="77" ht="15" customHeight="1">
      <c r="A77" s="38" t="s">
        <v>322</v>
      </c>
      <c r="B77" s="231" t="s">
        <v>465</v>
      </c>
    </row>
    <row r="78" ht="15" customHeight="1">
      <c r="A78" s="38" t="s">
        <v>325</v>
      </c>
      <c r="B78" s="231" t="s">
        <v>465</v>
      </c>
    </row>
    <row r="79" ht="15" customHeight="1">
      <c r="A79" s="38" t="s">
        <v>328</v>
      </c>
      <c r="B79" s="231" t="s">
        <v>465</v>
      </c>
    </row>
    <row r="80" ht="15" customHeight="1">
      <c r="A80" s="38" t="s">
        <v>332</v>
      </c>
      <c r="B80" s="231" t="s">
        <v>471</v>
      </c>
    </row>
    <row r="81" ht="15" customHeight="1">
      <c r="A81" s="38" t="s">
        <v>335</v>
      </c>
      <c r="B81" s="231" t="s">
        <v>468</v>
      </c>
    </row>
    <row r="82" ht="15" customHeight="1">
      <c r="A82" s="38" t="s">
        <v>338</v>
      </c>
      <c r="B82" s="231" t="s">
        <v>471</v>
      </c>
    </row>
    <row r="83" ht="15" customHeight="1">
      <c r="A83" s="38" t="s">
        <v>341</v>
      </c>
      <c r="B83" s="231" t="s">
        <v>468</v>
      </c>
    </row>
    <row r="84" ht="15" customHeight="1">
      <c r="A84" s="38" t="s">
        <v>344</v>
      </c>
      <c r="B84" s="231" t="s">
        <v>468</v>
      </c>
    </row>
    <row r="85" ht="15" customHeight="1">
      <c r="A85" s="38" t="s">
        <v>347</v>
      </c>
      <c r="B85" s="231" t="s">
        <v>468</v>
      </c>
    </row>
    <row r="86" ht="15" customHeight="1">
      <c r="A86" s="38" t="s">
        <v>349</v>
      </c>
      <c r="B86" s="231" t="s">
        <v>468</v>
      </c>
    </row>
    <row r="87" ht="15" customHeight="1">
      <c r="A87" s="38" t="s">
        <v>351</v>
      </c>
      <c r="B87" s="231" t="s">
        <v>471</v>
      </c>
    </row>
    <row r="88" ht="15" customHeight="1">
      <c r="A88" s="38" t="s">
        <v>353</v>
      </c>
      <c r="B88" s="231" t="s">
        <v>471</v>
      </c>
    </row>
    <row r="89" ht="15" customHeight="1">
      <c r="A89" s="38" t="s">
        <v>355</v>
      </c>
      <c r="B89" s="231" t="s">
        <v>474</v>
      </c>
    </row>
    <row r="90" ht="15" customHeight="1">
      <c r="A90" s="38" t="s">
        <v>358</v>
      </c>
      <c r="B90" s="231" t="s">
        <v>471</v>
      </c>
    </row>
    <row r="91" ht="15" customHeight="1">
      <c r="A91" s="38" t="s">
        <v>361</v>
      </c>
      <c r="B91" s="231" t="s">
        <v>468</v>
      </c>
    </row>
    <row r="92" ht="15" customHeight="1">
      <c r="A92" s="38" t="s">
        <v>364</v>
      </c>
      <c r="B92" s="231" t="s">
        <v>471</v>
      </c>
    </row>
    <row r="93" ht="15" customHeight="1">
      <c r="A93" s="38" t="s">
        <v>368</v>
      </c>
      <c r="B93" s="231" t="s">
        <v>471</v>
      </c>
    </row>
    <row r="94" ht="15" customHeight="1">
      <c r="A94" s="38" t="s">
        <v>371</v>
      </c>
      <c r="B94" s="231" t="s">
        <v>471</v>
      </c>
    </row>
    <row r="95" ht="15" customHeight="1">
      <c r="A95" s="38" t="s">
        <v>374</v>
      </c>
      <c r="B95" s="231" t="s">
        <v>474</v>
      </c>
    </row>
    <row r="96" ht="15" customHeight="1">
      <c r="A96" s="38" t="s">
        <v>376</v>
      </c>
      <c r="B96" s="231" t="s">
        <v>471</v>
      </c>
    </row>
    <row r="97" ht="15" customHeight="1">
      <c r="A97" s="38" t="s">
        <v>379</v>
      </c>
      <c r="B97" s="231" t="s">
        <v>471</v>
      </c>
    </row>
    <row r="98" ht="15" customHeight="1">
      <c r="A98" s="38" t="s">
        <v>381</v>
      </c>
      <c r="B98" s="231" t="s">
        <v>474</v>
      </c>
    </row>
    <row r="99" ht="15" customHeight="1">
      <c r="A99" s="38" t="s">
        <v>384</v>
      </c>
      <c r="B99" s="231" t="s">
        <v>468</v>
      </c>
    </row>
    <row r="100" ht="15" customHeight="1">
      <c r="A100" s="38" t="s">
        <v>387</v>
      </c>
      <c r="B100" s="231" t="s">
        <v>468</v>
      </c>
    </row>
    <row r="101" ht="15" customHeight="1">
      <c r="A101" s="38" t="s">
        <v>390</v>
      </c>
      <c r="B101" s="231" t="s">
        <v>465</v>
      </c>
    </row>
    <row r="102" ht="15" customHeight="1">
      <c r="A102" s="38" t="s">
        <v>392</v>
      </c>
      <c r="B102" s="231" t="s">
        <v>465</v>
      </c>
    </row>
    <row r="103" ht="15" customHeight="1">
      <c r="A103" s="38" t="s">
        <v>395</v>
      </c>
      <c r="B103" s="231" t="s">
        <v>465</v>
      </c>
    </row>
    <row r="104" ht="15" customHeight="1">
      <c r="A104" s="38" t="s">
        <v>398</v>
      </c>
      <c r="B104" s="231" t="s">
        <v>465</v>
      </c>
    </row>
    <row r="105" ht="15" customHeight="1">
      <c r="A105" s="38" t="s">
        <v>401</v>
      </c>
      <c r="B105" s="231" t="s">
        <v>468</v>
      </c>
    </row>
    <row r="106" ht="15" customHeight="1">
      <c r="A106" s="38" t="s">
        <v>404</v>
      </c>
      <c r="B106" s="231" t="s">
        <v>465</v>
      </c>
    </row>
    <row r="107" ht="15" customHeight="1">
      <c r="A107" s="38" t="s">
        <v>407</v>
      </c>
      <c r="B107" s="231" t="s">
        <v>468</v>
      </c>
    </row>
    <row r="108" ht="15" customHeight="1">
      <c r="A108" s="38" t="s">
        <v>409</v>
      </c>
      <c r="B108" s="231" t="s">
        <v>468</v>
      </c>
    </row>
    <row r="109" ht="15" customHeight="1">
      <c r="A109" s="38" t="s">
        <v>411</v>
      </c>
      <c r="B109" s="231" t="s">
        <v>468</v>
      </c>
    </row>
    <row r="110" ht="15" customHeight="1">
      <c r="A110" s="38" t="s">
        <v>413</v>
      </c>
      <c r="B110" s="231" t="s">
        <v>465</v>
      </c>
    </row>
    <row r="111" ht="15" customHeight="1">
      <c r="A111" s="38" t="s">
        <v>416</v>
      </c>
      <c r="B111" s="231" t="s">
        <v>465</v>
      </c>
    </row>
    <row r="112" ht="15" customHeight="1">
      <c r="A112" s="38" t="s">
        <v>419</v>
      </c>
      <c r="B112" s="231" t="s">
        <v>465</v>
      </c>
    </row>
    <row r="113" ht="15" customHeight="1">
      <c r="A113" s="38" t="s">
        <v>422</v>
      </c>
      <c r="B113" s="231" t="s">
        <v>465</v>
      </c>
    </row>
    <row r="114" ht="15" customHeight="1">
      <c r="A114" s="38" t="s">
        <v>425</v>
      </c>
      <c r="B114" s="231" t="s">
        <v>468</v>
      </c>
    </row>
    <row r="115" ht="15" customHeight="1">
      <c r="A115" s="38" t="s">
        <v>428</v>
      </c>
      <c r="B115" s="231" t="s">
        <v>465</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8B09EECD-E57B-4BA9-BDF6-9D7CBE0ACDDA}" type="list" allowBlank="1" errorStyle="stop" imeMode="noControl" operator="between" showDropDown="0" showErrorMessage="1" showInputMessage="1">
          <x14:formula1>
            <xm:f>"1,3,10"</xm:f>
          </x14:formula1>
          <xm:sqref>E10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
    <tabColor rgb="FF007891"/>
    <outlinePr applyStyles="0" summaryBelow="0" summaryRight="0" showOutlineSymbols="1"/>
    <pageSetUpPr autoPageBreaks="1" fitToPage="0"/>
  </sheetPr>
  <sheetViews>
    <sheetView showGridLines="0" zoomScale="80" workbookViewId="0">
      <selection activeCell="H24" activeCellId="0" sqref="H24"/>
    </sheetView>
  </sheetViews>
  <sheetFormatPr baseColWidth="10" defaultColWidth="14.42578125" defaultRowHeight="15" customHeight="1"/>
  <cols>
    <col customWidth="1" min="1" max="1" width="16.5703125"/>
    <col customWidth="1" min="2" max="4" width="11.5703125"/>
    <col customWidth="1" min="5" max="5" width="15.5703125"/>
    <col customWidth="1" min="6" max="7" width="11.5703125"/>
    <col customWidth="1" min="8" max="8" width="21.42578125"/>
    <col customWidth="1" min="9" max="10" width="10.42578125"/>
    <col customWidth="1" min="11" max="11" width="61.42578125"/>
    <col customWidth="1" min="12" max="12" width="13"/>
    <col customWidth="1" min="13" max="13" width="67.28515625"/>
    <col customWidth="1" min="14" max="14" width="15.140625"/>
    <col customWidth="1" min="15" max="15" width="8.7109375"/>
    <col customWidth="1" min="16" max="16" width="67.28515625"/>
    <col customWidth="1" min="17" max="17" width="13.85546875"/>
    <col customWidth="1" min="18" max="19" width="8.7109375"/>
    <col customWidth="1" min="20" max="20" width="3.85546875"/>
    <col customWidth="1" hidden="1" min="21" max="21" width="7.5703125"/>
    <col customWidth="1" hidden="1" min="22" max="22" width="8.5703125"/>
    <col customWidth="1" hidden="1" min="23" max="23" width="7.140625"/>
    <col customWidth="1" min="24" max="24" width="5.85546875"/>
    <col customWidth="1" min="25" max="25" width="16.85546875"/>
    <col customWidth="1" min="26" max="26" width="12.28515625"/>
    <col customWidth="1" min="27" max="27" width="16"/>
    <col customWidth="1" min="28" max="29" width="9.42578125"/>
    <col customWidth="1" min="30" max="30" width="19.7109375"/>
    <col customWidth="1" min="31" max="31" width="9.42578125"/>
  </cols>
  <sheetData>
    <row r="1" ht="43.5">
      <c r="A1" s="241" t="s">
        <v>431</v>
      </c>
      <c r="B1" s="241"/>
      <c r="C1" s="241"/>
      <c r="D1" s="241"/>
      <c r="E1" s="241"/>
      <c r="F1" s="241"/>
      <c r="G1" s="241"/>
      <c r="H1" s="242"/>
      <c r="I1" s="242"/>
      <c r="J1" s="243"/>
      <c r="K1" s="243"/>
      <c r="L1" s="243"/>
      <c r="M1" s="244"/>
      <c r="N1" s="244"/>
      <c r="O1" s="244"/>
      <c r="P1" s="244"/>
      <c r="Q1" s="244"/>
      <c r="R1" s="244"/>
      <c r="S1" s="244"/>
      <c r="T1" s="245"/>
      <c r="U1" s="245"/>
      <c r="V1" s="245"/>
      <c r="W1" s="245"/>
      <c r="X1" s="245"/>
      <c r="Y1" s="245"/>
      <c r="Z1" s="245"/>
      <c r="AA1" s="245"/>
      <c r="AB1" s="245"/>
      <c r="AC1" s="245"/>
      <c r="AD1" s="245"/>
      <c r="AE1" s="245"/>
    </row>
    <row r="2" ht="57" customHeight="1">
      <c r="A2" s="246" t="s">
        <v>489</v>
      </c>
      <c r="B2" s="247"/>
      <c r="C2" s="247"/>
      <c r="D2" s="247"/>
      <c r="E2" s="247"/>
      <c r="F2" s="247"/>
      <c r="G2" s="248"/>
      <c r="H2" s="249">
        <f>F15</f>
        <v>0.88524590163934425</v>
      </c>
      <c r="I2" s="250"/>
      <c r="J2" s="251" t="s">
        <v>490</v>
      </c>
      <c r="K2" s="191"/>
      <c r="L2" s="192"/>
      <c r="M2" s="252"/>
      <c r="N2" s="253"/>
      <c r="O2" s="253"/>
      <c r="P2" s="253"/>
      <c r="Q2" s="253"/>
      <c r="R2" s="253"/>
      <c r="S2" s="253"/>
      <c r="T2" s="245"/>
      <c r="U2" s="245"/>
      <c r="V2" s="245"/>
      <c r="W2" s="245"/>
      <c r="X2" s="245"/>
      <c r="Y2" s="245"/>
      <c r="Z2" s="245"/>
      <c r="AA2" s="245"/>
      <c r="AB2" s="245"/>
      <c r="AC2" s="245"/>
      <c r="AD2" s="245"/>
      <c r="AE2" s="245"/>
    </row>
    <row r="3" ht="17.25">
      <c r="A3" s="254" t="s">
        <v>491</v>
      </c>
      <c r="B3" s="247"/>
      <c r="C3" s="247"/>
      <c r="D3" s="247"/>
      <c r="E3" s="247"/>
      <c r="F3" s="247"/>
      <c r="G3" s="248"/>
      <c r="H3" s="255">
        <f>L30</f>
        <v>0.98431777036428203</v>
      </c>
      <c r="I3" s="250"/>
      <c r="J3" s="256" t="str">
        <f>Echantillon!B12</f>
        <v xml:space="preserve">N° page</v>
      </c>
      <c r="K3" s="257" t="str">
        <f>Echantillon!C12</f>
        <v xml:space="preserve">Titre de la page</v>
      </c>
      <c r="L3" s="256" t="s">
        <v>492</v>
      </c>
      <c r="M3" s="252"/>
      <c r="N3" s="253"/>
      <c r="O3" s="253"/>
      <c r="P3" s="253"/>
      <c r="Q3" s="253"/>
      <c r="R3" s="253"/>
      <c r="S3" s="253"/>
      <c r="T3" s="245"/>
      <c r="U3" s="245"/>
      <c r="V3" s="245"/>
      <c r="W3" s="245"/>
      <c r="X3" s="245"/>
      <c r="Y3" s="245"/>
      <c r="Z3" s="245"/>
      <c r="AA3" s="245"/>
      <c r="AB3" s="245"/>
      <c r="AC3" s="245"/>
      <c r="AD3" s="245"/>
      <c r="AE3" s="245"/>
    </row>
    <row r="4" ht="17.25">
      <c r="A4" s="33"/>
      <c r="B4" s="33"/>
      <c r="C4" s="33"/>
      <c r="D4" s="33"/>
      <c r="E4" s="33"/>
      <c r="F4" s="33"/>
      <c r="G4" s="250"/>
      <c r="H4" s="250"/>
      <c r="I4" s="250"/>
      <c r="J4" s="258" t="str">
        <f>Echantillon!B13</f>
        <v>P01</v>
      </c>
      <c r="K4" s="259" t="str">
        <f>Echantillon!C13</f>
        <v xml:space="preserve">Page d'accueil : vidéo, accordéon</v>
      </c>
      <c r="L4" s="260">
        <f>BaseDeCalcul!F$114</f>
        <v>0.95348837209302328</v>
      </c>
      <c r="M4" s="252" t="s">
        <v>493</v>
      </c>
      <c r="N4" s="253"/>
      <c r="O4" s="253"/>
      <c r="P4" s="253"/>
      <c r="Q4" s="253"/>
      <c r="R4" s="253"/>
      <c r="S4" s="253"/>
      <c r="T4" s="245"/>
      <c r="U4" s="245"/>
      <c r="V4" s="245"/>
      <c r="W4" s="245"/>
      <c r="X4" s="245"/>
      <c r="Y4" s="245"/>
      <c r="Z4" s="245"/>
      <c r="AA4" s="245"/>
      <c r="AB4" s="245"/>
      <c r="AC4" s="245"/>
      <c r="AD4" s="245"/>
      <c r="AE4" s="245"/>
    </row>
    <row r="5" ht="15" customHeight="1">
      <c r="A5" s="261" t="s">
        <v>438</v>
      </c>
      <c r="B5" s="191"/>
      <c r="C5" s="191"/>
      <c r="D5" s="191"/>
      <c r="E5" s="191"/>
      <c r="F5" s="192"/>
      <c r="G5" s="50"/>
      <c r="H5" s="50"/>
      <c r="I5" s="50"/>
      <c r="J5" s="258" t="str">
        <f>Echantillon!B14</f>
        <v>P02</v>
      </c>
      <c r="K5" s="259" t="str">
        <f>Echantillon!C14</f>
        <v>Tableau</v>
      </c>
      <c r="L5" s="260">
        <f>BaseDeCalcul!G$114</f>
        <v>1</v>
      </c>
      <c r="M5" s="252"/>
      <c r="N5" s="253"/>
      <c r="O5" s="253"/>
      <c r="P5" s="253"/>
      <c r="Q5" s="253"/>
      <c r="R5" s="253"/>
      <c r="S5" s="253"/>
      <c r="T5" s="245"/>
      <c r="U5" s="245"/>
      <c r="V5" s="245"/>
      <c r="W5" s="245"/>
      <c r="X5" s="245"/>
      <c r="Y5" s="245"/>
      <c r="Z5" s="245"/>
      <c r="AA5" s="245"/>
      <c r="AB5" s="245"/>
      <c r="AC5" s="245"/>
      <c r="AD5" s="245"/>
      <c r="AE5" s="245"/>
    </row>
    <row r="6" ht="15" customHeight="1">
      <c r="A6" s="262">
        <f>BaseDeCalcul!AL4</f>
        <v>0</v>
      </c>
      <c r="B6" s="263" t="str">
        <f>BaseDeCalcul!AM4</f>
        <v>C</v>
      </c>
      <c r="C6" s="264" t="str">
        <f>BaseDeCalcul!AN4</f>
        <v>NC</v>
      </c>
      <c r="D6" s="265" t="str">
        <f>BaseDeCalcul!AO4</f>
        <v>NA</v>
      </c>
      <c r="E6" s="266" t="str">
        <f>BaseDeCalcul!AP4</f>
        <v>NT</v>
      </c>
      <c r="F6" s="267" t="s">
        <v>440</v>
      </c>
      <c r="G6" s="50"/>
      <c r="H6" s="50"/>
      <c r="I6" s="50"/>
      <c r="J6" s="258" t="str">
        <f>Echantillon!B15</f>
        <v>P03</v>
      </c>
      <c r="K6" s="259" t="str">
        <f>Echantillon!C15</f>
        <v xml:space="preserve">Contact formulaire</v>
      </c>
      <c r="L6" s="260">
        <f>BaseDeCalcul!H$114</f>
        <v>1</v>
      </c>
      <c r="M6" s="252"/>
      <c r="N6" s="253"/>
      <c r="O6" s="253"/>
      <c r="P6" s="253"/>
      <c r="Q6" s="253"/>
      <c r="R6" s="253"/>
      <c r="S6" s="253"/>
      <c r="T6" s="245"/>
      <c r="U6" s="245"/>
      <c r="V6" s="245"/>
      <c r="W6" s="245"/>
      <c r="X6" s="245"/>
      <c r="Y6" s="245"/>
      <c r="Z6" s="245"/>
      <c r="AA6" s="245"/>
      <c r="AB6" s="245"/>
      <c r="AC6" s="245"/>
      <c r="AD6" s="245"/>
      <c r="AE6" s="245"/>
    </row>
    <row r="7">
      <c r="A7" s="262" t="str">
        <f>BaseDeCalcul!AL5</f>
        <v>A</v>
      </c>
      <c r="B7" s="262">
        <f>BaseDeCalcul!AM5</f>
        <v>43</v>
      </c>
      <c r="C7" s="262">
        <f>BaseDeCalcul!AN5</f>
        <v>4</v>
      </c>
      <c r="D7" s="262">
        <f>BaseDeCalcul!AO5</f>
        <v>36</v>
      </c>
      <c r="E7" s="262">
        <f>BaseDeCalcul!AP5</f>
        <v>0</v>
      </c>
      <c r="F7" s="262">
        <f>SUM(M11:S11)</f>
        <v>0</v>
      </c>
      <c r="G7" s="50"/>
      <c r="H7" s="50"/>
      <c r="I7" s="50"/>
      <c r="J7" s="258" t="str">
        <f>Echantillon!B16</f>
        <v>P04</v>
      </c>
      <c r="K7" s="259" t="str">
        <f>Echantillon!C16</f>
        <v xml:space="preserve">Partenaires : images</v>
      </c>
      <c r="L7" s="260">
        <f>BaseDeCalcul!I$114</f>
        <v>1</v>
      </c>
      <c r="M7" s="33"/>
      <c r="O7" s="268"/>
      <c r="P7" s="245"/>
      <c r="Q7" s="245"/>
      <c r="R7" s="268"/>
      <c r="S7" s="268"/>
      <c r="T7" s="245"/>
      <c r="U7" s="245"/>
      <c r="V7" s="245"/>
      <c r="W7" s="245"/>
      <c r="X7" s="245"/>
      <c r="Y7" s="245"/>
      <c r="Z7" s="245"/>
      <c r="AA7" s="245"/>
      <c r="AB7" s="245"/>
      <c r="AC7" s="245"/>
      <c r="AD7" s="245"/>
      <c r="AE7" s="245"/>
    </row>
    <row r="8">
      <c r="A8" s="262" t="str">
        <f>BaseDeCalcul!AL6</f>
        <v>AA</v>
      </c>
      <c r="B8" s="262">
        <f>BaseDeCalcul!AM6</f>
        <v>11</v>
      </c>
      <c r="C8" s="262">
        <f>BaseDeCalcul!AN6</f>
        <v>3</v>
      </c>
      <c r="D8" s="262">
        <f>BaseDeCalcul!AO6</f>
        <v>9</v>
      </c>
      <c r="E8" s="262">
        <f>BaseDeCalcul!AP6</f>
        <v>0</v>
      </c>
      <c r="F8" s="262">
        <f>SUM(M16:S16)</f>
        <v>0</v>
      </c>
      <c r="G8" s="50"/>
      <c r="H8" s="50"/>
      <c r="I8" s="50"/>
      <c r="J8" s="258" t="str">
        <f>Echantillon!B17</f>
        <v>P05</v>
      </c>
      <c r="K8" s="259" t="str">
        <f>Echantillon!C17</f>
        <v xml:space="preserve">Mentions légales</v>
      </c>
      <c r="L8" s="260">
        <f>BaseDeCalcul!J$114</f>
        <v>1</v>
      </c>
      <c r="M8" s="33"/>
      <c r="O8" s="269"/>
      <c r="P8" s="245"/>
      <c r="Q8" s="245"/>
      <c r="R8" s="269"/>
      <c r="S8" s="269"/>
      <c r="T8" s="245"/>
      <c r="U8" s="270">
        <f t="shared" ref="U8:U22" si="273">SUM(M8:S8)</f>
        <v>0</v>
      </c>
      <c r="V8" s="271" t="s">
        <v>494</v>
      </c>
      <c r="W8" s="272" t="s">
        <v>141</v>
      </c>
      <c r="X8" s="245"/>
      <c r="Y8" s="245"/>
      <c r="Z8" s="245"/>
      <c r="AA8" s="245"/>
      <c r="AB8" s="245"/>
      <c r="AC8" s="245"/>
      <c r="AD8" s="245"/>
      <c r="AE8" s="245"/>
    </row>
    <row r="9">
      <c r="A9" s="258" t="str">
        <f>BaseDeCalcul!AL7</f>
        <v>Total</v>
      </c>
      <c r="B9" s="262">
        <f>BaseDeCalcul!AM7</f>
        <v>54</v>
      </c>
      <c r="C9" s="262">
        <f>BaseDeCalcul!AN7</f>
        <v>7</v>
      </c>
      <c r="D9" s="262">
        <f>BaseDeCalcul!AO7</f>
        <v>45</v>
      </c>
      <c r="E9" s="262">
        <f>BaseDeCalcul!AP7</f>
        <v>0</v>
      </c>
      <c r="F9" s="262">
        <f>BaseDeCalcul!AQ7</f>
        <v>61</v>
      </c>
      <c r="G9" s="50"/>
      <c r="H9" s="50"/>
      <c r="I9" s="50"/>
      <c r="J9" s="258" t="str">
        <f>Echantillon!B18</f>
        <v>P06</v>
      </c>
      <c r="K9" s="259" t="str">
        <f>Echantillon!C18</f>
        <v xml:space="preserve">Plan du site</v>
      </c>
      <c r="L9" s="260">
        <f>BaseDeCalcul!K$114</f>
        <v>1</v>
      </c>
      <c r="M9" s="273"/>
      <c r="N9" s="269"/>
      <c r="O9" s="269"/>
      <c r="P9" s="269"/>
      <c r="Q9" s="269"/>
      <c r="R9" s="269"/>
      <c r="S9" s="269"/>
      <c r="T9" s="245"/>
      <c r="U9" s="274">
        <f t="shared" si="273"/>
        <v>0</v>
      </c>
      <c r="V9" s="275" t="s">
        <v>495</v>
      </c>
      <c r="W9" s="225"/>
      <c r="X9" s="245"/>
      <c r="Y9" s="245"/>
      <c r="Z9" s="245"/>
      <c r="AA9" s="245"/>
      <c r="AB9" s="245"/>
      <c r="AC9" s="245"/>
      <c r="AD9" s="245"/>
      <c r="AE9" s="245"/>
    </row>
    <row r="10">
      <c r="A10" s="34"/>
      <c r="B10" s="34"/>
      <c r="C10" s="34"/>
      <c r="D10" s="34"/>
      <c r="E10" s="34"/>
      <c r="F10" s="34"/>
      <c r="G10" s="34"/>
      <c r="H10" s="34"/>
      <c r="I10" s="34"/>
      <c r="J10" s="258" t="str">
        <f>Echantillon!B19</f>
        <v>P07</v>
      </c>
      <c r="K10" s="259" t="str">
        <f>Echantillon!C19</f>
        <v xml:space="preserve">Annuaire : filtre</v>
      </c>
      <c r="L10" s="260">
        <f>BaseDeCalcul!L$114</f>
        <v>0.97777777777777775</v>
      </c>
      <c r="M10" s="273"/>
      <c r="N10" s="269"/>
      <c r="O10" s="269"/>
      <c r="P10" s="269"/>
      <c r="Q10" s="269"/>
      <c r="R10" s="269"/>
      <c r="S10" s="269"/>
      <c r="T10" s="245"/>
      <c r="U10" s="276">
        <f t="shared" si="273"/>
        <v>0</v>
      </c>
      <c r="V10" s="277" t="s">
        <v>496</v>
      </c>
      <c r="W10" s="225"/>
      <c r="X10" s="245"/>
      <c r="Y10" s="245"/>
      <c r="Z10" s="245"/>
      <c r="AA10" s="245"/>
      <c r="AB10" s="245"/>
      <c r="AC10" s="245"/>
      <c r="AD10" s="245"/>
      <c r="AE10" s="245"/>
    </row>
    <row r="11">
      <c r="A11" s="34"/>
      <c r="B11" s="34"/>
      <c r="C11" s="34"/>
      <c r="D11" s="34"/>
      <c r="E11" s="34"/>
      <c r="F11" s="34"/>
      <c r="G11" s="34"/>
      <c r="H11" s="34"/>
      <c r="I11" s="34"/>
      <c r="J11" s="258" t="str">
        <f>Echantillon!B20</f>
        <v>P08</v>
      </c>
      <c r="K11" s="259" t="str">
        <f>Echantillon!C20</f>
        <v xml:space="preserve">Carto et formulaire</v>
      </c>
      <c r="L11" s="260">
        <f>BaseDeCalcul!M$114</f>
        <v>1</v>
      </c>
      <c r="M11" s="273"/>
      <c r="N11" s="269"/>
      <c r="O11" s="269"/>
      <c r="P11" s="269"/>
      <c r="Q11" s="269"/>
      <c r="R11" s="269"/>
      <c r="S11" s="269"/>
      <c r="T11" s="245"/>
      <c r="U11" s="278">
        <f t="shared" si="273"/>
        <v>0</v>
      </c>
      <c r="V11" s="279" t="s">
        <v>497</v>
      </c>
      <c r="W11" s="225"/>
      <c r="X11" s="245"/>
      <c r="Y11" s="245"/>
      <c r="Z11" s="245"/>
      <c r="AA11" s="245"/>
      <c r="AB11" s="245"/>
      <c r="AC11" s="245"/>
      <c r="AD11" s="245"/>
      <c r="AE11" s="245"/>
    </row>
    <row r="12" ht="15.75">
      <c r="A12" s="190" t="s">
        <v>442</v>
      </c>
      <c r="B12" s="191"/>
      <c r="C12" s="192"/>
      <c r="D12" s="34"/>
      <c r="E12" s="190" t="s">
        <v>498</v>
      </c>
      <c r="F12" s="191"/>
      <c r="G12" s="192"/>
      <c r="H12" s="33"/>
      <c r="I12" s="33"/>
      <c r="J12" s="258" t="str">
        <f>Echantillon!B21</f>
        <v>P09</v>
      </c>
      <c r="K12" s="259" t="str">
        <f>Echantillon!C21</f>
        <v xml:space="preserve">Liste d'accordéons</v>
      </c>
      <c r="L12" s="260">
        <f>BaseDeCalcul!N$114</f>
        <v>0.91891891891891897</v>
      </c>
      <c r="M12" s="273"/>
      <c r="N12" s="269"/>
      <c r="O12" s="269"/>
      <c r="P12" s="269"/>
      <c r="Q12" s="269"/>
      <c r="R12" s="269"/>
      <c r="S12" s="269"/>
      <c r="T12" s="245"/>
      <c r="U12" s="280">
        <f t="shared" si="273"/>
        <v>0</v>
      </c>
      <c r="V12" s="281" t="s">
        <v>499</v>
      </c>
      <c r="W12" s="227"/>
      <c r="X12" s="245"/>
      <c r="Y12" s="245"/>
      <c r="Z12" s="245"/>
      <c r="AA12" s="245"/>
      <c r="AB12" s="245"/>
      <c r="AC12" s="245"/>
      <c r="AD12" s="245"/>
      <c r="AE12" s="245"/>
    </row>
    <row r="13" ht="15.75">
      <c r="A13" s="282">
        <f>BaseDeCalcul!AL12</f>
        <v>0</v>
      </c>
      <c r="B13" s="263" t="str">
        <f>BaseDeCalcul!AM12</f>
        <v>C</v>
      </c>
      <c r="C13" s="264" t="str">
        <f>BaseDeCalcul!AN12</f>
        <v>NC</v>
      </c>
      <c r="D13" s="34"/>
      <c r="E13" s="283">
        <f>BaseDeCalcul!AL19</f>
        <v>0</v>
      </c>
      <c r="F13" s="263" t="str">
        <f>BaseDeCalcul!AM19</f>
        <v>C</v>
      </c>
      <c r="G13" s="264" t="str">
        <f>BaseDeCalcul!AN19</f>
        <v>NC</v>
      </c>
      <c r="H13" s="33"/>
      <c r="I13" s="33"/>
      <c r="J13" s="258" t="str">
        <f>Echantillon!B22</f>
        <v>P10</v>
      </c>
      <c r="K13" s="259" t="str">
        <f>Echantillon!C22</f>
        <v>Images</v>
      </c>
      <c r="L13" s="260">
        <f>BaseDeCalcul!O$114</f>
        <v>1</v>
      </c>
      <c r="M13" s="273"/>
      <c r="N13" s="269"/>
      <c r="O13" s="269"/>
      <c r="P13" s="269"/>
      <c r="Q13" s="269"/>
      <c r="R13" s="269"/>
      <c r="S13" s="269"/>
      <c r="T13" s="245"/>
      <c r="U13" s="270">
        <f t="shared" si="273"/>
        <v>0</v>
      </c>
      <c r="V13" s="271" t="s">
        <v>494</v>
      </c>
      <c r="W13" s="272" t="s">
        <v>159</v>
      </c>
      <c r="X13" s="245"/>
      <c r="Y13" s="245"/>
      <c r="Z13" s="245"/>
      <c r="AA13" s="245"/>
      <c r="AB13" s="245"/>
      <c r="AC13" s="245"/>
      <c r="AD13" s="245"/>
      <c r="AE13" s="245"/>
    </row>
    <row r="14">
      <c r="A14" s="284" t="str">
        <f>BaseDeCalcul!AL13</f>
        <v>A</v>
      </c>
      <c r="B14" s="285">
        <f>BaseDeCalcul!AM13</f>
        <v>0.91489361702127658</v>
      </c>
      <c r="C14" s="285">
        <f>BaseDeCalcul!AN13</f>
        <v>0.085106382978723402</v>
      </c>
      <c r="D14" s="34"/>
      <c r="E14" s="284" t="str">
        <f>BaseDeCalcul!AL20</f>
        <v xml:space="preserve">niveau A</v>
      </c>
      <c r="F14" s="285">
        <f>BaseDeCalcul!AM20</f>
        <v>0.91489361702127658</v>
      </c>
      <c r="G14" s="285">
        <f>BaseDeCalcul!AN20</f>
        <v>0.085106382978723402</v>
      </c>
      <c r="H14" s="211"/>
      <c r="I14" s="211"/>
      <c r="J14" s="258" t="str">
        <f>Echantillon!B23</f>
        <v>P11</v>
      </c>
      <c r="K14" s="259" t="str">
        <f>Echantillon!C23</f>
        <v xml:space="preserve">Créneaux dates</v>
      </c>
      <c r="L14" s="260">
        <f>BaseDeCalcul!P$114</f>
        <v>1</v>
      </c>
      <c r="M14" s="273"/>
      <c r="N14" s="269"/>
      <c r="O14" s="269"/>
      <c r="P14" s="269"/>
      <c r="Q14" s="269"/>
      <c r="R14" s="269"/>
      <c r="S14" s="269"/>
      <c r="T14" s="245"/>
      <c r="U14" s="274">
        <f t="shared" si="273"/>
        <v>0</v>
      </c>
      <c r="V14" s="275" t="s">
        <v>495</v>
      </c>
      <c r="W14" s="225"/>
      <c r="X14" s="245"/>
      <c r="Y14" s="245"/>
      <c r="Z14" s="245"/>
      <c r="AA14" s="245"/>
      <c r="AB14" s="245"/>
      <c r="AC14" s="245"/>
      <c r="AD14" s="245"/>
      <c r="AE14" s="245"/>
    </row>
    <row r="15">
      <c r="A15" s="284" t="str">
        <f>BaseDeCalcul!AL14</f>
        <v>AA</v>
      </c>
      <c r="B15" s="285">
        <f>BaseDeCalcul!AM14</f>
        <v>0.7857142857142857</v>
      </c>
      <c r="C15" s="285">
        <f>BaseDeCalcul!AN14</f>
        <v>0.21428571428571427</v>
      </c>
      <c r="D15" s="34"/>
      <c r="E15" s="284" t="str">
        <f>BaseDeCalcul!AL21</f>
        <v xml:space="preserve">niveau AA</v>
      </c>
      <c r="F15" s="285">
        <f>BaseDeCalcul!AM21</f>
        <v>0.88524590163934425</v>
      </c>
      <c r="G15" s="285">
        <f>BaseDeCalcul!AN21</f>
        <v>0.11475409836065574</v>
      </c>
      <c r="H15" s="211"/>
      <c r="I15" s="211"/>
      <c r="J15" s="258" t="str">
        <f>Echantillon!B24</f>
        <v>P12</v>
      </c>
      <c r="K15" s="259" t="str">
        <f>Echantillon!C24</f>
        <v xml:space="preserve">Fiche Pro</v>
      </c>
      <c r="L15" s="260">
        <f>BaseDeCalcul!Q$114</f>
        <v>1</v>
      </c>
      <c r="M15" s="273"/>
      <c r="N15" s="269"/>
      <c r="O15" s="269"/>
      <c r="P15" s="269"/>
      <c r="Q15" s="269"/>
      <c r="R15" s="269"/>
      <c r="S15" s="269"/>
      <c r="T15" s="245"/>
      <c r="U15" s="276">
        <f t="shared" si="273"/>
        <v>0</v>
      </c>
      <c r="V15" s="277" t="s">
        <v>496</v>
      </c>
      <c r="W15" s="225"/>
      <c r="X15" s="245"/>
      <c r="Y15" s="245"/>
      <c r="Z15" s="245"/>
      <c r="AA15" s="245"/>
      <c r="AB15" s="245"/>
      <c r="AC15" s="245"/>
      <c r="AD15" s="245"/>
      <c r="AE15" s="245"/>
    </row>
    <row r="16">
      <c r="A16" s="34"/>
      <c r="B16" s="34"/>
      <c r="C16" s="34"/>
      <c r="D16" s="34"/>
      <c r="E16" s="33"/>
      <c r="F16" s="33"/>
      <c r="G16" s="33"/>
      <c r="H16" s="33"/>
      <c r="I16" s="33"/>
      <c r="J16" s="258" t="str">
        <f>Echantillon!B25</f>
        <v>P13</v>
      </c>
      <c r="K16" s="259" t="str">
        <f>Echantillon!C25</f>
        <v xml:space="preserve">1 actualité</v>
      </c>
      <c r="L16" s="260">
        <f>BaseDeCalcul!R$114</f>
        <v>0.94594594594594594</v>
      </c>
      <c r="M16" s="273"/>
      <c r="N16" s="269"/>
      <c r="O16" s="269"/>
      <c r="P16" s="269"/>
      <c r="Q16" s="269"/>
      <c r="R16" s="269"/>
      <c r="S16" s="269"/>
      <c r="T16" s="245"/>
      <c r="U16" s="278">
        <f t="shared" si="273"/>
        <v>0</v>
      </c>
      <c r="V16" s="279" t="s">
        <v>497</v>
      </c>
      <c r="W16" s="225"/>
      <c r="X16" s="245"/>
      <c r="Y16" s="245"/>
      <c r="Z16" s="245"/>
      <c r="AA16" s="245"/>
      <c r="AB16" s="245"/>
      <c r="AC16" s="245"/>
      <c r="AD16" s="245"/>
      <c r="AE16" s="245"/>
    </row>
    <row r="17">
      <c r="A17" s="286" t="s">
        <v>500</v>
      </c>
      <c r="B17" s="12"/>
      <c r="C17" s="12"/>
      <c r="D17" s="287"/>
      <c r="E17" s="287"/>
      <c r="F17" s="287"/>
      <c r="G17" s="33"/>
      <c r="H17" s="33"/>
      <c r="I17" s="33"/>
      <c r="J17" s="258" t="str">
        <f>Echantillon!B26</f>
        <v>P14</v>
      </c>
      <c r="K17" s="259">
        <f>Echantillon!C26</f>
        <v>0</v>
      </c>
      <c r="L17" s="260" t="str">
        <f>BaseDeCalcul!S$114</f>
        <v>N/A</v>
      </c>
      <c r="M17" s="273"/>
      <c r="N17" s="269"/>
      <c r="O17" s="269"/>
      <c r="P17" s="269"/>
      <c r="Q17" s="269"/>
      <c r="R17" s="269"/>
      <c r="S17" s="269"/>
      <c r="T17" s="245"/>
      <c r="U17" s="280">
        <f t="shared" si="273"/>
        <v>0</v>
      </c>
      <c r="V17" s="281" t="s">
        <v>499</v>
      </c>
      <c r="W17" s="227"/>
      <c r="X17" s="245"/>
      <c r="Y17" s="245"/>
      <c r="Z17" s="245"/>
      <c r="AA17" s="245"/>
      <c r="AB17" s="245"/>
      <c r="AC17" s="245"/>
      <c r="AD17" s="245"/>
      <c r="AE17" s="245"/>
    </row>
    <row r="18">
      <c r="A18" s="288" t="str">
        <f>Paramètres!A2</f>
        <v>Bloquante</v>
      </c>
      <c r="B18" s="289">
        <f ca="1">COUNTIFS(Backlog!$D$8:$D$1385, "nc", Backlog!$I$8:$I$1385, A18)</f>
        <v>3</v>
      </c>
      <c r="C18" s="290"/>
      <c r="D18" s="34"/>
      <c r="E18" s="291" t="s">
        <v>501</v>
      </c>
      <c r="F18" s="292" t="str">
        <f>Echantillon!B10</f>
        <v xml:space="preserve">N°Ticket
sans #</v>
      </c>
      <c r="G18" s="293"/>
      <c r="H18" s="33"/>
      <c r="I18" s="33"/>
      <c r="J18" s="258" t="str">
        <f>Echantillon!B27</f>
        <v>P15</v>
      </c>
      <c r="K18" s="259">
        <f>Echantillon!C27</f>
        <v>0</v>
      </c>
      <c r="L18" s="260" t="str">
        <f>BaseDeCalcul!T$114</f>
        <v>N/A</v>
      </c>
      <c r="M18" s="273"/>
      <c r="N18" s="269"/>
      <c r="O18" s="269"/>
      <c r="P18" s="269"/>
      <c r="Q18" s="269"/>
      <c r="R18" s="269"/>
      <c r="S18" s="269"/>
      <c r="T18" s="245"/>
      <c r="U18" s="270">
        <f t="shared" si="273"/>
        <v>0</v>
      </c>
      <c r="V18" s="271" t="s">
        <v>494</v>
      </c>
      <c r="W18" s="272" t="s">
        <v>502</v>
      </c>
      <c r="X18" s="245"/>
      <c r="Y18" s="245"/>
      <c r="Z18" s="245"/>
      <c r="AA18" s="245"/>
      <c r="AB18" s="245"/>
      <c r="AC18" s="245"/>
      <c r="AD18" s="245"/>
      <c r="AE18" s="245"/>
    </row>
    <row r="19">
      <c r="A19" s="288" t="str">
        <f>Paramètres!A3</f>
        <v>Majeure</v>
      </c>
      <c r="B19" s="289">
        <f ca="1">COUNTIFS(Backlog!$D$8:$D$1385,"nc",Backlog!$I$8:$I$1385,A19)</f>
        <v>1</v>
      </c>
      <c r="C19" s="290"/>
      <c r="D19" s="34"/>
      <c r="E19" s="291" t="s">
        <v>503</v>
      </c>
      <c r="F19" s="292" t="str">
        <f>Echantillon!C10</f>
        <v xml:space="preserve">La rochelle</v>
      </c>
      <c r="G19" s="293"/>
      <c r="H19" s="33"/>
      <c r="I19" s="33"/>
      <c r="J19" s="258" t="str">
        <f>Echantillon!B28</f>
        <v>P16</v>
      </c>
      <c r="K19" s="259">
        <f>Echantillon!C28</f>
        <v>0</v>
      </c>
      <c r="L19" s="260" t="str">
        <f>BaseDeCalcul!U$114</f>
        <v>N/A</v>
      </c>
      <c r="M19" s="273"/>
      <c r="N19" s="269"/>
      <c r="O19" s="269"/>
      <c r="P19" s="269"/>
      <c r="Q19" s="269"/>
      <c r="R19" s="269"/>
      <c r="S19" s="269"/>
      <c r="T19" s="245"/>
      <c r="U19" s="274">
        <f t="shared" si="273"/>
        <v>0</v>
      </c>
      <c r="V19" s="275" t="s">
        <v>495</v>
      </c>
      <c r="W19" s="225"/>
      <c r="X19" s="245"/>
      <c r="Y19" s="245"/>
      <c r="Z19" s="245"/>
      <c r="AA19" s="245"/>
      <c r="AB19" s="245"/>
      <c r="AC19" s="245"/>
      <c r="AD19" s="245"/>
      <c r="AE19" s="245"/>
    </row>
    <row r="20">
      <c r="A20" s="288" t="str">
        <f>Paramètres!A4</f>
        <v>Moyenne</v>
      </c>
      <c r="B20" s="289">
        <f ca="1">COUNTIFS(Backlog!$D$8:$D$1385,"nc",Backlog!$I$8:$I$1385,A20)</f>
        <v>1</v>
      </c>
      <c r="C20" s="290"/>
      <c r="D20" s="34"/>
      <c r="E20" s="291" t="s">
        <v>504</v>
      </c>
      <c r="F20" s="292">
        <f>Echantillon!D10</f>
        <v>46204</v>
      </c>
      <c r="G20" s="293"/>
      <c r="H20" s="33"/>
      <c r="I20" s="33"/>
      <c r="J20" s="258" t="str">
        <f>Echantillon!B29</f>
        <v>P17</v>
      </c>
      <c r="K20" s="259">
        <f>Echantillon!C29</f>
        <v>0</v>
      </c>
      <c r="L20" s="260" t="str">
        <f>BaseDeCalcul!V$114</f>
        <v>N/A</v>
      </c>
      <c r="M20" s="273"/>
      <c r="N20" s="269"/>
      <c r="O20" s="269"/>
      <c r="P20" s="269"/>
      <c r="Q20" s="269"/>
      <c r="R20" s="269"/>
      <c r="S20" s="269"/>
      <c r="T20" s="245"/>
      <c r="U20" s="276">
        <f t="shared" si="273"/>
        <v>0</v>
      </c>
      <c r="V20" s="277" t="s">
        <v>496</v>
      </c>
      <c r="W20" s="225"/>
      <c r="X20" s="245"/>
      <c r="Y20" s="245"/>
      <c r="Z20" s="245"/>
      <c r="AA20" s="245"/>
      <c r="AB20" s="245"/>
      <c r="AC20" s="245"/>
      <c r="AD20" s="245"/>
      <c r="AE20" s="245"/>
    </row>
    <row r="21">
      <c r="A21" s="288" t="str">
        <f>Paramètres!A5</f>
        <v>Mineure</v>
      </c>
      <c r="B21" s="289">
        <f ca="1">COUNTIFS(Backlog!$D$8:$D$1385,"nc",Backlog!$I$8:$I$1385,A21)</f>
        <v>1</v>
      </c>
      <c r="C21" s="290"/>
      <c r="D21" s="34"/>
      <c r="E21" s="291" t="s">
        <v>505</v>
      </c>
      <c r="F21" s="294" t="str">
        <f>Echantillon!E10</f>
        <v>PREE</v>
      </c>
      <c r="G21" s="295"/>
      <c r="H21" s="33"/>
      <c r="I21" s="33"/>
      <c r="J21" s="258" t="str">
        <f>Echantillon!B30</f>
        <v>P18</v>
      </c>
      <c r="K21" s="259">
        <f>Echantillon!C30</f>
        <v>0</v>
      </c>
      <c r="L21" s="260" t="str">
        <f>BaseDeCalcul!W$114</f>
        <v>N/A</v>
      </c>
      <c r="M21" s="273"/>
      <c r="N21" s="269"/>
      <c r="O21" s="269"/>
      <c r="P21" s="269"/>
      <c r="Q21" s="269"/>
      <c r="R21" s="269"/>
      <c r="S21" s="269"/>
      <c r="T21" s="245"/>
      <c r="U21" s="278">
        <f t="shared" si="273"/>
        <v>0</v>
      </c>
      <c r="V21" s="279" t="s">
        <v>497</v>
      </c>
      <c r="W21" s="225"/>
      <c r="X21" s="245"/>
      <c r="Y21" s="245"/>
      <c r="Z21" s="245"/>
      <c r="AA21" s="245"/>
      <c r="AB21" s="245"/>
      <c r="AC21" s="245"/>
      <c r="AD21" s="245"/>
      <c r="AE21" s="245"/>
    </row>
    <row r="22">
      <c r="A22" s="296" t="s">
        <v>506</v>
      </c>
      <c r="B22" s="297">
        <f ca="1">COUNTIFS(Backlog!$D$8:$D$1385, "nc")</f>
        <v>8</v>
      </c>
      <c r="C22" s="298"/>
      <c r="D22" s="34"/>
      <c r="E22" s="291" t="s">
        <v>507</v>
      </c>
      <c r="F22" s="292" t="str">
        <f>Echantillon!F10</f>
        <v xml:space="preserve">Clément Fresneau</v>
      </c>
      <c r="G22" s="293"/>
      <c r="H22" s="33"/>
      <c r="I22" s="33"/>
      <c r="J22" s="258" t="str">
        <f>Echantillon!B31</f>
        <v>P19</v>
      </c>
      <c r="K22" s="259">
        <f>Echantillon!C31</f>
        <v>0</v>
      </c>
      <c r="L22" s="260" t="str">
        <f>BaseDeCalcul!X$114</f>
        <v>N/A</v>
      </c>
      <c r="M22" s="273"/>
      <c r="N22" s="269"/>
      <c r="O22" s="269"/>
      <c r="P22" s="269"/>
      <c r="Q22" s="269"/>
      <c r="R22" s="269"/>
      <c r="S22" s="269"/>
      <c r="T22" s="245"/>
      <c r="U22" s="280">
        <f t="shared" si="273"/>
        <v>0</v>
      </c>
      <c r="V22" s="281" t="s">
        <v>499</v>
      </c>
      <c r="W22" s="227"/>
      <c r="X22" s="245"/>
      <c r="Y22" s="245"/>
      <c r="Z22" s="245"/>
      <c r="AA22" s="245"/>
      <c r="AB22" s="245"/>
      <c r="AC22" s="245"/>
      <c r="AD22" s="245"/>
      <c r="AE22" s="245"/>
    </row>
    <row r="23">
      <c r="A23" s="33"/>
      <c r="B23" s="33"/>
      <c r="C23" s="33"/>
      <c r="D23" s="33"/>
      <c r="E23" s="33"/>
      <c r="F23" s="33"/>
      <c r="G23" s="33"/>
      <c r="H23" s="33"/>
      <c r="I23" s="33"/>
      <c r="J23" s="258" t="str">
        <f>Echantillon!B32</f>
        <v>P20</v>
      </c>
      <c r="K23" s="259">
        <f>Echantillon!C32</f>
        <v>0</v>
      </c>
      <c r="L23" s="260" t="str">
        <f>BaseDeCalcul!Y$114</f>
        <v>N/A</v>
      </c>
      <c r="M23" s="273"/>
      <c r="N23" s="269"/>
      <c r="O23" s="269"/>
      <c r="P23" s="269"/>
      <c r="Q23" s="269"/>
      <c r="R23" s="269"/>
      <c r="S23" s="269"/>
      <c r="T23" s="245"/>
      <c r="U23" s="245"/>
      <c r="V23" s="245"/>
      <c r="W23" s="245"/>
      <c r="X23" s="245"/>
      <c r="Y23" s="245"/>
      <c r="Z23" s="245"/>
      <c r="AA23" s="245"/>
      <c r="AB23" s="245"/>
      <c r="AC23" s="245"/>
      <c r="AD23" s="245"/>
      <c r="AE23" s="245"/>
    </row>
    <row r="24" ht="15.75" customHeight="1">
      <c r="A24" s="299"/>
      <c r="B24" s="4"/>
      <c r="C24" s="8"/>
      <c r="D24" s="33"/>
      <c r="E24" s="33"/>
      <c r="F24" s="33"/>
      <c r="G24" s="33"/>
      <c r="H24" s="33"/>
      <c r="I24" s="33"/>
      <c r="J24" s="258" t="str">
        <f>Echantillon!B33</f>
        <v>P21</v>
      </c>
      <c r="K24" s="259">
        <f>Echantillon!C33</f>
        <v>0</v>
      </c>
      <c r="L24" s="260" t="str">
        <f>BaseDeCalcul!Z$114</f>
        <v>N/A</v>
      </c>
      <c r="M24" s="273"/>
      <c r="N24" s="269"/>
      <c r="O24" s="269"/>
      <c r="P24" s="269"/>
      <c r="Q24" s="269"/>
      <c r="R24" s="269"/>
      <c r="S24" s="269"/>
      <c r="T24" s="245"/>
      <c r="U24" s="245"/>
      <c r="V24" s="245"/>
      <c r="W24" s="245"/>
      <c r="X24" s="245"/>
      <c r="Y24" s="245"/>
      <c r="Z24" s="245"/>
      <c r="AA24" s="245"/>
      <c r="AB24" s="245"/>
      <c r="AC24" s="245"/>
      <c r="AD24" s="245"/>
      <c r="AE24" s="245"/>
    </row>
    <row r="25" ht="15.75" customHeight="1">
      <c r="A25" s="300"/>
      <c r="B25" s="8"/>
      <c r="C25" s="8"/>
      <c r="D25" s="33"/>
      <c r="E25" s="33"/>
      <c r="F25" s="33"/>
      <c r="G25" s="33"/>
      <c r="H25" s="33"/>
      <c r="I25" s="33"/>
      <c r="J25" s="258" t="str">
        <f>Echantillon!B34</f>
        <v>P22</v>
      </c>
      <c r="K25" s="259">
        <f>Echantillon!C34</f>
        <v>0</v>
      </c>
      <c r="L25" s="260" t="str">
        <f>BaseDeCalcul!AA$114</f>
        <v>N/A</v>
      </c>
      <c r="M25" s="273"/>
      <c r="N25" s="269"/>
      <c r="O25" s="269"/>
      <c r="P25" s="269"/>
      <c r="Q25" s="269"/>
      <c r="R25" s="269"/>
      <c r="S25" s="269"/>
      <c r="T25" s="245"/>
      <c r="U25" s="245"/>
      <c r="V25" s="245"/>
      <c r="W25" s="245"/>
      <c r="X25" s="245"/>
      <c r="Y25" s="245"/>
      <c r="Z25" s="245"/>
      <c r="AA25" s="245"/>
      <c r="AB25" s="245"/>
      <c r="AC25" s="245"/>
      <c r="AD25" s="245"/>
      <c r="AE25" s="245"/>
    </row>
    <row r="26" ht="15.75" customHeight="1">
      <c r="A26" s="300"/>
      <c r="B26" s="8"/>
      <c r="C26" s="8"/>
      <c r="D26" s="33"/>
      <c r="E26" s="33"/>
      <c r="F26" s="33"/>
      <c r="G26" s="33"/>
      <c r="H26" s="33"/>
      <c r="I26" s="33"/>
      <c r="J26" s="258" t="str">
        <f>Echantillon!B35</f>
        <v>P23</v>
      </c>
      <c r="K26" s="259">
        <f>Echantillon!C35</f>
        <v>0</v>
      </c>
      <c r="L26" s="260" t="str">
        <f>BaseDeCalcul!AB$114</f>
        <v>N/A</v>
      </c>
      <c r="M26" s="273"/>
      <c r="N26" s="269"/>
      <c r="O26" s="269"/>
      <c r="P26" s="269"/>
      <c r="Q26" s="269"/>
      <c r="R26" s="269"/>
      <c r="S26" s="269"/>
      <c r="T26" s="245"/>
      <c r="U26" s="245"/>
      <c r="V26" s="245"/>
      <c r="W26" s="245"/>
      <c r="X26" s="245"/>
      <c r="Y26" s="245"/>
      <c r="Z26" s="245"/>
      <c r="AA26" s="245"/>
      <c r="AB26" s="245"/>
      <c r="AC26" s="245"/>
      <c r="AD26" s="245"/>
      <c r="AE26" s="245"/>
    </row>
    <row r="27" ht="15.75" customHeight="1">
      <c r="A27" s="300"/>
      <c r="B27" s="8"/>
      <c r="C27" s="8"/>
      <c r="D27" s="33"/>
      <c r="E27" s="33"/>
      <c r="F27" s="33"/>
      <c r="G27" s="33"/>
      <c r="H27" s="33"/>
      <c r="I27" s="33"/>
      <c r="J27" s="258" t="str">
        <f>Echantillon!B36</f>
        <v>P24</v>
      </c>
      <c r="K27" s="259">
        <f>Echantillon!C36</f>
        <v>0</v>
      </c>
      <c r="L27" s="260" t="str">
        <f>BaseDeCalcul!AC$114</f>
        <v>N/A</v>
      </c>
      <c r="M27" s="273"/>
      <c r="N27" s="269"/>
      <c r="O27" s="269"/>
      <c r="P27" s="269"/>
      <c r="Q27" s="269"/>
      <c r="R27" s="269"/>
      <c r="S27" s="269"/>
      <c r="T27" s="245"/>
      <c r="U27" s="245"/>
      <c r="V27" s="245"/>
      <c r="W27" s="245"/>
      <c r="X27" s="245"/>
      <c r="Y27" s="245"/>
      <c r="Z27" s="245"/>
      <c r="AA27" s="245"/>
      <c r="AB27" s="245"/>
      <c r="AC27" s="245"/>
      <c r="AD27" s="245"/>
      <c r="AE27" s="245"/>
    </row>
    <row r="28" ht="15.75" customHeight="1">
      <c r="A28" s="300"/>
      <c r="B28" s="8"/>
      <c r="C28" s="8"/>
      <c r="D28" s="33"/>
      <c r="E28" s="33"/>
      <c r="F28" s="33"/>
      <c r="G28" s="33"/>
      <c r="H28" s="33"/>
      <c r="I28" s="33"/>
      <c r="J28" s="258" t="str">
        <f>Echantillon!B37</f>
        <v>P25</v>
      </c>
      <c r="K28" s="259">
        <f>Echantillon!C37</f>
        <v>0</v>
      </c>
      <c r="L28" s="260" t="str">
        <f>BaseDeCalcul!AD$114</f>
        <v>N/A</v>
      </c>
      <c r="M28" s="301"/>
      <c r="N28" s="302"/>
      <c r="O28" s="302"/>
      <c r="P28" s="302"/>
      <c r="Q28" s="302"/>
      <c r="R28" s="302"/>
      <c r="S28" s="302"/>
      <c r="T28" s="245"/>
      <c r="U28" s="245"/>
      <c r="V28" s="245"/>
      <c r="W28" s="245"/>
      <c r="X28" s="245"/>
      <c r="Y28" s="245"/>
      <c r="Z28" s="245"/>
      <c r="AA28" s="245"/>
      <c r="AB28" s="245"/>
      <c r="AC28" s="245"/>
      <c r="AD28" s="245"/>
      <c r="AE28" s="245"/>
    </row>
    <row r="29" ht="15.75" customHeight="1">
      <c r="A29" s="300"/>
      <c r="B29" s="8"/>
      <c r="C29" s="8"/>
      <c r="D29" s="33"/>
      <c r="E29" s="33"/>
      <c r="F29" s="33"/>
      <c r="G29" s="33"/>
      <c r="H29" s="33"/>
      <c r="I29" s="33"/>
      <c r="J29" s="258" t="str">
        <f>Echantillon!B38</f>
        <v>P26</v>
      </c>
      <c r="K29" s="259">
        <f>Echantillon!C38</f>
        <v>0</v>
      </c>
      <c r="L29" s="260" t="str">
        <f>BaseDeCalcul!AE$114</f>
        <v>N/A</v>
      </c>
      <c r="M29" s="301"/>
      <c r="N29" s="302"/>
      <c r="O29" s="302"/>
      <c r="P29" s="302"/>
      <c r="Q29" s="302"/>
      <c r="R29" s="302"/>
      <c r="S29" s="302"/>
      <c r="T29" s="245"/>
      <c r="U29" s="245"/>
      <c r="V29" s="245"/>
      <c r="W29" s="245"/>
      <c r="X29" s="245"/>
      <c r="Y29" s="245"/>
      <c r="Z29" s="245"/>
      <c r="AA29" s="245"/>
      <c r="AB29" s="245"/>
      <c r="AC29" s="245"/>
      <c r="AD29" s="245"/>
      <c r="AE29" s="245"/>
    </row>
    <row r="30" ht="15.75" customHeight="1">
      <c r="A30" s="33"/>
      <c r="B30" s="33"/>
      <c r="C30" s="33"/>
      <c r="D30" s="33"/>
      <c r="E30" s="33"/>
      <c r="F30" s="33"/>
      <c r="G30" s="33"/>
      <c r="H30" s="33"/>
      <c r="I30" s="33"/>
      <c r="J30" s="33"/>
      <c r="K30" s="33"/>
      <c r="L30" s="303">
        <f>AVERAGE(L4:L29)</f>
        <v>0.98431777036428203</v>
      </c>
      <c r="M30" s="304"/>
      <c r="N30" s="305"/>
      <c r="O30" s="305"/>
      <c r="P30" s="305"/>
      <c r="Q30" s="305"/>
      <c r="R30" s="305"/>
      <c r="S30" s="305"/>
      <c r="T30" s="245"/>
      <c r="U30" s="245"/>
      <c r="V30" s="245"/>
      <c r="W30" s="245"/>
      <c r="X30" s="245"/>
      <c r="Y30" s="245"/>
      <c r="Z30" s="245"/>
      <c r="AA30" s="245"/>
      <c r="AB30" s="245"/>
      <c r="AC30" s="245"/>
      <c r="AD30" s="245"/>
      <c r="AE30" s="245"/>
    </row>
    <row r="31" ht="15.75" customHeight="1">
      <c r="A31" s="306"/>
      <c r="B31" s="307"/>
      <c r="C31" s="307"/>
      <c r="D31" s="245"/>
      <c r="M31" s="308"/>
      <c r="N31" s="308"/>
      <c r="O31" s="308"/>
      <c r="P31" s="308"/>
      <c r="Q31" s="308"/>
      <c r="R31" s="308"/>
      <c r="S31" s="308"/>
      <c r="T31" s="309"/>
      <c r="U31" s="245"/>
      <c r="V31" s="245"/>
      <c r="W31" s="245"/>
      <c r="X31" s="245"/>
      <c r="Y31" s="245"/>
      <c r="Z31" s="245"/>
      <c r="AA31" s="245"/>
      <c r="AB31" s="245"/>
      <c r="AC31" s="245"/>
      <c r="AD31" s="245"/>
      <c r="AE31" s="245"/>
    </row>
    <row r="32" ht="15.75" customHeight="1">
      <c r="A32" s="245"/>
      <c r="B32" s="245"/>
      <c r="C32" s="245"/>
      <c r="D32" s="245"/>
      <c r="M32" s="245"/>
      <c r="N32" s="245"/>
      <c r="O32" s="245"/>
      <c r="P32" s="245"/>
      <c r="Q32" s="245"/>
      <c r="R32" s="245"/>
      <c r="S32" s="245"/>
      <c r="T32" s="245"/>
      <c r="U32" s="245"/>
      <c r="V32" s="245"/>
      <c r="W32" s="245"/>
      <c r="X32" s="245"/>
      <c r="Y32" s="245"/>
      <c r="Z32" s="245"/>
      <c r="AA32" s="245"/>
      <c r="AB32" s="245"/>
      <c r="AC32" s="245"/>
      <c r="AD32" s="245"/>
      <c r="AE32" s="245"/>
    </row>
    <row r="33" ht="15.75" customHeight="1">
      <c r="A33" s="245"/>
      <c r="B33" s="245"/>
      <c r="C33" s="245"/>
      <c r="D33" s="245"/>
      <c r="J33" s="310"/>
      <c r="K33" s="310"/>
      <c r="L33" s="310"/>
      <c r="M33" s="245"/>
      <c r="N33" s="245"/>
      <c r="O33" s="245"/>
      <c r="P33" s="245"/>
      <c r="Q33" s="245"/>
      <c r="R33" s="245"/>
      <c r="S33" s="245"/>
      <c r="T33" s="245"/>
      <c r="U33" s="245"/>
      <c r="V33" s="245"/>
      <c r="W33" s="245"/>
      <c r="X33" s="245"/>
      <c r="Y33" s="245"/>
      <c r="Z33" s="245"/>
      <c r="AA33" s="245"/>
      <c r="AB33" s="245"/>
      <c r="AC33" s="245"/>
      <c r="AD33" s="245"/>
      <c r="AE33" s="245"/>
    </row>
    <row r="34" ht="15.75" customHeight="1">
      <c r="A34" s="245"/>
      <c r="B34" s="245"/>
      <c r="C34" s="245"/>
      <c r="D34" s="245"/>
      <c r="J34" s="310"/>
      <c r="K34" s="310"/>
      <c r="L34" s="310"/>
      <c r="M34" s="245"/>
      <c r="N34" s="245"/>
      <c r="O34" s="245"/>
      <c r="P34" s="245"/>
      <c r="Q34" s="245"/>
      <c r="R34" s="245"/>
      <c r="S34" s="245"/>
      <c r="T34" s="245"/>
      <c r="U34" s="245"/>
      <c r="V34" s="245"/>
      <c r="W34" s="245"/>
      <c r="X34" s="245"/>
      <c r="Y34" s="245"/>
      <c r="Z34" s="245"/>
      <c r="AA34" s="245"/>
      <c r="AB34" s="245"/>
      <c r="AC34" s="245"/>
      <c r="AD34" s="245"/>
      <c r="AE34" s="245"/>
    </row>
    <row r="35" ht="15.75" customHeight="1">
      <c r="A35" s="245"/>
      <c r="B35" s="245"/>
      <c r="C35" s="245"/>
      <c r="D35" s="245"/>
      <c r="J35" s="310"/>
      <c r="K35" s="310"/>
      <c r="L35" s="310"/>
      <c r="M35" s="245"/>
      <c r="N35" s="245"/>
      <c r="O35" s="245"/>
      <c r="P35" s="245"/>
      <c r="Q35" s="245"/>
      <c r="R35" s="245"/>
      <c r="S35" s="245"/>
      <c r="T35" s="245"/>
      <c r="U35" s="245"/>
      <c r="V35" s="245"/>
      <c r="W35" s="245"/>
      <c r="X35" s="245"/>
      <c r="Y35" s="245"/>
      <c r="Z35" s="245"/>
      <c r="AA35" s="245"/>
      <c r="AB35" s="245"/>
      <c r="AC35" s="245"/>
      <c r="AD35" s="245"/>
      <c r="AE35" s="245"/>
    </row>
    <row r="36" ht="15.75" customHeight="1">
      <c r="A36" s="245"/>
      <c r="B36" s="245"/>
      <c r="C36" s="245"/>
      <c r="D36" s="245"/>
      <c r="J36" s="310"/>
      <c r="K36" s="310"/>
      <c r="L36" s="310"/>
      <c r="M36" s="245"/>
      <c r="N36" s="245"/>
      <c r="O36" s="245"/>
      <c r="P36" s="245"/>
      <c r="Q36" s="245"/>
      <c r="R36" s="245"/>
      <c r="S36" s="245"/>
      <c r="T36" s="245"/>
      <c r="U36" s="245"/>
      <c r="V36" s="245"/>
      <c r="W36" s="245"/>
      <c r="X36" s="245"/>
      <c r="Y36" s="245"/>
      <c r="Z36" s="245"/>
      <c r="AA36" s="245"/>
      <c r="AB36" s="245"/>
      <c r="AC36" s="245"/>
      <c r="AD36" s="245"/>
      <c r="AE36" s="245"/>
    </row>
    <row r="37" ht="15.75" customHeight="1">
      <c r="A37" s="245"/>
      <c r="B37" s="245"/>
      <c r="C37" s="245"/>
      <c r="D37" s="245"/>
      <c r="J37" s="310"/>
      <c r="K37" s="310"/>
      <c r="L37" s="310"/>
      <c r="M37" s="245"/>
      <c r="N37" s="245"/>
      <c r="O37" s="245"/>
      <c r="P37" s="245"/>
      <c r="Q37" s="245"/>
      <c r="R37" s="245"/>
      <c r="S37" s="245"/>
      <c r="T37" s="245"/>
      <c r="U37" s="245"/>
      <c r="V37" s="245"/>
      <c r="W37" s="245"/>
      <c r="X37" s="245"/>
      <c r="Y37" s="245"/>
      <c r="Z37" s="245"/>
      <c r="AA37" s="245"/>
      <c r="AB37" s="245"/>
      <c r="AC37" s="245"/>
      <c r="AD37" s="245"/>
      <c r="AE37" s="245"/>
    </row>
    <row r="38" ht="15.75" customHeight="1">
      <c r="A38" s="245"/>
      <c r="B38" s="245"/>
      <c r="C38" s="245"/>
      <c r="D38" s="245"/>
      <c r="J38" s="310"/>
      <c r="K38" s="310"/>
      <c r="L38" s="310"/>
      <c r="M38" s="245"/>
      <c r="N38" s="245"/>
      <c r="O38" s="245"/>
      <c r="P38" s="245"/>
      <c r="Q38" s="245"/>
      <c r="R38" s="245"/>
      <c r="S38" s="245"/>
      <c r="T38" s="245"/>
      <c r="U38" s="245"/>
      <c r="V38" s="245"/>
      <c r="W38" s="245"/>
      <c r="X38" s="245"/>
      <c r="Y38" s="245"/>
      <c r="Z38" s="245"/>
      <c r="AA38" s="245"/>
      <c r="AB38" s="245"/>
      <c r="AC38" s="245"/>
      <c r="AD38" s="245"/>
      <c r="AE38" s="245"/>
    </row>
    <row r="39" ht="15.75" customHeight="1">
      <c r="A39" s="245"/>
      <c r="B39" s="245"/>
      <c r="C39" s="245"/>
      <c r="D39" s="245"/>
      <c r="J39" s="310"/>
      <c r="K39" s="310"/>
      <c r="L39" s="310"/>
      <c r="M39" s="245"/>
      <c r="N39" s="245"/>
      <c r="O39" s="245"/>
      <c r="P39" s="245"/>
      <c r="Q39" s="245"/>
      <c r="R39" s="245"/>
      <c r="S39" s="245"/>
      <c r="T39" s="245"/>
      <c r="U39" s="245"/>
      <c r="V39" s="245"/>
      <c r="W39" s="245"/>
      <c r="X39" s="245"/>
      <c r="Y39" s="245"/>
      <c r="Z39" s="245"/>
      <c r="AA39" s="245"/>
      <c r="AB39" s="245"/>
      <c r="AC39" s="245"/>
      <c r="AD39" s="245"/>
      <c r="AE39" s="245"/>
    </row>
    <row r="40" ht="15.75" customHeight="1">
      <c r="A40" s="245"/>
      <c r="B40" s="245"/>
      <c r="C40" s="245"/>
      <c r="D40" s="245"/>
      <c r="J40" s="311"/>
      <c r="K40" s="311"/>
      <c r="L40" s="311"/>
      <c r="M40" s="245"/>
      <c r="N40" s="245"/>
      <c r="O40" s="245"/>
      <c r="P40" s="245"/>
      <c r="Q40" s="245"/>
      <c r="R40" s="245"/>
      <c r="S40" s="245"/>
      <c r="T40" s="245"/>
      <c r="U40" s="245"/>
      <c r="V40" s="245"/>
      <c r="W40" s="245"/>
      <c r="X40" s="245"/>
      <c r="Y40" s="245"/>
      <c r="Z40" s="245"/>
      <c r="AA40" s="245"/>
      <c r="AB40" s="245"/>
      <c r="AC40" s="245"/>
      <c r="AD40" s="245"/>
      <c r="AE40" s="245"/>
    </row>
    <row r="41" ht="15.75" customHeight="1">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row>
    <row r="42" ht="15.75" customHeight="1">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row>
    <row r="43" ht="15.75" customHeight="1">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row>
    <row r="44" ht="15.75" customHeight="1">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row>
    <row r="45" ht="15.75" customHeight="1">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row>
    <row r="46" ht="15.75" customHeight="1">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row>
    <row r="47" ht="15.75" customHeight="1">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row>
    <row r="48" ht="15.75" customHeight="1">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row>
    <row r="49" ht="15.75" customHeight="1">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row>
    <row r="50" ht="15.75" customHeight="1">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row>
    <row r="51" ht="15.75" customHeight="1">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row>
    <row r="52" ht="15.75" customHeight="1">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row>
    <row r="53" ht="15.75" customHeight="1">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row>
    <row r="54" ht="15.75" customHeight="1">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row>
    <row r="55" ht="15.75" customHeight="1">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row>
    <row r="56" ht="15.75" customHeight="1">
      <c r="A56" s="245"/>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row>
    <row r="57" ht="15.75" customHeight="1">
      <c r="A57" s="245"/>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row>
    <row r="58" ht="15.75" customHeight="1">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row>
    <row r="59" ht="15.75" customHeight="1">
      <c r="A59" s="245"/>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row>
    <row r="60" ht="15.75" customHeight="1">
      <c r="A60" s="24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row>
    <row r="61" ht="15.75" customHeight="1">
      <c r="A61" s="245"/>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row>
    <row r="62" ht="15.75" customHeight="1">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ht="15.75" customHeight="1">
      <c r="A63" s="245"/>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row>
    <row r="64" ht="15.75" customHeight="1">
      <c r="A64" s="245"/>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row>
    <row r="65" ht="15.75" customHeight="1">
      <c r="A65" s="2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row>
    <row r="66" ht="15.75" customHeight="1">
      <c r="A66" s="24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row>
    <row r="67" ht="15.75" customHeight="1">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row>
    <row r="68" ht="15.75" customHeight="1">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row>
    <row r="69" ht="15.75" customHeight="1">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row>
    <row r="70" ht="15.75" customHeight="1">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row>
    <row r="71" ht="15.75" customHeight="1">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row>
    <row r="72" ht="15.75" customHeight="1">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row>
    <row r="73" ht="15.75" customHeight="1">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row>
    <row r="74" ht="15.75" customHeight="1">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row>
    <row r="75" ht="15.75" customHeight="1">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row>
    <row r="76" ht="15.75" customHeight="1">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row>
    <row r="77" ht="15.75" customHeight="1">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row>
    <row r="78" ht="15.75" customHeight="1">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row>
    <row r="79" ht="15.75" customHeight="1">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row>
    <row r="80" ht="15.75" customHeight="1">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row>
    <row r="81" ht="15.75" customHeight="1">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row>
    <row r="82" ht="15.75" customHeight="1">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row>
    <row r="83" ht="15.75" customHeight="1">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row>
    <row r="84" ht="15.75" customHeight="1">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row>
    <row r="85" ht="15.75" customHeight="1">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row>
    <row r="86" ht="15.75" customHeight="1">
      <c r="A86" s="245"/>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row>
    <row r="87" ht="15.75" customHeight="1">
      <c r="A87" s="245"/>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row>
    <row r="88" ht="15.75" customHeight="1">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row>
    <row r="89" ht="15.75" customHeight="1">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row>
    <row r="90" ht="15.75" customHeight="1">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row>
    <row r="91" ht="15.75" customHeight="1">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row>
    <row r="92" ht="15.75" customHeight="1">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row>
    <row r="93" ht="15.75" customHeight="1">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row>
    <row r="94" ht="15.75" customHeight="1">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row>
    <row r="95" ht="15.75" customHeight="1">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row>
    <row r="96" ht="15.75" customHeight="1">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row>
    <row r="97" ht="15.75" customHeight="1">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row>
    <row r="98" ht="15.75" customHeight="1">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row>
    <row r="99" ht="15.75" customHeight="1">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row>
    <row r="100" ht="15.75" customHeigh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row>
    <row r="101" ht="15.75" customHeigh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row>
    <row r="102" ht="15.75" customHeigh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row>
    <row r="103" ht="15.75" customHeigh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row>
    <row r="104" ht="15.75" customHeigh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row>
    <row r="105" ht="15.75" customHeigh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row>
    <row r="106" ht="15.75" customHeigh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row>
    <row r="107" ht="15.75" customHeigh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row>
    <row r="108" ht="15.75" customHeigh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row>
    <row r="109" ht="15.75" customHeigh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row>
    <row r="110" ht="15.75" customHeigh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row>
    <row r="111" ht="15.75" customHeigh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row>
    <row r="112" ht="15.75" customHeigh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row>
    <row r="113" ht="15.75" customHeigh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row>
    <row r="114" ht="15.75" customHeigh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row>
    <row r="115" ht="15.75" customHeigh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row>
    <row r="116" ht="15.75" customHeigh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row>
    <row r="117" ht="15.75" customHeigh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row>
    <row r="118" ht="15.75" customHeigh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row>
    <row r="119" ht="15.75" customHeigh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row>
    <row r="120" ht="15.75" customHeigh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row>
    <row r="121" ht="15.75" customHeigh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row>
    <row r="122" ht="15.75" customHeigh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row>
    <row r="123" ht="15.75" customHeigh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c r="AC123" s="245"/>
      <c r="AD123" s="245"/>
      <c r="AE123" s="245"/>
    </row>
    <row r="124" ht="15.75" customHeigh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c r="W124" s="245"/>
      <c r="X124" s="245"/>
      <c r="Y124" s="245"/>
      <c r="Z124" s="245"/>
      <c r="AA124" s="245"/>
      <c r="AB124" s="245"/>
      <c r="AC124" s="245"/>
      <c r="AD124" s="245"/>
      <c r="AE124" s="245"/>
    </row>
    <row r="125" ht="15.75" customHeigh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c r="AE125" s="245"/>
    </row>
    <row r="126" ht="15.75" customHeigh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row>
    <row r="127" ht="15.75" customHeigh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c r="W127" s="245"/>
      <c r="X127" s="245"/>
      <c r="Y127" s="245"/>
      <c r="Z127" s="245"/>
      <c r="AA127" s="245"/>
      <c r="AB127" s="245"/>
      <c r="AC127" s="245"/>
      <c r="AD127" s="245"/>
      <c r="AE127" s="245"/>
    </row>
    <row r="128" ht="15.75" customHeigh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row>
    <row r="129" ht="15.75" customHeigh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row>
    <row r="130" ht="15.75" customHeigh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c r="W130" s="245"/>
      <c r="X130" s="245"/>
      <c r="Y130" s="245"/>
      <c r="Z130" s="245"/>
      <c r="AA130" s="245"/>
      <c r="AB130" s="245"/>
      <c r="AC130" s="245"/>
      <c r="AD130" s="245"/>
      <c r="AE130" s="245"/>
    </row>
    <row r="131" ht="15.75" customHeigh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c r="W131" s="245"/>
      <c r="X131" s="245"/>
      <c r="Y131" s="245"/>
      <c r="Z131" s="245"/>
      <c r="AA131" s="245"/>
      <c r="AB131" s="245"/>
      <c r="AC131" s="245"/>
      <c r="AD131" s="245"/>
      <c r="AE131" s="245"/>
    </row>
    <row r="132" ht="15.75" customHeigh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245"/>
      <c r="AE132" s="245"/>
    </row>
    <row r="133" ht="15.75" customHeigh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row>
    <row r="134" ht="15.75" customHeigh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row>
    <row r="135" ht="15.75" customHeigh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row>
    <row r="136" ht="15.75" customHeigh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row>
    <row r="137" ht="15.75" customHeigh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row>
    <row r="138" ht="15.75" customHeigh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c r="W138" s="245"/>
      <c r="X138" s="245"/>
      <c r="Y138" s="245"/>
      <c r="Z138" s="245"/>
      <c r="AA138" s="245"/>
      <c r="AB138" s="245"/>
      <c r="AC138" s="245"/>
      <c r="AD138" s="245"/>
      <c r="AE138" s="245"/>
    </row>
    <row r="139" ht="15.75" customHeigh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5"/>
      <c r="AE139" s="245"/>
    </row>
    <row r="140" ht="15.75" customHeigh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row>
    <row r="141" ht="15.75" customHeigh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5"/>
      <c r="AE141" s="245"/>
    </row>
    <row r="142" ht="15.75" customHeigh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c r="AC142" s="245"/>
      <c r="AD142" s="245"/>
      <c r="AE142" s="245"/>
    </row>
    <row r="143" ht="15.75" customHeigh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row>
    <row r="144" ht="15.75" customHeigh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row>
    <row r="145" ht="15.75" customHeigh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row>
    <row r="146" ht="15.75" customHeigh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row>
    <row r="147" ht="15.75" customHeigh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c r="W147" s="245"/>
      <c r="X147" s="245"/>
      <c r="Y147" s="245"/>
      <c r="Z147" s="245"/>
      <c r="AA147" s="245"/>
      <c r="AB147" s="245"/>
      <c r="AC147" s="245"/>
      <c r="AD147" s="245"/>
      <c r="AE147" s="245"/>
    </row>
    <row r="148" ht="15.75" customHeigh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c r="W148" s="245"/>
      <c r="X148" s="245"/>
      <c r="Y148" s="245"/>
      <c r="Z148" s="245"/>
      <c r="AA148" s="245"/>
      <c r="AB148" s="245"/>
      <c r="AC148" s="245"/>
      <c r="AD148" s="245"/>
      <c r="AE148" s="245"/>
    </row>
    <row r="149" ht="15.75" customHeigh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c r="AC149" s="245"/>
      <c r="AD149" s="245"/>
      <c r="AE149" s="245"/>
    </row>
    <row r="150" ht="15.75" customHeigh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row>
    <row r="151" ht="15.75" customHeigh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c r="AE151" s="245"/>
    </row>
    <row r="152" ht="15.75" customHeigh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row>
    <row r="153" ht="15.75" customHeigh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245"/>
      <c r="AE153" s="245"/>
    </row>
    <row r="154" ht="15.75" customHeigh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245"/>
      <c r="AE154" s="245"/>
    </row>
    <row r="155" ht="15.75" customHeigh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row>
    <row r="156" ht="15.75" customHeigh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row>
    <row r="157" ht="15.75" customHeigh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row>
    <row r="158" ht="15.75" customHeigh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row>
    <row r="159" ht="15.75" customHeigh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c r="W159" s="245"/>
      <c r="X159" s="245"/>
      <c r="Y159" s="245"/>
      <c r="Z159" s="245"/>
      <c r="AA159" s="245"/>
      <c r="AB159" s="245"/>
      <c r="AC159" s="245"/>
      <c r="AD159" s="245"/>
      <c r="AE159" s="245"/>
    </row>
    <row r="160" ht="15.75" customHeigh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c r="AA160" s="245"/>
      <c r="AB160" s="245"/>
      <c r="AC160" s="245"/>
      <c r="AD160" s="245"/>
      <c r="AE160" s="245"/>
    </row>
    <row r="161" ht="15.75" customHeigh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row>
    <row r="162" ht="15.75" customHeigh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c r="W162" s="245"/>
      <c r="X162" s="245"/>
      <c r="Y162" s="245"/>
      <c r="Z162" s="245"/>
      <c r="AA162" s="245"/>
      <c r="AB162" s="245"/>
      <c r="AC162" s="245"/>
      <c r="AD162" s="245"/>
      <c r="AE162" s="245"/>
    </row>
    <row r="163" ht="15.75" customHeigh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c r="W163" s="245"/>
      <c r="X163" s="245"/>
      <c r="Y163" s="245"/>
      <c r="Z163" s="245"/>
      <c r="AA163" s="245"/>
      <c r="AB163" s="245"/>
      <c r="AC163" s="245"/>
      <c r="AD163" s="245"/>
      <c r="AE163" s="245"/>
    </row>
    <row r="164" ht="15.75" customHeigh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row>
    <row r="165" ht="15.75" customHeigh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c r="W165" s="245"/>
      <c r="X165" s="245"/>
      <c r="Y165" s="245"/>
      <c r="Z165" s="245"/>
      <c r="AA165" s="245"/>
      <c r="AB165" s="245"/>
      <c r="AC165" s="245"/>
      <c r="AD165" s="245"/>
      <c r="AE165" s="245"/>
    </row>
    <row r="166" ht="15.75" customHeigh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row>
    <row r="167" ht="15.75" customHeigh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row>
    <row r="168" ht="15.75" customHeigh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c r="W168" s="245"/>
      <c r="X168" s="245"/>
      <c r="Y168" s="245"/>
      <c r="Z168" s="245"/>
      <c r="AA168" s="245"/>
      <c r="AB168" s="245"/>
      <c r="AC168" s="245"/>
      <c r="AD168" s="245"/>
      <c r="AE168" s="245"/>
    </row>
    <row r="169" ht="15.75" customHeigh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c r="AC169" s="245"/>
      <c r="AD169" s="245"/>
      <c r="AE169" s="245"/>
    </row>
    <row r="170" ht="15.75" customHeigh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row>
    <row r="171" ht="15.75" customHeigh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row>
    <row r="172" ht="15.75" customHeigh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row>
    <row r="173" ht="15.75" customHeigh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row>
    <row r="174" ht="15.75" customHeight="1">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row>
    <row r="175" ht="15.75" customHeight="1">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row>
    <row r="176" ht="15.75" customHeight="1">
      <c r="A176" s="245"/>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row>
    <row r="177" ht="15.75" customHeight="1">
      <c r="A177" s="245"/>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row>
    <row r="178" ht="15.75" customHeight="1">
      <c r="A178" s="245"/>
      <c r="B178" s="245"/>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row>
    <row r="179" ht="15.75" customHeight="1">
      <c r="A179" s="245"/>
      <c r="B179" s="245"/>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row>
    <row r="180" ht="15.75" customHeight="1">
      <c r="A180" s="245"/>
      <c r="B180" s="245"/>
      <c r="C180" s="245"/>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row>
    <row r="181" ht="15.75" customHeight="1">
      <c r="A181" s="245"/>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row>
    <row r="182" ht="15.75" customHeight="1">
      <c r="A182" s="245"/>
      <c r="B182" s="245"/>
      <c r="C182" s="245"/>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row>
    <row r="183" ht="15.75" customHeight="1">
      <c r="A183" s="245"/>
      <c r="B183" s="245"/>
      <c r="C183" s="245"/>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row>
    <row r="184" ht="15.75" customHeight="1">
      <c r="A184" s="245"/>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row>
    <row r="185" ht="15.75" customHeight="1">
      <c r="A185" s="245"/>
      <c r="B185" s="245"/>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row>
    <row r="186" ht="15.75" customHeight="1">
      <c r="A186" s="245"/>
      <c r="B186" s="245"/>
      <c r="C186" s="245"/>
      <c r="D186" s="245"/>
      <c r="E186" s="245"/>
      <c r="F186" s="245"/>
      <c r="G186" s="245"/>
      <c r="H186" s="245"/>
      <c r="I186" s="245"/>
      <c r="J186" s="245"/>
      <c r="K186" s="245"/>
      <c r="L186" s="245"/>
      <c r="M186" s="245"/>
      <c r="N186" s="245"/>
      <c r="O186" s="245"/>
      <c r="P186" s="245"/>
      <c r="Q186" s="245"/>
      <c r="R186" s="245"/>
      <c r="S186" s="245"/>
      <c r="T186" s="245"/>
      <c r="U186" s="245"/>
      <c r="V186" s="245"/>
      <c r="W186" s="245"/>
      <c r="X186" s="245"/>
      <c r="Y186" s="245"/>
      <c r="Z186" s="245"/>
      <c r="AA186" s="245"/>
      <c r="AB186" s="245"/>
      <c r="AC186" s="245"/>
      <c r="AD186" s="245"/>
      <c r="AE186" s="245"/>
    </row>
    <row r="187" ht="15.75" customHeight="1">
      <c r="A187" s="245"/>
      <c r="B187" s="245"/>
      <c r="C187" s="245"/>
      <c r="D187" s="245"/>
      <c r="E187" s="245"/>
      <c r="F187" s="245"/>
      <c r="G187" s="245"/>
      <c r="H187" s="245"/>
      <c r="I187" s="245"/>
      <c r="J187" s="245"/>
      <c r="K187" s="245"/>
      <c r="L187" s="245"/>
      <c r="M187" s="245"/>
      <c r="N187" s="245"/>
      <c r="O187" s="245"/>
      <c r="P187" s="245"/>
      <c r="Q187" s="245"/>
      <c r="R187" s="245"/>
      <c r="S187" s="245"/>
      <c r="T187" s="245"/>
      <c r="U187" s="245"/>
      <c r="V187" s="245"/>
      <c r="W187" s="245"/>
      <c r="X187" s="245"/>
      <c r="Y187" s="245"/>
      <c r="Z187" s="245"/>
      <c r="AA187" s="245"/>
      <c r="AB187" s="245"/>
      <c r="AC187" s="245"/>
      <c r="AD187" s="245"/>
      <c r="AE187" s="245"/>
    </row>
    <row r="188" ht="15.75" customHeight="1">
      <c r="A188" s="245"/>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row>
    <row r="189" ht="15.75" customHeight="1">
      <c r="A189" s="245"/>
      <c r="B189" s="245"/>
      <c r="C189" s="245"/>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row>
    <row r="190" ht="15.75" customHeight="1">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row>
    <row r="191" ht="15.75" customHeight="1">
      <c r="A191" s="245"/>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row>
    <row r="192" ht="15.75" customHeight="1">
      <c r="A192" s="245"/>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row>
    <row r="193" ht="15.75" customHeight="1">
      <c r="A193" s="245"/>
      <c r="B193" s="245"/>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row>
    <row r="194" ht="15.75" customHeight="1">
      <c r="A194" s="245"/>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row>
    <row r="195" ht="15.75" customHeight="1">
      <c r="A195" s="245"/>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c r="AE195" s="245"/>
    </row>
    <row r="196" ht="15.75" customHeight="1">
      <c r="A196" s="245"/>
      <c r="B196" s="245"/>
      <c r="C196" s="245"/>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row>
    <row r="197" ht="15.75" customHeight="1">
      <c r="A197" s="245"/>
      <c r="B197" s="245"/>
      <c r="C197" s="245"/>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row>
    <row r="198" ht="15.75" customHeight="1">
      <c r="A198" s="245"/>
      <c r="B198" s="245"/>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row>
    <row r="199" ht="15.75" customHeight="1">
      <c r="A199" s="245"/>
      <c r="B199" s="245"/>
      <c r="C199" s="245"/>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c r="AA199" s="245"/>
      <c r="AB199" s="245"/>
      <c r="AC199" s="245"/>
      <c r="AD199" s="245"/>
      <c r="AE199" s="245"/>
    </row>
    <row r="200" ht="15.75" customHeight="1">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E200" s="245"/>
    </row>
    <row r="201" ht="15.75" customHeight="1">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row>
    <row r="202" ht="15.75" customHeight="1">
      <c r="A202" s="245"/>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row>
    <row r="203" ht="15.75" customHeight="1">
      <c r="A203" s="245"/>
      <c r="B203" s="245"/>
      <c r="C203" s="245"/>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row>
    <row r="204" ht="15.75" customHeight="1">
      <c r="A204" s="245"/>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row>
    <row r="205" ht="15.75" customHeight="1">
      <c r="A205" s="245"/>
      <c r="B205" s="245"/>
      <c r="C205" s="245"/>
      <c r="D205" s="245"/>
      <c r="E205" s="245"/>
      <c r="F205" s="245"/>
      <c r="G205" s="245"/>
      <c r="H205" s="245"/>
      <c r="I205" s="245"/>
      <c r="J205" s="245"/>
      <c r="K205" s="245"/>
      <c r="L205" s="245"/>
      <c r="M205" s="245"/>
      <c r="N205" s="245"/>
      <c r="O205" s="245"/>
      <c r="P205" s="245"/>
      <c r="Q205" s="245"/>
      <c r="R205" s="245"/>
      <c r="S205" s="245"/>
      <c r="T205" s="245"/>
      <c r="U205" s="245"/>
      <c r="V205" s="245"/>
      <c r="W205" s="245"/>
      <c r="X205" s="245"/>
      <c r="Y205" s="245"/>
      <c r="Z205" s="245"/>
      <c r="AA205" s="245"/>
      <c r="AB205" s="245"/>
      <c r="AC205" s="245"/>
      <c r="AD205" s="245"/>
      <c r="AE205" s="245"/>
    </row>
    <row r="206" ht="15.75" customHeight="1">
      <c r="A206" s="245"/>
      <c r="B206" s="245"/>
      <c r="C206" s="245"/>
      <c r="D206" s="245"/>
      <c r="E206" s="245"/>
      <c r="F206" s="245"/>
      <c r="G206" s="245"/>
      <c r="H206" s="245"/>
      <c r="I206" s="245"/>
      <c r="J206" s="245"/>
      <c r="K206" s="245"/>
      <c r="L206" s="245"/>
      <c r="M206" s="245"/>
      <c r="N206" s="245"/>
      <c r="O206" s="245"/>
      <c r="P206" s="245"/>
      <c r="Q206" s="245"/>
      <c r="R206" s="245"/>
      <c r="S206" s="245"/>
      <c r="T206" s="245"/>
      <c r="U206" s="245"/>
      <c r="V206" s="245"/>
      <c r="W206" s="245"/>
      <c r="X206" s="245"/>
      <c r="Y206" s="245"/>
      <c r="Z206" s="245"/>
      <c r="AA206" s="245"/>
      <c r="AB206" s="245"/>
      <c r="AC206" s="245"/>
      <c r="AD206" s="245"/>
      <c r="AE206" s="245"/>
    </row>
    <row r="207" ht="15.75" customHeight="1">
      <c r="A207" s="245"/>
      <c r="B207" s="245"/>
      <c r="C207" s="245"/>
      <c r="D207" s="245"/>
      <c r="E207" s="245"/>
      <c r="F207" s="245"/>
      <c r="G207" s="245"/>
      <c r="H207" s="245"/>
      <c r="I207" s="245"/>
      <c r="J207" s="245"/>
      <c r="K207" s="245"/>
      <c r="L207" s="245"/>
      <c r="M207" s="245"/>
      <c r="N207" s="245"/>
      <c r="O207" s="245"/>
      <c r="P207" s="245"/>
      <c r="Q207" s="245"/>
      <c r="R207" s="245"/>
      <c r="S207" s="245"/>
      <c r="T207" s="245"/>
      <c r="U207" s="245"/>
      <c r="V207" s="245"/>
      <c r="W207" s="245"/>
      <c r="X207" s="245"/>
      <c r="Y207" s="245"/>
      <c r="Z207" s="245"/>
      <c r="AA207" s="245"/>
      <c r="AB207" s="245"/>
      <c r="AC207" s="245"/>
      <c r="AD207" s="245"/>
      <c r="AE207" s="245"/>
    </row>
    <row r="208" ht="15.75" customHeight="1">
      <c r="A208" s="245"/>
      <c r="B208" s="245"/>
      <c r="C208" s="245"/>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c r="AC208" s="245"/>
      <c r="AD208" s="245"/>
      <c r="AE208" s="245"/>
    </row>
    <row r="209" ht="15.75" customHeight="1">
      <c r="A209" s="245"/>
      <c r="B209" s="245"/>
      <c r="C209" s="245"/>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245"/>
      <c r="AC209" s="245"/>
      <c r="AD209" s="245"/>
      <c r="AE209" s="245"/>
    </row>
    <row r="210" ht="15.75" customHeight="1">
      <c r="A210" s="245"/>
      <c r="B210" s="245"/>
      <c r="C210" s="245"/>
      <c r="D210" s="245"/>
      <c r="E210" s="245"/>
      <c r="F210" s="245"/>
      <c r="G210" s="245"/>
      <c r="H210" s="245"/>
      <c r="I210" s="245"/>
      <c r="J210" s="245"/>
      <c r="K210" s="245"/>
      <c r="L210" s="245"/>
      <c r="M210" s="245"/>
      <c r="N210" s="245"/>
      <c r="O210" s="245"/>
      <c r="P210" s="245"/>
      <c r="Q210" s="245"/>
      <c r="R210" s="245"/>
      <c r="S210" s="245"/>
      <c r="T210" s="245"/>
      <c r="U210" s="245"/>
      <c r="V210" s="245"/>
      <c r="W210" s="245"/>
      <c r="X210" s="245"/>
      <c r="Y210" s="245"/>
      <c r="Z210" s="245"/>
      <c r="AA210" s="245"/>
      <c r="AB210" s="245"/>
      <c r="AC210" s="245"/>
      <c r="AD210" s="245"/>
      <c r="AE210" s="245"/>
    </row>
    <row r="211" ht="15.75" customHeight="1">
      <c r="A211" s="245"/>
      <c r="B211" s="245"/>
      <c r="C211" s="245"/>
      <c r="D211" s="245"/>
      <c r="E211" s="245"/>
      <c r="F211" s="245"/>
      <c r="G211" s="245"/>
      <c r="H211" s="245"/>
      <c r="I211" s="245"/>
      <c r="J211" s="245"/>
      <c r="K211" s="245"/>
      <c r="L211" s="245"/>
      <c r="M211" s="245"/>
      <c r="N211" s="245"/>
      <c r="O211" s="245"/>
      <c r="P211" s="245"/>
      <c r="Q211" s="245"/>
      <c r="R211" s="245"/>
      <c r="S211" s="245"/>
      <c r="T211" s="245"/>
      <c r="U211" s="245"/>
      <c r="V211" s="245"/>
      <c r="W211" s="245"/>
      <c r="X211" s="245"/>
      <c r="Y211" s="245"/>
      <c r="Z211" s="245"/>
      <c r="AA211" s="245"/>
      <c r="AB211" s="245"/>
      <c r="AC211" s="245"/>
      <c r="AD211" s="245"/>
      <c r="AE211" s="245"/>
    </row>
    <row r="212" ht="15.75" customHeight="1">
      <c r="A212" s="245"/>
      <c r="B212" s="245"/>
      <c r="C212" s="245"/>
      <c r="D212" s="245"/>
      <c r="E212" s="245"/>
      <c r="F212" s="245"/>
      <c r="G212" s="245"/>
      <c r="H212" s="245"/>
      <c r="I212" s="245"/>
      <c r="J212" s="245"/>
      <c r="K212" s="245"/>
      <c r="L212" s="245"/>
      <c r="M212" s="245"/>
      <c r="N212" s="245"/>
      <c r="O212" s="245"/>
      <c r="P212" s="245"/>
      <c r="Q212" s="245"/>
      <c r="R212" s="245"/>
      <c r="S212" s="245"/>
      <c r="T212" s="245"/>
      <c r="U212" s="245"/>
      <c r="V212" s="245"/>
      <c r="W212" s="245"/>
      <c r="X212" s="245"/>
      <c r="Y212" s="245"/>
      <c r="Z212" s="245"/>
      <c r="AA212" s="245"/>
      <c r="AB212" s="245"/>
      <c r="AC212" s="245"/>
      <c r="AD212" s="245"/>
      <c r="AE212" s="245"/>
    </row>
    <row r="213" ht="15.75" customHeight="1">
      <c r="A213" s="245"/>
      <c r="B213" s="245"/>
      <c r="C213" s="245"/>
      <c r="D213" s="245"/>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45"/>
      <c r="AA213" s="245"/>
      <c r="AB213" s="245"/>
      <c r="AC213" s="245"/>
      <c r="AD213" s="245"/>
      <c r="AE213" s="245"/>
    </row>
    <row r="214" ht="15.75" customHeight="1">
      <c r="A214" s="245"/>
      <c r="B214" s="245"/>
      <c r="C214" s="245"/>
      <c r="D214" s="245"/>
      <c r="E214" s="245"/>
      <c r="F214" s="245"/>
      <c r="G214" s="245"/>
      <c r="H214" s="245"/>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row>
    <row r="215" ht="15.75" customHeight="1">
      <c r="A215" s="245"/>
      <c r="B215" s="245"/>
      <c r="C215" s="245"/>
      <c r="D215" s="245"/>
      <c r="E215" s="245"/>
      <c r="F215" s="245"/>
      <c r="G215" s="245"/>
      <c r="H215" s="245"/>
      <c r="I215" s="245"/>
      <c r="J215" s="245"/>
      <c r="K215" s="245"/>
      <c r="L215" s="245"/>
      <c r="M215" s="245"/>
      <c r="N215" s="245"/>
      <c r="O215" s="245"/>
      <c r="P215" s="245"/>
      <c r="Q215" s="245"/>
      <c r="R215" s="245"/>
      <c r="S215" s="245"/>
      <c r="T215" s="245"/>
      <c r="U215" s="245"/>
      <c r="V215" s="245"/>
      <c r="W215" s="245"/>
      <c r="X215" s="245"/>
      <c r="Y215" s="245"/>
      <c r="Z215" s="245"/>
      <c r="AA215" s="245"/>
      <c r="AB215" s="245"/>
      <c r="AC215" s="245"/>
      <c r="AD215" s="245"/>
      <c r="AE215" s="245"/>
    </row>
    <row r="216" ht="15.75" customHeight="1">
      <c r="A216" s="245"/>
      <c r="B216" s="245"/>
      <c r="C216" s="245"/>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c r="AC216" s="245"/>
      <c r="AD216" s="245"/>
      <c r="AE216" s="245"/>
    </row>
    <row r="217" ht="15.75" customHeight="1">
      <c r="A217" s="245"/>
      <c r="B217" s="245"/>
      <c r="C217" s="245"/>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45"/>
      <c r="AE217" s="245"/>
    </row>
    <row r="218" ht="15.75" customHeight="1">
      <c r="A218" s="245"/>
      <c r="B218" s="245"/>
      <c r="C218" s="245"/>
      <c r="D218" s="245"/>
      <c r="E218" s="245"/>
      <c r="F218" s="245"/>
      <c r="G218" s="245"/>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row>
    <row r="219" ht="15.75" customHeight="1">
      <c r="A219" s="245"/>
      <c r="B219" s="245"/>
      <c r="C219" s="245"/>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row>
    <row r="220" ht="15.75" customHeight="1">
      <c r="A220" s="245"/>
      <c r="B220" s="245"/>
      <c r="C220" s="245"/>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c r="AA220" s="245"/>
      <c r="AB220" s="245"/>
      <c r="AC220" s="245"/>
      <c r="AD220" s="245"/>
      <c r="AE220" s="245"/>
    </row>
    <row r="221" ht="15.75" customHeight="1">
      <c r="A221" s="245"/>
      <c r="B221" s="245"/>
      <c r="C221" s="245"/>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c r="AA221" s="245"/>
      <c r="AB221" s="245"/>
      <c r="AC221" s="245"/>
      <c r="AD221" s="245"/>
      <c r="AE221" s="245"/>
    </row>
    <row r="222" ht="15.75" customHeight="1">
      <c r="A222" s="245"/>
      <c r="B222" s="245"/>
      <c r="C222" s="245"/>
      <c r="D222" s="245"/>
      <c r="E222" s="245"/>
      <c r="F222" s="245"/>
      <c r="G222" s="245"/>
      <c r="H222" s="245"/>
      <c r="I222" s="245"/>
      <c r="J222" s="245"/>
      <c r="K222" s="245"/>
      <c r="L222" s="245"/>
      <c r="M222" s="245"/>
      <c r="N222" s="245"/>
      <c r="O222" s="245"/>
      <c r="P222" s="245"/>
      <c r="Q222" s="245"/>
      <c r="R222" s="245"/>
      <c r="S222" s="245"/>
      <c r="T222" s="245"/>
      <c r="U222" s="245"/>
      <c r="V222" s="245"/>
      <c r="W222" s="245"/>
      <c r="X222" s="245"/>
      <c r="Y222" s="245"/>
      <c r="Z222" s="245"/>
      <c r="AA222" s="245"/>
      <c r="AB222" s="245"/>
      <c r="AC222" s="245"/>
      <c r="AD222" s="245"/>
      <c r="AE222" s="245"/>
    </row>
    <row r="223" ht="15.75" customHeight="1">
      <c r="A223" s="245"/>
      <c r="B223" s="245"/>
      <c r="C223" s="245"/>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E223" s="245"/>
    </row>
    <row r="224" ht="15.75" customHeight="1">
      <c r="A224" s="245"/>
      <c r="B224" s="245"/>
      <c r="C224" s="245"/>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45"/>
      <c r="AE224" s="245"/>
    </row>
    <row r="225" ht="15.75" customHeight="1">
      <c r="A225" s="245"/>
      <c r="B225" s="245"/>
      <c r="C225" s="245"/>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c r="AC225" s="245"/>
      <c r="AD225" s="245"/>
      <c r="AE225" s="245"/>
    </row>
    <row r="226" ht="15.75" customHeight="1">
      <c r="A226" s="245"/>
      <c r="B226" s="245"/>
      <c r="C226" s="245"/>
      <c r="D226" s="245"/>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c r="AA226" s="245"/>
      <c r="AB226" s="245"/>
      <c r="AC226" s="245"/>
      <c r="AD226" s="245"/>
      <c r="AE226" s="245"/>
    </row>
    <row r="227" ht="15.75" customHeight="1">
      <c r="A227" s="245"/>
      <c r="B227" s="245"/>
      <c r="C227" s="245"/>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c r="AC227" s="245"/>
      <c r="AD227" s="245"/>
      <c r="AE227" s="245"/>
    </row>
    <row r="228" ht="15.75" customHeight="1">
      <c r="A228" s="245"/>
      <c r="B228" s="245"/>
      <c r="C228" s="245"/>
      <c r="D228" s="245"/>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c r="AA228" s="245"/>
      <c r="AB228" s="245"/>
      <c r="AC228" s="245"/>
      <c r="AD228" s="245"/>
      <c r="AE228" s="245"/>
    </row>
    <row r="229" ht="15.75" customHeight="1">
      <c r="A229" s="245"/>
      <c r="B229" s="245"/>
      <c r="C229" s="245"/>
      <c r="D229" s="245"/>
      <c r="E229" s="245"/>
      <c r="F229" s="245"/>
      <c r="G229" s="245"/>
      <c r="H229" s="245"/>
      <c r="I229" s="245"/>
      <c r="J229" s="245"/>
      <c r="K229" s="245"/>
      <c r="L229" s="245"/>
      <c r="M229" s="245"/>
      <c r="N229" s="245"/>
      <c r="O229" s="245"/>
      <c r="P229" s="245"/>
      <c r="Q229" s="245"/>
      <c r="R229" s="245"/>
      <c r="S229" s="245"/>
      <c r="T229" s="245"/>
      <c r="U229" s="245"/>
      <c r="V229" s="245"/>
      <c r="W229" s="245"/>
      <c r="X229" s="245"/>
      <c r="Y229" s="245"/>
      <c r="Z229" s="245"/>
      <c r="AA229" s="245"/>
      <c r="AB229" s="245"/>
      <c r="AC229" s="245"/>
      <c r="AD229" s="245"/>
      <c r="AE229" s="245"/>
    </row>
    <row r="230" ht="15.75" customHeight="1">
      <c r="A230" s="245"/>
      <c r="B230" s="245"/>
      <c r="C230" s="245"/>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c r="AC230" s="245"/>
      <c r="AD230" s="245"/>
      <c r="AE230" s="245"/>
    </row>
    <row r="231" ht="15.75" customHeight="1">
      <c r="A231" s="245"/>
      <c r="B231" s="245"/>
      <c r="C231" s="245"/>
      <c r="D231" s="245"/>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c r="AA231" s="245"/>
      <c r="AB231" s="245"/>
      <c r="AC231" s="245"/>
      <c r="AD231" s="245"/>
      <c r="AE231" s="245"/>
    </row>
    <row r="232" ht="15.75" customHeight="1">
      <c r="A232" s="245"/>
      <c r="B232" s="245"/>
      <c r="C232" s="245"/>
      <c r="D232" s="245"/>
      <c r="E232" s="245"/>
      <c r="F232" s="245"/>
      <c r="G232" s="245"/>
      <c r="H232" s="245"/>
      <c r="I232" s="245"/>
      <c r="J232" s="245"/>
      <c r="K232" s="245"/>
      <c r="L232" s="245"/>
      <c r="M232" s="245"/>
      <c r="N232" s="245"/>
      <c r="O232" s="245"/>
      <c r="P232" s="245"/>
      <c r="Q232" s="245"/>
      <c r="R232" s="245"/>
      <c r="S232" s="245"/>
      <c r="T232" s="245"/>
      <c r="U232" s="245"/>
      <c r="V232" s="245"/>
      <c r="W232" s="245"/>
      <c r="X232" s="245"/>
      <c r="Y232" s="245"/>
      <c r="Z232" s="245"/>
      <c r="AA232" s="245"/>
      <c r="AB232" s="245"/>
      <c r="AC232" s="245"/>
      <c r="AD232" s="245"/>
      <c r="AE232" s="245"/>
    </row>
    <row r="233" ht="15.75" customHeight="1">
      <c r="A233" s="245"/>
      <c r="B233" s="245"/>
      <c r="C233" s="245"/>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c r="AA233" s="245"/>
      <c r="AB233" s="245"/>
      <c r="AC233" s="245"/>
      <c r="AD233" s="245"/>
      <c r="AE233" s="245"/>
    </row>
    <row r="234" ht="15.75" customHeight="1">
      <c r="A234" s="245"/>
      <c r="B234" s="245"/>
      <c r="C234" s="245"/>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5"/>
      <c r="AE234" s="245"/>
    </row>
    <row r="235" ht="15.75" customHeight="1">
      <c r="A235" s="245"/>
      <c r="B235" s="245"/>
      <c r="C235" s="245"/>
      <c r="D235" s="245"/>
      <c r="E235" s="245"/>
      <c r="F235" s="245"/>
      <c r="G235" s="245"/>
      <c r="H235" s="245"/>
      <c r="I235" s="245"/>
      <c r="J235" s="245"/>
      <c r="K235" s="245"/>
      <c r="L235" s="245"/>
      <c r="M235" s="245"/>
      <c r="N235" s="245"/>
      <c r="O235" s="245"/>
      <c r="P235" s="245"/>
      <c r="Q235" s="245"/>
      <c r="R235" s="245"/>
      <c r="S235" s="245"/>
      <c r="T235" s="245"/>
      <c r="U235" s="245"/>
      <c r="V235" s="245"/>
      <c r="W235" s="245"/>
      <c r="X235" s="245"/>
      <c r="Y235" s="245"/>
      <c r="Z235" s="245"/>
      <c r="AA235" s="245"/>
      <c r="AB235" s="245"/>
      <c r="AC235" s="245"/>
      <c r="AD235" s="245"/>
      <c r="AE235" s="245"/>
    </row>
    <row r="236" ht="15.75" customHeight="1">
      <c r="A236" s="245"/>
      <c r="B236" s="245"/>
      <c r="C236" s="245"/>
      <c r="D236" s="245"/>
      <c r="E236" s="245"/>
      <c r="F236" s="245"/>
      <c r="G236" s="245"/>
      <c r="H236" s="245"/>
      <c r="I236" s="245"/>
      <c r="J236" s="245"/>
      <c r="K236" s="245"/>
      <c r="L236" s="245"/>
      <c r="M236" s="245"/>
      <c r="N236" s="245"/>
      <c r="O236" s="245"/>
      <c r="P236" s="245"/>
      <c r="Q236" s="245"/>
      <c r="R236" s="245"/>
      <c r="S236" s="245"/>
      <c r="T236" s="245"/>
      <c r="U236" s="245"/>
      <c r="V236" s="245"/>
      <c r="W236" s="245"/>
      <c r="X236" s="245"/>
      <c r="Y236" s="245"/>
      <c r="Z236" s="245"/>
      <c r="AA236" s="245"/>
      <c r="AB236" s="245"/>
      <c r="AC236" s="245"/>
      <c r="AD236" s="245"/>
      <c r="AE236" s="245"/>
    </row>
    <row r="237" ht="15.75" customHeight="1">
      <c r="A237" s="245"/>
      <c r="B237" s="245"/>
      <c r="C237" s="245"/>
      <c r="D237" s="245"/>
      <c r="E237" s="245"/>
      <c r="F237" s="245"/>
      <c r="G237" s="245"/>
      <c r="H237" s="245"/>
      <c r="I237" s="245"/>
      <c r="J237" s="245"/>
      <c r="K237" s="245"/>
      <c r="L237" s="245"/>
      <c r="M237" s="245"/>
      <c r="N237" s="245"/>
      <c r="O237" s="245"/>
      <c r="P237" s="245"/>
      <c r="Q237" s="245"/>
      <c r="R237" s="245"/>
      <c r="S237" s="245"/>
      <c r="T237" s="245"/>
      <c r="U237" s="245"/>
      <c r="V237" s="245"/>
      <c r="W237" s="245"/>
      <c r="X237" s="245"/>
      <c r="Y237" s="245"/>
      <c r="Z237" s="245"/>
      <c r="AA237" s="245"/>
      <c r="AB237" s="245"/>
      <c r="AC237" s="245"/>
      <c r="AD237" s="245"/>
      <c r="AE237" s="245"/>
    </row>
    <row r="238" ht="15.75" customHeight="1">
      <c r="A238" s="245"/>
      <c r="B238" s="245"/>
      <c r="C238" s="245"/>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c r="AA238" s="245"/>
      <c r="AB238" s="245"/>
      <c r="AC238" s="245"/>
      <c r="AD238" s="245"/>
      <c r="AE238" s="245"/>
    </row>
    <row r="239" ht="15.75" customHeight="1">
      <c r="A239" s="245"/>
      <c r="B239" s="245"/>
      <c r="C239" s="245"/>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c r="AE239" s="245"/>
    </row>
    <row r="240" ht="15.75" customHeight="1">
      <c r="A240" s="245"/>
      <c r="B240" s="245"/>
      <c r="C240" s="245"/>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c r="AE240" s="245"/>
    </row>
    <row r="241" ht="15.75" customHeight="1">
      <c r="A241" s="245"/>
      <c r="B241" s="245"/>
      <c r="C241" s="245"/>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c r="AE241" s="245"/>
    </row>
    <row r="242" ht="15.75" customHeight="1">
      <c r="A242" s="245"/>
      <c r="B242" s="245"/>
      <c r="C242" s="245"/>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5"/>
      <c r="AA242" s="245"/>
      <c r="AB242" s="245"/>
      <c r="AC242" s="245"/>
      <c r="AD242" s="245"/>
      <c r="AE242" s="245"/>
    </row>
    <row r="243" ht="15.75" customHeight="1">
      <c r="A243" s="245"/>
      <c r="B243" s="245"/>
      <c r="C243" s="245"/>
      <c r="D243" s="245"/>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5"/>
      <c r="AA243" s="245"/>
      <c r="AB243" s="245"/>
      <c r="AC243" s="245"/>
      <c r="AD243" s="245"/>
      <c r="AE243" s="245"/>
    </row>
    <row r="244" ht="15.75" customHeight="1">
      <c r="A244" s="245"/>
      <c r="B244" s="245"/>
      <c r="C244" s="245"/>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E244" s="245"/>
    </row>
    <row r="245" ht="15.75" customHeight="1">
      <c r="A245" s="245"/>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E245" s="245"/>
    </row>
    <row r="246" ht="15.75" customHeight="1">
      <c r="A246" s="245"/>
      <c r="B246" s="245"/>
      <c r="C246" s="245"/>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row>
    <row r="247" ht="15.75" customHeight="1">
      <c r="A247" s="245"/>
      <c r="B247" s="245"/>
      <c r="C247" s="245"/>
      <c r="D247" s="245"/>
      <c r="E247" s="245"/>
      <c r="F247" s="245"/>
      <c r="G247" s="245"/>
      <c r="H247" s="245"/>
      <c r="I247" s="245"/>
      <c r="J247" s="245"/>
      <c r="K247" s="245"/>
      <c r="L247" s="245"/>
      <c r="M247" s="245"/>
      <c r="N247" s="245"/>
      <c r="O247" s="245"/>
      <c r="P247" s="245"/>
      <c r="Q247" s="245"/>
      <c r="R247" s="245"/>
      <c r="S247" s="245"/>
      <c r="T247" s="245"/>
      <c r="U247" s="245"/>
      <c r="V247" s="245"/>
      <c r="W247" s="245"/>
      <c r="X247" s="245"/>
      <c r="Y247" s="245"/>
      <c r="Z247" s="245"/>
      <c r="AA247" s="245"/>
      <c r="AB247" s="245"/>
      <c r="AC247" s="245"/>
      <c r="AD247" s="245"/>
      <c r="AE247" s="245"/>
    </row>
    <row r="248" ht="15.75" customHeight="1">
      <c r="A248" s="245"/>
      <c r="B248" s="245"/>
      <c r="C248" s="245"/>
      <c r="D248" s="245"/>
      <c r="E248" s="245"/>
      <c r="F248" s="245"/>
      <c r="G248" s="245"/>
      <c r="H248" s="245"/>
      <c r="I248" s="245"/>
      <c r="J248" s="245"/>
      <c r="K248" s="245"/>
      <c r="L248" s="245"/>
      <c r="M248" s="245"/>
      <c r="N248" s="245"/>
      <c r="O248" s="245"/>
      <c r="P248" s="245"/>
      <c r="Q248" s="245"/>
      <c r="R248" s="245"/>
      <c r="S248" s="245"/>
      <c r="T248" s="245"/>
      <c r="U248" s="245"/>
      <c r="V248" s="245"/>
      <c r="W248" s="245"/>
      <c r="X248" s="245"/>
      <c r="Y248" s="245"/>
      <c r="Z248" s="245"/>
      <c r="AA248" s="245"/>
      <c r="AB248" s="245"/>
      <c r="AC248" s="245"/>
      <c r="AD248" s="245"/>
      <c r="AE248" s="245"/>
    </row>
    <row r="249" ht="15.75" customHeight="1">
      <c r="A249" s="245"/>
      <c r="B249" s="245"/>
      <c r="C249" s="245"/>
      <c r="D249" s="245"/>
      <c r="E249" s="245"/>
      <c r="F249" s="245"/>
      <c r="G249" s="245"/>
      <c r="H249" s="245"/>
      <c r="I249" s="245"/>
      <c r="J249" s="245"/>
      <c r="K249" s="245"/>
      <c r="L249" s="245"/>
      <c r="M249" s="245"/>
      <c r="N249" s="245"/>
      <c r="O249" s="245"/>
      <c r="P249" s="245"/>
      <c r="Q249" s="245"/>
      <c r="R249" s="245"/>
      <c r="S249" s="245"/>
      <c r="T249" s="245"/>
      <c r="U249" s="245"/>
      <c r="V249" s="245"/>
      <c r="W249" s="245"/>
      <c r="X249" s="245"/>
      <c r="Y249" s="245"/>
      <c r="Z249" s="245"/>
      <c r="AA249" s="245"/>
      <c r="AB249" s="245"/>
      <c r="AC249" s="245"/>
      <c r="AD249" s="245"/>
      <c r="AE249" s="245"/>
    </row>
    <row r="250" ht="15.75" customHeight="1">
      <c r="A250" s="245"/>
      <c r="B250" s="245"/>
      <c r="C250" s="245"/>
      <c r="D250" s="245"/>
      <c r="E250" s="245"/>
      <c r="F250" s="245"/>
      <c r="G250" s="245"/>
      <c r="H250" s="245"/>
      <c r="I250" s="245"/>
      <c r="J250" s="245"/>
      <c r="K250" s="245"/>
      <c r="L250" s="245"/>
      <c r="M250" s="245"/>
      <c r="N250" s="245"/>
      <c r="O250" s="245"/>
      <c r="P250" s="245"/>
      <c r="Q250" s="245"/>
      <c r="R250" s="245"/>
      <c r="S250" s="245"/>
      <c r="T250" s="245"/>
      <c r="U250" s="245"/>
      <c r="V250" s="245"/>
      <c r="W250" s="245"/>
      <c r="X250" s="245"/>
      <c r="Y250" s="245"/>
      <c r="Z250" s="245"/>
      <c r="AA250" s="245"/>
      <c r="AB250" s="245"/>
      <c r="AC250" s="245"/>
      <c r="AD250" s="245"/>
      <c r="AE250" s="245"/>
    </row>
    <row r="251" ht="15.75" customHeight="1">
      <c r="A251" s="245"/>
      <c r="B251" s="245"/>
      <c r="C251" s="245"/>
      <c r="D251" s="245"/>
      <c r="E251" s="245"/>
      <c r="F251" s="245"/>
      <c r="G251" s="245"/>
      <c r="H251" s="245"/>
      <c r="I251" s="245"/>
      <c r="J251" s="245"/>
      <c r="K251" s="245"/>
      <c r="L251" s="245"/>
      <c r="M251" s="245"/>
      <c r="N251" s="245"/>
      <c r="O251" s="245"/>
      <c r="P251" s="245"/>
      <c r="Q251" s="245"/>
      <c r="R251" s="245"/>
      <c r="S251" s="245"/>
      <c r="T251" s="245"/>
      <c r="U251" s="245"/>
      <c r="V251" s="245"/>
      <c r="W251" s="245"/>
      <c r="X251" s="245"/>
      <c r="Y251" s="245"/>
      <c r="Z251" s="245"/>
      <c r="AA251" s="245"/>
      <c r="AB251" s="245"/>
      <c r="AC251" s="245"/>
      <c r="AD251" s="245"/>
      <c r="AE251" s="245"/>
    </row>
    <row r="252" ht="15.75" customHeight="1">
      <c r="A252" s="245"/>
      <c r="B252" s="245"/>
      <c r="C252" s="245"/>
      <c r="D252" s="245"/>
      <c r="E252" s="245"/>
      <c r="F252" s="245"/>
      <c r="G252" s="245"/>
      <c r="H252" s="245"/>
      <c r="I252" s="245"/>
      <c r="J252" s="245"/>
      <c r="K252" s="245"/>
      <c r="L252" s="245"/>
      <c r="M252" s="245"/>
      <c r="N252" s="245"/>
      <c r="O252" s="245"/>
      <c r="P252" s="245"/>
      <c r="Q252" s="245"/>
      <c r="R252" s="245"/>
      <c r="S252" s="245"/>
      <c r="T252" s="245"/>
      <c r="U252" s="245"/>
      <c r="V252" s="245"/>
      <c r="W252" s="245"/>
      <c r="X252" s="245"/>
      <c r="Y252" s="245"/>
      <c r="Z252" s="245"/>
      <c r="AA252" s="245"/>
      <c r="AB252" s="245"/>
      <c r="AC252" s="245"/>
      <c r="AD252" s="245"/>
      <c r="AE252" s="245"/>
    </row>
    <row r="253" ht="15.75" customHeight="1">
      <c r="A253" s="245"/>
      <c r="B253" s="245"/>
      <c r="C253" s="245"/>
      <c r="D253" s="245"/>
      <c r="E253" s="245"/>
      <c r="F253" s="245"/>
      <c r="G253" s="245"/>
      <c r="H253" s="245"/>
      <c r="I253" s="245"/>
      <c r="J253" s="245"/>
      <c r="K253" s="245"/>
      <c r="L253" s="245"/>
      <c r="M253" s="245"/>
      <c r="N253" s="245"/>
      <c r="O253" s="245"/>
      <c r="P253" s="245"/>
      <c r="Q253" s="245"/>
      <c r="R253" s="245"/>
      <c r="S253" s="245"/>
      <c r="T253" s="245"/>
      <c r="U253" s="245"/>
      <c r="V253" s="245"/>
      <c r="W253" s="245"/>
      <c r="X253" s="245"/>
      <c r="Y253" s="245"/>
      <c r="Z253" s="245"/>
      <c r="AA253" s="245"/>
      <c r="AB253" s="245"/>
      <c r="AC253" s="245"/>
      <c r="AD253" s="245"/>
      <c r="AE253" s="245"/>
    </row>
    <row r="254" ht="15.75" customHeight="1">
      <c r="A254" s="245"/>
      <c r="B254" s="245"/>
      <c r="C254" s="245"/>
      <c r="D254" s="245"/>
      <c r="E254" s="245"/>
      <c r="F254" s="245"/>
      <c r="G254" s="245"/>
      <c r="H254" s="245"/>
      <c r="I254" s="245"/>
      <c r="J254" s="245"/>
      <c r="K254" s="245"/>
      <c r="L254" s="245"/>
      <c r="M254" s="245"/>
      <c r="N254" s="245"/>
      <c r="O254" s="245"/>
      <c r="P254" s="245"/>
      <c r="Q254" s="245"/>
      <c r="R254" s="245"/>
      <c r="S254" s="245"/>
      <c r="T254" s="245"/>
      <c r="U254" s="245"/>
      <c r="V254" s="245"/>
      <c r="W254" s="245"/>
      <c r="X254" s="245"/>
      <c r="Y254" s="245"/>
      <c r="Z254" s="245"/>
      <c r="AA254" s="245"/>
      <c r="AB254" s="245"/>
      <c r="AC254" s="245"/>
      <c r="AD254" s="245"/>
      <c r="AE254" s="245"/>
    </row>
    <row r="255" ht="15.75" customHeight="1">
      <c r="A255" s="245"/>
      <c r="B255" s="245"/>
      <c r="C255" s="245"/>
      <c r="D255" s="245"/>
      <c r="E255" s="245"/>
      <c r="F255" s="245"/>
      <c r="G255" s="245"/>
      <c r="H255" s="245"/>
      <c r="I255" s="245"/>
      <c r="J255" s="245"/>
      <c r="K255" s="245"/>
      <c r="L255" s="245"/>
      <c r="M255" s="245"/>
      <c r="N255" s="245"/>
      <c r="O255" s="245"/>
      <c r="P255" s="245"/>
      <c r="Q255" s="245"/>
      <c r="R255" s="245"/>
      <c r="S255" s="245"/>
      <c r="T255" s="245"/>
      <c r="U255" s="245"/>
      <c r="V255" s="245"/>
      <c r="W255" s="245"/>
      <c r="X255" s="245"/>
      <c r="Y255" s="245"/>
      <c r="Z255" s="245"/>
      <c r="AA255" s="245"/>
      <c r="AB255" s="245"/>
      <c r="AC255" s="245"/>
      <c r="AD255" s="245"/>
      <c r="AE255" s="245"/>
    </row>
    <row r="256" ht="15.75" customHeight="1">
      <c r="A256" s="245"/>
      <c r="B256" s="245"/>
      <c r="C256" s="245"/>
      <c r="D256" s="245"/>
      <c r="E256" s="245"/>
      <c r="F256" s="245"/>
      <c r="G256" s="245"/>
      <c r="H256" s="245"/>
      <c r="I256" s="245"/>
      <c r="J256" s="245"/>
      <c r="K256" s="245"/>
      <c r="L256" s="245"/>
      <c r="M256" s="245"/>
      <c r="N256" s="245"/>
      <c r="O256" s="245"/>
      <c r="P256" s="245"/>
      <c r="Q256" s="245"/>
      <c r="R256" s="245"/>
      <c r="S256" s="245"/>
      <c r="T256" s="245"/>
      <c r="U256" s="245"/>
      <c r="V256" s="245"/>
      <c r="W256" s="245"/>
      <c r="X256" s="245"/>
      <c r="Y256" s="245"/>
      <c r="Z256" s="245"/>
      <c r="AA256" s="245"/>
      <c r="AB256" s="245"/>
      <c r="AC256" s="245"/>
      <c r="AD256" s="245"/>
      <c r="AE256" s="245"/>
    </row>
    <row r="257" ht="15.75" customHeight="1">
      <c r="A257" s="245"/>
      <c r="B257" s="245"/>
      <c r="C257" s="245"/>
      <c r="D257" s="245"/>
      <c r="E257" s="245"/>
      <c r="F257" s="245"/>
      <c r="G257" s="245"/>
      <c r="H257" s="245"/>
      <c r="I257" s="245"/>
      <c r="J257" s="245"/>
      <c r="K257" s="245"/>
      <c r="L257" s="245"/>
      <c r="M257" s="245"/>
      <c r="N257" s="245"/>
      <c r="O257" s="245"/>
      <c r="P257" s="245"/>
      <c r="Q257" s="245"/>
      <c r="R257" s="245"/>
      <c r="S257" s="245"/>
      <c r="T257" s="245"/>
      <c r="U257" s="245"/>
      <c r="V257" s="245"/>
      <c r="W257" s="245"/>
      <c r="X257" s="245"/>
      <c r="Y257" s="245"/>
      <c r="Z257" s="245"/>
      <c r="AA257" s="245"/>
      <c r="AB257" s="245"/>
      <c r="AC257" s="245"/>
      <c r="AD257" s="245"/>
      <c r="AE257" s="245"/>
    </row>
    <row r="258" ht="15.75" customHeight="1">
      <c r="A258" s="245"/>
      <c r="B258" s="245"/>
      <c r="C258" s="245"/>
      <c r="D258" s="245"/>
      <c r="E258" s="245"/>
      <c r="F258" s="245"/>
      <c r="G258" s="245"/>
      <c r="H258" s="245"/>
      <c r="I258" s="245"/>
      <c r="J258" s="245"/>
      <c r="K258" s="245"/>
      <c r="L258" s="245"/>
      <c r="M258" s="245"/>
      <c r="N258" s="245"/>
      <c r="O258" s="245"/>
      <c r="P258" s="245"/>
      <c r="Q258" s="245"/>
      <c r="R258" s="245"/>
      <c r="S258" s="245"/>
      <c r="T258" s="245"/>
      <c r="U258" s="245"/>
      <c r="V258" s="245"/>
      <c r="W258" s="245"/>
      <c r="X258" s="245"/>
      <c r="Y258" s="245"/>
      <c r="Z258" s="245"/>
      <c r="AA258" s="245"/>
      <c r="AB258" s="245"/>
      <c r="AC258" s="245"/>
      <c r="AD258" s="245"/>
      <c r="AE258" s="245"/>
    </row>
    <row r="259" ht="15.75" customHeight="1">
      <c r="A259" s="245"/>
      <c r="B259" s="245"/>
      <c r="C259" s="245"/>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c r="AA259" s="245"/>
      <c r="AB259" s="245"/>
      <c r="AC259" s="245"/>
      <c r="AD259" s="245"/>
      <c r="AE259" s="245"/>
    </row>
    <row r="260" ht="15.75" customHeight="1">
      <c r="A260" s="245"/>
      <c r="B260" s="245"/>
      <c r="C260" s="245"/>
      <c r="D260" s="245"/>
      <c r="E260" s="245"/>
      <c r="F260" s="245"/>
      <c r="G260" s="245"/>
      <c r="H260" s="245"/>
      <c r="I260" s="245"/>
      <c r="J260" s="245"/>
      <c r="K260" s="245"/>
      <c r="L260" s="245"/>
      <c r="M260" s="245"/>
      <c r="N260" s="245"/>
      <c r="O260" s="245"/>
      <c r="P260" s="245"/>
      <c r="Q260" s="245"/>
      <c r="R260" s="245"/>
      <c r="S260" s="245"/>
      <c r="T260" s="245"/>
      <c r="U260" s="245"/>
      <c r="V260" s="245"/>
      <c r="W260" s="245"/>
      <c r="X260" s="245"/>
      <c r="Y260" s="245"/>
      <c r="Z260" s="245"/>
      <c r="AA260" s="245"/>
      <c r="AB260" s="245"/>
      <c r="AC260" s="245"/>
      <c r="AD260" s="245"/>
      <c r="AE260" s="245"/>
    </row>
    <row r="261" ht="15.75" customHeight="1">
      <c r="A261" s="245"/>
      <c r="B261" s="245"/>
      <c r="C261" s="245"/>
      <c r="D261" s="245"/>
      <c r="E261" s="245"/>
      <c r="F261" s="245"/>
      <c r="G261" s="245"/>
      <c r="H261" s="245"/>
      <c r="I261" s="245"/>
      <c r="J261" s="245"/>
      <c r="K261" s="245"/>
      <c r="L261" s="245"/>
      <c r="M261" s="245"/>
      <c r="N261" s="245"/>
      <c r="O261" s="245"/>
      <c r="P261" s="245"/>
      <c r="Q261" s="245"/>
      <c r="R261" s="245"/>
      <c r="S261" s="245"/>
      <c r="T261" s="245"/>
      <c r="U261" s="245"/>
      <c r="V261" s="245"/>
      <c r="W261" s="245"/>
      <c r="X261" s="245"/>
      <c r="Y261" s="245"/>
      <c r="Z261" s="245"/>
      <c r="AA261" s="245"/>
      <c r="AB261" s="245"/>
      <c r="AC261" s="245"/>
      <c r="AD261" s="245"/>
      <c r="AE261" s="245"/>
    </row>
    <row r="262" ht="15.75" customHeight="1">
      <c r="A262" s="245"/>
      <c r="B262" s="245"/>
      <c r="C262" s="245"/>
      <c r="D262" s="245"/>
      <c r="E262" s="245"/>
      <c r="F262" s="245"/>
      <c r="G262" s="245"/>
      <c r="H262" s="245"/>
      <c r="I262" s="245"/>
      <c r="J262" s="245"/>
      <c r="K262" s="245"/>
      <c r="L262" s="245"/>
      <c r="M262" s="245"/>
      <c r="N262" s="245"/>
      <c r="O262" s="245"/>
      <c r="P262" s="245"/>
      <c r="Q262" s="245"/>
      <c r="R262" s="245"/>
      <c r="S262" s="245"/>
      <c r="T262" s="245"/>
      <c r="U262" s="245"/>
      <c r="V262" s="245"/>
      <c r="W262" s="245"/>
      <c r="X262" s="245"/>
      <c r="Y262" s="245"/>
      <c r="Z262" s="245"/>
      <c r="AA262" s="245"/>
      <c r="AB262" s="245"/>
      <c r="AC262" s="245"/>
      <c r="AD262" s="245"/>
      <c r="AE262" s="245"/>
    </row>
    <row r="263" ht="15.75" customHeight="1">
      <c r="A263" s="245"/>
      <c r="B263" s="245"/>
      <c r="C263" s="245"/>
      <c r="D263" s="245"/>
      <c r="E263" s="245"/>
      <c r="F263" s="245"/>
      <c r="G263" s="245"/>
      <c r="H263" s="245"/>
      <c r="I263" s="245"/>
      <c r="J263" s="245"/>
      <c r="K263" s="245"/>
      <c r="L263" s="245"/>
      <c r="M263" s="245"/>
      <c r="N263" s="245"/>
      <c r="O263" s="245"/>
      <c r="P263" s="245"/>
      <c r="Q263" s="245"/>
      <c r="R263" s="245"/>
      <c r="S263" s="245"/>
      <c r="T263" s="245"/>
      <c r="U263" s="245"/>
      <c r="V263" s="245"/>
      <c r="W263" s="245"/>
      <c r="X263" s="245"/>
      <c r="Y263" s="245"/>
      <c r="Z263" s="245"/>
      <c r="AA263" s="245"/>
      <c r="AB263" s="245"/>
      <c r="AC263" s="245"/>
      <c r="AD263" s="245"/>
      <c r="AE263" s="245"/>
    </row>
    <row r="264" ht="15.75" customHeight="1">
      <c r="A264" s="245"/>
      <c r="B264" s="245"/>
      <c r="C264" s="245"/>
      <c r="D264" s="245"/>
      <c r="E264" s="245"/>
      <c r="F264" s="245"/>
      <c r="G264" s="245"/>
      <c r="H264" s="245"/>
      <c r="I264" s="245"/>
      <c r="J264" s="245"/>
      <c r="K264" s="245"/>
      <c r="L264" s="245"/>
      <c r="M264" s="245"/>
      <c r="N264" s="245"/>
      <c r="O264" s="245"/>
      <c r="P264" s="245"/>
      <c r="Q264" s="245"/>
      <c r="R264" s="245"/>
      <c r="S264" s="245"/>
      <c r="T264" s="245"/>
      <c r="U264" s="245"/>
      <c r="V264" s="245"/>
      <c r="W264" s="245"/>
      <c r="X264" s="245"/>
      <c r="Y264" s="245"/>
      <c r="Z264" s="245"/>
      <c r="AA264" s="245"/>
      <c r="AB264" s="245"/>
      <c r="AC264" s="245"/>
      <c r="AD264" s="245"/>
      <c r="AE264" s="245"/>
    </row>
    <row r="265" ht="15.75" customHeight="1">
      <c r="A265" s="245"/>
      <c r="B265" s="245"/>
      <c r="C265" s="245"/>
      <c r="D265" s="245"/>
      <c r="E265" s="245"/>
      <c r="F265" s="245"/>
      <c r="G265" s="245"/>
      <c r="H265" s="245"/>
      <c r="I265" s="245"/>
      <c r="J265" s="245"/>
      <c r="K265" s="245"/>
      <c r="L265" s="245"/>
      <c r="M265" s="245"/>
      <c r="N265" s="245"/>
      <c r="O265" s="245"/>
      <c r="P265" s="245"/>
      <c r="Q265" s="245"/>
      <c r="R265" s="245"/>
      <c r="S265" s="245"/>
      <c r="T265" s="245"/>
      <c r="U265" s="245"/>
      <c r="V265" s="245"/>
      <c r="W265" s="245"/>
      <c r="X265" s="245"/>
      <c r="Y265" s="245"/>
      <c r="Z265" s="245"/>
      <c r="AA265" s="245"/>
      <c r="AB265" s="245"/>
      <c r="AC265" s="245"/>
      <c r="AD265" s="245"/>
      <c r="AE265" s="245"/>
    </row>
    <row r="266" ht="15.75" customHeight="1">
      <c r="A266" s="245"/>
      <c r="B266" s="245"/>
      <c r="C266" s="245"/>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5"/>
      <c r="AE266" s="245"/>
    </row>
    <row r="267" ht="15.75" customHeight="1">
      <c r="A267" s="245"/>
      <c r="B267" s="245"/>
      <c r="C267" s="245"/>
      <c r="D267" s="245"/>
      <c r="E267" s="245"/>
      <c r="F267" s="245"/>
      <c r="G267" s="245"/>
      <c r="H267" s="245"/>
      <c r="I267" s="245"/>
      <c r="J267" s="245"/>
      <c r="K267" s="245"/>
      <c r="L267" s="245"/>
      <c r="M267" s="245"/>
      <c r="N267" s="245"/>
      <c r="O267" s="245"/>
      <c r="P267" s="245"/>
      <c r="Q267" s="245"/>
      <c r="R267" s="245"/>
      <c r="S267" s="245"/>
      <c r="T267" s="245"/>
      <c r="U267" s="245"/>
      <c r="V267" s="245"/>
      <c r="W267" s="245"/>
      <c r="X267" s="245"/>
      <c r="Y267" s="245"/>
      <c r="Z267" s="245"/>
      <c r="AA267" s="245"/>
      <c r="AB267" s="245"/>
      <c r="AC267" s="245"/>
      <c r="AD267" s="245"/>
      <c r="AE267" s="245"/>
    </row>
    <row r="268" ht="15.75" customHeight="1">
      <c r="A268" s="245"/>
      <c r="B268" s="245"/>
      <c r="C268" s="245"/>
      <c r="D268" s="245"/>
      <c r="E268" s="245"/>
      <c r="F268" s="245"/>
      <c r="G268" s="245"/>
      <c r="H268" s="245"/>
      <c r="I268" s="245"/>
      <c r="J268" s="245"/>
      <c r="K268" s="245"/>
      <c r="L268" s="245"/>
      <c r="M268" s="245"/>
      <c r="N268" s="245"/>
      <c r="O268" s="245"/>
      <c r="P268" s="245"/>
      <c r="Q268" s="245"/>
      <c r="R268" s="245"/>
      <c r="S268" s="245"/>
      <c r="T268" s="245"/>
      <c r="U268" s="245"/>
      <c r="V268" s="245"/>
      <c r="W268" s="245"/>
      <c r="X268" s="245"/>
      <c r="Y268" s="245"/>
      <c r="Z268" s="245"/>
      <c r="AA268" s="245"/>
      <c r="AB268" s="245"/>
      <c r="AC268" s="245"/>
      <c r="AD268" s="245"/>
      <c r="AE268" s="245"/>
    </row>
    <row r="269" ht="15.75" customHeight="1">
      <c r="A269" s="245"/>
      <c r="B269" s="245"/>
      <c r="C269" s="245"/>
      <c r="D269" s="245"/>
      <c r="E269" s="245"/>
      <c r="F269" s="245"/>
      <c r="G269" s="245"/>
      <c r="H269" s="245"/>
      <c r="I269" s="245"/>
      <c r="J269" s="245"/>
      <c r="K269" s="245"/>
      <c r="L269" s="245"/>
      <c r="M269" s="245"/>
      <c r="N269" s="245"/>
      <c r="O269" s="245"/>
      <c r="P269" s="245"/>
      <c r="Q269" s="245"/>
      <c r="R269" s="245"/>
      <c r="S269" s="245"/>
      <c r="T269" s="245"/>
      <c r="U269" s="245"/>
      <c r="V269" s="245"/>
      <c r="W269" s="245"/>
      <c r="X269" s="245"/>
      <c r="Y269" s="245"/>
      <c r="Z269" s="245"/>
      <c r="AA269" s="245"/>
      <c r="AB269" s="245"/>
      <c r="AC269" s="245"/>
      <c r="AD269" s="245"/>
      <c r="AE269" s="245"/>
    </row>
    <row r="270" ht="15.75" customHeight="1">
      <c r="A270" s="245"/>
      <c r="B270" s="245"/>
      <c r="C270" s="245"/>
      <c r="D270" s="245"/>
      <c r="E270" s="245"/>
      <c r="F270" s="245"/>
      <c r="G270" s="245"/>
      <c r="H270" s="245"/>
      <c r="I270" s="245"/>
      <c r="J270" s="245"/>
      <c r="K270" s="245"/>
      <c r="L270" s="245"/>
      <c r="M270" s="245"/>
      <c r="N270" s="245"/>
      <c r="O270" s="245"/>
      <c r="P270" s="245"/>
      <c r="Q270" s="245"/>
      <c r="R270" s="245"/>
      <c r="S270" s="245"/>
      <c r="T270" s="245"/>
      <c r="U270" s="245"/>
      <c r="V270" s="245"/>
      <c r="W270" s="245"/>
      <c r="X270" s="245"/>
      <c r="Y270" s="245"/>
      <c r="Z270" s="245"/>
      <c r="AA270" s="245"/>
      <c r="AB270" s="245"/>
      <c r="AC270" s="245"/>
      <c r="AD270" s="245"/>
      <c r="AE270" s="245"/>
    </row>
    <row r="271" ht="15.75" customHeight="1">
      <c r="A271" s="245"/>
      <c r="B271" s="245"/>
      <c r="C271" s="245"/>
      <c r="D271" s="245"/>
      <c r="E271" s="245"/>
      <c r="F271" s="245"/>
      <c r="G271" s="245"/>
      <c r="H271" s="245"/>
      <c r="I271" s="245"/>
      <c r="J271" s="245"/>
      <c r="K271" s="245"/>
      <c r="L271" s="245"/>
      <c r="M271" s="245"/>
      <c r="N271" s="245"/>
      <c r="O271" s="245"/>
      <c r="P271" s="245"/>
      <c r="Q271" s="245"/>
      <c r="R271" s="245"/>
      <c r="S271" s="245"/>
      <c r="T271" s="245"/>
      <c r="U271" s="245"/>
      <c r="V271" s="245"/>
      <c r="W271" s="245"/>
      <c r="X271" s="245"/>
      <c r="Y271" s="245"/>
      <c r="Z271" s="245"/>
      <c r="AA271" s="245"/>
      <c r="AB271" s="245"/>
      <c r="AC271" s="245"/>
      <c r="AD271" s="245"/>
      <c r="AE271" s="245"/>
    </row>
    <row r="272" ht="15.75" customHeight="1">
      <c r="A272" s="245"/>
      <c r="B272" s="245"/>
      <c r="C272" s="245"/>
      <c r="D272" s="245"/>
      <c r="E272" s="245"/>
      <c r="F272" s="245"/>
      <c r="G272" s="245"/>
      <c r="H272" s="245"/>
      <c r="I272" s="245"/>
      <c r="J272" s="245"/>
      <c r="K272" s="245"/>
      <c r="L272" s="245"/>
      <c r="M272" s="245"/>
      <c r="N272" s="245"/>
      <c r="O272" s="245"/>
      <c r="P272" s="245"/>
      <c r="Q272" s="245"/>
      <c r="R272" s="245"/>
      <c r="S272" s="245"/>
      <c r="T272" s="245"/>
      <c r="U272" s="245"/>
      <c r="V272" s="245"/>
      <c r="W272" s="245"/>
      <c r="X272" s="245"/>
      <c r="Y272" s="245"/>
      <c r="Z272" s="245"/>
      <c r="AA272" s="245"/>
      <c r="AB272" s="245"/>
      <c r="AC272" s="245"/>
      <c r="AD272" s="245"/>
      <c r="AE272" s="245"/>
    </row>
    <row r="273" ht="15.75" customHeight="1">
      <c r="A273" s="245"/>
      <c r="B273" s="245"/>
      <c r="C273" s="245"/>
      <c r="D273" s="245"/>
      <c r="E273" s="245"/>
      <c r="F273" s="245"/>
      <c r="G273" s="245"/>
      <c r="H273" s="245"/>
      <c r="I273" s="245"/>
      <c r="J273" s="245"/>
      <c r="K273" s="245"/>
      <c r="L273" s="245"/>
      <c r="M273" s="245"/>
      <c r="N273" s="245"/>
      <c r="O273" s="245"/>
      <c r="P273" s="245"/>
      <c r="Q273" s="245"/>
      <c r="R273" s="245"/>
      <c r="S273" s="245"/>
      <c r="T273" s="245"/>
      <c r="U273" s="245"/>
      <c r="V273" s="245"/>
      <c r="W273" s="245"/>
      <c r="X273" s="245"/>
      <c r="Y273" s="245"/>
      <c r="Z273" s="245"/>
      <c r="AA273" s="245"/>
      <c r="AB273" s="245"/>
      <c r="AC273" s="245"/>
      <c r="AD273" s="245"/>
      <c r="AE273" s="245"/>
    </row>
    <row r="274" ht="15.75" customHeight="1">
      <c r="A274" s="245"/>
      <c r="B274" s="245"/>
      <c r="C274" s="245"/>
      <c r="D274" s="245"/>
      <c r="E274" s="245"/>
      <c r="F274" s="245"/>
      <c r="G274" s="245"/>
      <c r="H274" s="245"/>
      <c r="I274" s="245"/>
      <c r="J274" s="245"/>
      <c r="K274" s="245"/>
      <c r="L274" s="245"/>
      <c r="M274" s="245"/>
      <c r="N274" s="245"/>
      <c r="O274" s="245"/>
      <c r="P274" s="245"/>
      <c r="Q274" s="245"/>
      <c r="R274" s="245"/>
      <c r="S274" s="245"/>
      <c r="T274" s="245"/>
      <c r="U274" s="245"/>
      <c r="V274" s="245"/>
      <c r="W274" s="245"/>
      <c r="X274" s="245"/>
      <c r="Y274" s="245"/>
      <c r="Z274" s="245"/>
      <c r="AA274" s="245"/>
      <c r="AB274" s="245"/>
      <c r="AC274" s="245"/>
      <c r="AD274" s="245"/>
      <c r="AE274" s="245"/>
    </row>
    <row r="275" ht="15.75" customHeight="1">
      <c r="A275" s="245"/>
      <c r="B275" s="245"/>
      <c r="C275" s="245"/>
      <c r="D275" s="245"/>
      <c r="E275" s="245"/>
      <c r="F275" s="245"/>
      <c r="G275" s="245"/>
      <c r="H275" s="245"/>
      <c r="I275" s="245"/>
      <c r="J275" s="245"/>
      <c r="K275" s="245"/>
      <c r="L275" s="245"/>
      <c r="M275" s="245"/>
      <c r="N275" s="245"/>
      <c r="O275" s="245"/>
      <c r="P275" s="245"/>
      <c r="Q275" s="245"/>
      <c r="R275" s="245"/>
      <c r="S275" s="245"/>
      <c r="T275" s="245"/>
      <c r="U275" s="245"/>
      <c r="V275" s="245"/>
      <c r="W275" s="245"/>
      <c r="X275" s="245"/>
      <c r="Y275" s="245"/>
      <c r="Z275" s="245"/>
      <c r="AA275" s="245"/>
      <c r="AB275" s="245"/>
      <c r="AC275" s="245"/>
      <c r="AD275" s="245"/>
      <c r="AE275" s="245"/>
    </row>
    <row r="276" ht="15.75" customHeight="1">
      <c r="A276" s="245"/>
      <c r="B276" s="245"/>
      <c r="C276" s="245"/>
      <c r="D276" s="245"/>
      <c r="E276" s="245"/>
      <c r="F276" s="245"/>
      <c r="G276" s="245"/>
      <c r="H276" s="245"/>
      <c r="I276" s="245"/>
      <c r="J276" s="245"/>
      <c r="K276" s="245"/>
      <c r="L276" s="245"/>
      <c r="M276" s="245"/>
      <c r="N276" s="245"/>
      <c r="O276" s="245"/>
      <c r="P276" s="245"/>
      <c r="Q276" s="245"/>
      <c r="R276" s="245"/>
      <c r="S276" s="245"/>
      <c r="T276" s="245"/>
      <c r="U276" s="245"/>
      <c r="V276" s="245"/>
      <c r="W276" s="245"/>
      <c r="X276" s="245"/>
      <c r="Y276" s="245"/>
      <c r="Z276" s="245"/>
      <c r="AA276" s="245"/>
      <c r="AB276" s="245"/>
      <c r="AC276" s="245"/>
      <c r="AD276" s="245"/>
      <c r="AE276" s="245"/>
    </row>
    <row r="277" ht="15.75" customHeight="1">
      <c r="A277" s="245"/>
      <c r="B277" s="245"/>
      <c r="C277" s="245"/>
      <c r="D277" s="245"/>
      <c r="E277" s="245"/>
      <c r="F277" s="245"/>
      <c r="G277" s="245"/>
      <c r="H277" s="245"/>
      <c r="I277" s="245"/>
      <c r="J277" s="245"/>
      <c r="K277" s="245"/>
      <c r="L277" s="245"/>
      <c r="M277" s="245"/>
      <c r="N277" s="245"/>
      <c r="O277" s="245"/>
      <c r="P277" s="245"/>
      <c r="Q277" s="245"/>
      <c r="R277" s="245"/>
      <c r="S277" s="245"/>
      <c r="T277" s="245"/>
      <c r="U277" s="245"/>
      <c r="V277" s="245"/>
      <c r="W277" s="245"/>
      <c r="X277" s="245"/>
      <c r="Y277" s="245"/>
      <c r="Z277" s="245"/>
      <c r="AA277" s="245"/>
      <c r="AB277" s="245"/>
      <c r="AC277" s="245"/>
      <c r="AD277" s="245"/>
      <c r="AE277" s="245"/>
    </row>
    <row r="278" ht="15.75" customHeight="1">
      <c r="A278" s="245"/>
      <c r="B278" s="245"/>
      <c r="C278" s="245"/>
      <c r="D278" s="245"/>
      <c r="E278" s="245"/>
      <c r="F278" s="245"/>
      <c r="G278" s="245"/>
      <c r="H278" s="245"/>
      <c r="I278" s="245"/>
      <c r="J278" s="245"/>
      <c r="K278" s="245"/>
      <c r="L278" s="245"/>
      <c r="M278" s="245"/>
      <c r="N278" s="245"/>
      <c r="O278" s="245"/>
      <c r="P278" s="245"/>
      <c r="Q278" s="245"/>
      <c r="R278" s="245"/>
      <c r="S278" s="245"/>
      <c r="T278" s="245"/>
      <c r="U278" s="245"/>
      <c r="V278" s="245"/>
      <c r="W278" s="245"/>
      <c r="X278" s="245"/>
      <c r="Y278" s="245"/>
      <c r="Z278" s="245"/>
      <c r="AA278" s="245"/>
      <c r="AB278" s="245"/>
      <c r="AC278" s="245"/>
      <c r="AD278" s="245"/>
      <c r="AE278" s="245"/>
    </row>
    <row r="279" ht="15.75" customHeight="1">
      <c r="A279" s="245"/>
      <c r="B279" s="245"/>
      <c r="C279" s="245"/>
      <c r="D279" s="245"/>
      <c r="E279" s="245"/>
      <c r="F279" s="245"/>
      <c r="G279" s="245"/>
      <c r="H279" s="245"/>
      <c r="I279" s="245"/>
      <c r="J279" s="245"/>
      <c r="K279" s="245"/>
      <c r="L279" s="245"/>
      <c r="M279" s="245"/>
      <c r="N279" s="245"/>
      <c r="O279" s="245"/>
      <c r="P279" s="245"/>
      <c r="Q279" s="245"/>
      <c r="R279" s="245"/>
      <c r="S279" s="245"/>
      <c r="T279" s="245"/>
      <c r="U279" s="245"/>
      <c r="V279" s="245"/>
      <c r="W279" s="245"/>
      <c r="X279" s="245"/>
      <c r="Y279" s="245"/>
      <c r="Z279" s="245"/>
      <c r="AA279" s="245"/>
      <c r="AB279" s="245"/>
      <c r="AC279" s="245"/>
      <c r="AD279" s="245"/>
      <c r="AE279" s="245"/>
    </row>
    <row r="280" ht="15.75" customHeight="1">
      <c r="A280" s="245"/>
      <c r="B280" s="245"/>
      <c r="C280" s="245"/>
      <c r="D280" s="245"/>
      <c r="E280" s="245"/>
      <c r="F280" s="245"/>
      <c r="G280" s="245"/>
      <c r="H280" s="245"/>
      <c r="I280" s="245"/>
      <c r="J280" s="245"/>
      <c r="K280" s="245"/>
      <c r="L280" s="245"/>
      <c r="M280" s="245"/>
      <c r="N280" s="245"/>
      <c r="O280" s="245"/>
      <c r="P280" s="245"/>
      <c r="Q280" s="245"/>
      <c r="R280" s="245"/>
      <c r="S280" s="245"/>
      <c r="T280" s="245"/>
      <c r="U280" s="245"/>
      <c r="V280" s="245"/>
      <c r="W280" s="245"/>
      <c r="X280" s="245"/>
      <c r="Y280" s="245"/>
      <c r="Z280" s="245"/>
      <c r="AA280" s="245"/>
      <c r="AB280" s="245"/>
      <c r="AC280" s="245"/>
      <c r="AD280" s="245"/>
      <c r="AE280" s="245"/>
    </row>
    <row r="281" ht="15.75" customHeight="1">
      <c r="A281" s="245"/>
      <c r="B281" s="245"/>
      <c r="C281" s="245"/>
      <c r="D281" s="245"/>
      <c r="E281" s="245"/>
      <c r="F281" s="245"/>
      <c r="G281" s="245"/>
      <c r="H281" s="245"/>
      <c r="I281" s="245"/>
      <c r="J281" s="245"/>
      <c r="K281" s="245"/>
      <c r="L281" s="245"/>
      <c r="M281" s="245"/>
      <c r="N281" s="245"/>
      <c r="O281" s="245"/>
      <c r="P281" s="245"/>
      <c r="Q281" s="245"/>
      <c r="R281" s="245"/>
      <c r="S281" s="245"/>
      <c r="T281" s="245"/>
      <c r="U281" s="245"/>
      <c r="V281" s="245"/>
      <c r="W281" s="245"/>
      <c r="X281" s="245"/>
      <c r="Y281" s="245"/>
      <c r="Z281" s="245"/>
      <c r="AA281" s="245"/>
      <c r="AB281" s="245"/>
      <c r="AC281" s="245"/>
      <c r="AD281" s="245"/>
      <c r="AE281" s="245"/>
    </row>
    <row r="282" ht="15.75" customHeight="1">
      <c r="A282" s="245"/>
      <c r="B282" s="245"/>
      <c r="C282" s="245"/>
      <c r="D282" s="245"/>
      <c r="E282" s="245"/>
      <c r="F282" s="245"/>
      <c r="G282" s="245"/>
      <c r="H282" s="245"/>
      <c r="I282" s="245"/>
      <c r="J282" s="245"/>
      <c r="K282" s="245"/>
      <c r="L282" s="245"/>
      <c r="M282" s="245"/>
      <c r="N282" s="245"/>
      <c r="O282" s="245"/>
      <c r="P282" s="245"/>
      <c r="Q282" s="245"/>
      <c r="R282" s="245"/>
      <c r="S282" s="245"/>
      <c r="T282" s="245"/>
      <c r="U282" s="245"/>
      <c r="V282" s="245"/>
      <c r="W282" s="245"/>
      <c r="X282" s="245"/>
      <c r="Y282" s="245"/>
      <c r="Z282" s="245"/>
      <c r="AA282" s="245"/>
      <c r="AB282" s="245"/>
      <c r="AC282" s="245"/>
      <c r="AD282" s="245"/>
      <c r="AE282" s="245"/>
    </row>
    <row r="283" ht="15.75" customHeight="1">
      <c r="A283" s="245"/>
      <c r="B283" s="245"/>
      <c r="C283" s="245"/>
      <c r="D283" s="245"/>
      <c r="E283" s="245"/>
      <c r="F283" s="245"/>
      <c r="G283" s="245"/>
      <c r="H283" s="245"/>
      <c r="I283" s="245"/>
      <c r="J283" s="245"/>
      <c r="K283" s="245"/>
      <c r="L283" s="245"/>
      <c r="M283" s="245"/>
      <c r="N283" s="245"/>
      <c r="O283" s="245"/>
      <c r="P283" s="245"/>
      <c r="Q283" s="245"/>
      <c r="R283" s="245"/>
      <c r="S283" s="245"/>
      <c r="T283" s="245"/>
      <c r="U283" s="245"/>
      <c r="V283" s="245"/>
      <c r="W283" s="245"/>
      <c r="X283" s="245"/>
      <c r="Y283" s="245"/>
      <c r="Z283" s="245"/>
      <c r="AA283" s="245"/>
      <c r="AB283" s="245"/>
      <c r="AC283" s="245"/>
      <c r="AD283" s="245"/>
      <c r="AE283" s="245"/>
    </row>
    <row r="284" ht="15.75" customHeight="1">
      <c r="A284" s="245"/>
      <c r="B284" s="245"/>
      <c r="C284" s="245"/>
      <c r="D284" s="245"/>
      <c r="E284" s="245"/>
      <c r="F284" s="245"/>
      <c r="G284" s="245"/>
      <c r="H284" s="245"/>
      <c r="I284" s="245"/>
      <c r="J284" s="245"/>
      <c r="K284" s="245"/>
      <c r="L284" s="245"/>
      <c r="M284" s="245"/>
      <c r="N284" s="245"/>
      <c r="O284" s="245"/>
      <c r="P284" s="245"/>
      <c r="Q284" s="245"/>
      <c r="R284" s="245"/>
      <c r="S284" s="245"/>
      <c r="T284" s="245"/>
      <c r="U284" s="245"/>
      <c r="V284" s="245"/>
      <c r="W284" s="245"/>
      <c r="X284" s="245"/>
      <c r="Y284" s="245"/>
      <c r="Z284" s="245"/>
      <c r="AA284" s="245"/>
      <c r="AB284" s="245"/>
      <c r="AC284" s="245"/>
      <c r="AD284" s="245"/>
      <c r="AE284" s="245"/>
    </row>
    <row r="285" ht="15.75" customHeight="1">
      <c r="A285" s="245"/>
      <c r="B285" s="245"/>
      <c r="C285" s="245"/>
      <c r="D285" s="245"/>
      <c r="E285" s="245"/>
      <c r="F285" s="245"/>
      <c r="G285" s="245"/>
      <c r="H285" s="245"/>
      <c r="I285" s="245"/>
      <c r="J285" s="245"/>
      <c r="K285" s="245"/>
      <c r="L285" s="245"/>
      <c r="M285" s="245"/>
      <c r="N285" s="245"/>
      <c r="O285" s="245"/>
      <c r="P285" s="245"/>
      <c r="Q285" s="245"/>
      <c r="R285" s="245"/>
      <c r="S285" s="245"/>
      <c r="T285" s="245"/>
      <c r="U285" s="245"/>
      <c r="V285" s="245"/>
      <c r="W285" s="245"/>
      <c r="X285" s="245"/>
      <c r="Y285" s="245"/>
      <c r="Z285" s="245"/>
      <c r="AA285" s="245"/>
      <c r="AB285" s="245"/>
      <c r="AC285" s="245"/>
      <c r="AD285" s="245"/>
      <c r="AE285" s="245"/>
    </row>
    <row r="286" ht="15.75" customHeight="1">
      <c r="A286" s="245"/>
      <c r="B286" s="245"/>
      <c r="C286" s="245"/>
      <c r="D286" s="245"/>
      <c r="E286" s="245"/>
      <c r="F286" s="245"/>
      <c r="G286" s="245"/>
      <c r="H286" s="245"/>
      <c r="I286" s="245"/>
      <c r="J286" s="245"/>
      <c r="K286" s="245"/>
      <c r="L286" s="245"/>
      <c r="M286" s="245"/>
      <c r="N286" s="245"/>
      <c r="O286" s="245"/>
      <c r="P286" s="245"/>
      <c r="Q286" s="245"/>
      <c r="R286" s="245"/>
      <c r="S286" s="245"/>
      <c r="T286" s="245"/>
      <c r="U286" s="245"/>
      <c r="V286" s="245"/>
      <c r="W286" s="245"/>
      <c r="X286" s="245"/>
      <c r="Y286" s="245"/>
      <c r="Z286" s="245"/>
      <c r="AA286" s="245"/>
      <c r="AB286" s="245"/>
      <c r="AC286" s="245"/>
      <c r="AD286" s="245"/>
      <c r="AE286" s="245"/>
    </row>
    <row r="287" ht="15.75" customHeight="1">
      <c r="A287" s="245"/>
      <c r="B287" s="245"/>
      <c r="C287" s="245"/>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c r="AC287" s="245"/>
      <c r="AD287" s="245"/>
      <c r="AE287" s="245"/>
    </row>
    <row r="288" ht="15.75" customHeight="1">
      <c r="A288" s="245"/>
      <c r="B288" s="245"/>
      <c r="C288" s="245"/>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c r="AA288" s="245"/>
      <c r="AB288" s="245"/>
      <c r="AC288" s="245"/>
      <c r="AD288" s="245"/>
      <c r="AE288" s="245"/>
    </row>
    <row r="289" ht="15.75" customHeight="1">
      <c r="A289" s="245"/>
      <c r="B289" s="245"/>
      <c r="C289" s="245"/>
      <c r="D289" s="245"/>
      <c r="E289" s="245"/>
      <c r="F289" s="245"/>
      <c r="G289" s="245"/>
      <c r="H289" s="245"/>
      <c r="I289" s="245"/>
      <c r="J289" s="245"/>
      <c r="K289" s="245"/>
      <c r="L289" s="245"/>
      <c r="M289" s="245"/>
      <c r="N289" s="245"/>
      <c r="O289" s="245"/>
      <c r="P289" s="245"/>
      <c r="Q289" s="245"/>
      <c r="R289" s="245"/>
      <c r="S289" s="245"/>
      <c r="T289" s="245"/>
      <c r="U289" s="245"/>
      <c r="V289" s="245"/>
      <c r="W289" s="245"/>
      <c r="X289" s="245"/>
      <c r="Y289" s="245"/>
      <c r="Z289" s="245"/>
      <c r="AA289" s="245"/>
      <c r="AB289" s="245"/>
      <c r="AC289" s="245"/>
      <c r="AD289" s="245"/>
      <c r="AE289" s="245"/>
    </row>
    <row r="290" ht="15.75" customHeight="1">
      <c r="A290" s="245"/>
      <c r="B290" s="245"/>
      <c r="C290" s="245"/>
      <c r="D290" s="245"/>
      <c r="E290" s="245"/>
      <c r="F290" s="245"/>
      <c r="G290" s="245"/>
      <c r="H290" s="245"/>
      <c r="I290" s="245"/>
      <c r="J290" s="245"/>
      <c r="K290" s="245"/>
      <c r="L290" s="245"/>
      <c r="M290" s="245"/>
      <c r="N290" s="245"/>
      <c r="O290" s="245"/>
      <c r="P290" s="245"/>
      <c r="Q290" s="245"/>
      <c r="R290" s="245"/>
      <c r="S290" s="245"/>
      <c r="T290" s="245"/>
      <c r="U290" s="245"/>
      <c r="V290" s="245"/>
      <c r="W290" s="245"/>
      <c r="X290" s="245"/>
      <c r="Y290" s="245"/>
      <c r="Z290" s="245"/>
      <c r="AA290" s="245"/>
      <c r="AB290" s="245"/>
      <c r="AC290" s="245"/>
      <c r="AD290" s="245"/>
      <c r="AE290" s="245"/>
    </row>
    <row r="291" ht="15.75" customHeight="1">
      <c r="A291" s="245"/>
      <c r="B291" s="245"/>
      <c r="C291" s="245"/>
      <c r="D291" s="245"/>
      <c r="E291" s="245"/>
      <c r="F291" s="245"/>
      <c r="G291" s="245"/>
      <c r="H291" s="245"/>
      <c r="I291" s="245"/>
      <c r="J291" s="245"/>
      <c r="K291" s="245"/>
      <c r="L291" s="245"/>
      <c r="M291" s="245"/>
      <c r="N291" s="245"/>
      <c r="O291" s="245"/>
      <c r="P291" s="245"/>
      <c r="Q291" s="245"/>
      <c r="R291" s="245"/>
      <c r="S291" s="245"/>
      <c r="T291" s="245"/>
      <c r="U291" s="245"/>
      <c r="V291" s="245"/>
      <c r="W291" s="245"/>
      <c r="X291" s="245"/>
      <c r="Y291" s="245"/>
      <c r="Z291" s="245"/>
      <c r="AA291" s="245"/>
      <c r="AB291" s="245"/>
      <c r="AC291" s="245"/>
      <c r="AD291" s="245"/>
      <c r="AE291" s="245"/>
    </row>
    <row r="292" ht="15.75" customHeight="1">
      <c r="A292" s="245"/>
      <c r="B292" s="245"/>
      <c r="C292" s="245"/>
      <c r="D292" s="245"/>
      <c r="E292" s="245"/>
      <c r="F292" s="245"/>
      <c r="G292" s="245"/>
      <c r="H292" s="245"/>
      <c r="I292" s="245"/>
      <c r="J292" s="245"/>
      <c r="K292" s="245"/>
      <c r="L292" s="245"/>
      <c r="M292" s="245"/>
      <c r="N292" s="245"/>
      <c r="O292" s="245"/>
      <c r="P292" s="245"/>
      <c r="Q292" s="245"/>
      <c r="R292" s="245"/>
      <c r="S292" s="245"/>
      <c r="T292" s="245"/>
      <c r="U292" s="245"/>
      <c r="V292" s="245"/>
      <c r="W292" s="245"/>
      <c r="X292" s="245"/>
      <c r="Y292" s="245"/>
      <c r="Z292" s="245"/>
      <c r="AA292" s="245"/>
      <c r="AB292" s="245"/>
      <c r="AC292" s="245"/>
      <c r="AD292" s="245"/>
      <c r="AE292" s="245"/>
    </row>
    <row r="293" ht="15.75" customHeight="1">
      <c r="A293" s="245"/>
      <c r="B293" s="245"/>
      <c r="C293" s="245"/>
      <c r="D293" s="245"/>
      <c r="E293" s="245"/>
      <c r="F293" s="245"/>
      <c r="G293" s="245"/>
      <c r="H293" s="245"/>
      <c r="I293" s="245"/>
      <c r="J293" s="245"/>
      <c r="K293" s="245"/>
      <c r="L293" s="245"/>
      <c r="M293" s="245"/>
      <c r="N293" s="245"/>
      <c r="O293" s="245"/>
      <c r="P293" s="245"/>
      <c r="Q293" s="245"/>
      <c r="R293" s="245"/>
      <c r="S293" s="245"/>
      <c r="T293" s="245"/>
      <c r="U293" s="245"/>
      <c r="V293" s="245"/>
      <c r="W293" s="245"/>
      <c r="X293" s="245"/>
      <c r="Y293" s="245"/>
      <c r="Z293" s="245"/>
      <c r="AA293" s="245"/>
      <c r="AB293" s="245"/>
      <c r="AC293" s="245"/>
      <c r="AD293" s="245"/>
      <c r="AE293" s="245"/>
    </row>
    <row r="294" ht="15.75" customHeight="1">
      <c r="A294" s="245"/>
      <c r="B294" s="245"/>
      <c r="C294" s="245"/>
      <c r="D294" s="245"/>
      <c r="E294" s="245"/>
      <c r="F294" s="245"/>
      <c r="G294" s="245"/>
      <c r="H294" s="245"/>
      <c r="I294" s="245"/>
      <c r="J294" s="245"/>
      <c r="K294" s="245"/>
      <c r="L294" s="245"/>
      <c r="M294" s="245"/>
      <c r="N294" s="245"/>
      <c r="O294" s="245"/>
      <c r="P294" s="245"/>
      <c r="Q294" s="245"/>
      <c r="R294" s="245"/>
      <c r="S294" s="245"/>
      <c r="T294" s="245"/>
      <c r="U294" s="245"/>
      <c r="V294" s="245"/>
      <c r="W294" s="245"/>
      <c r="X294" s="245"/>
      <c r="Y294" s="245"/>
      <c r="Z294" s="245"/>
      <c r="AA294" s="245"/>
      <c r="AB294" s="245"/>
      <c r="AC294" s="245"/>
      <c r="AD294" s="245"/>
      <c r="AE294" s="245"/>
    </row>
    <row r="295" ht="15.75" customHeight="1">
      <c r="A295" s="245"/>
      <c r="B295" s="245"/>
      <c r="C295" s="245"/>
      <c r="D295" s="245"/>
      <c r="E295" s="245"/>
      <c r="F295" s="245"/>
      <c r="G295" s="245"/>
      <c r="H295" s="245"/>
      <c r="I295" s="245"/>
      <c r="J295" s="245"/>
      <c r="K295" s="245"/>
      <c r="L295" s="245"/>
      <c r="M295" s="245"/>
      <c r="N295" s="245"/>
      <c r="O295" s="245"/>
      <c r="P295" s="245"/>
      <c r="Q295" s="245"/>
      <c r="R295" s="245"/>
      <c r="S295" s="245"/>
      <c r="T295" s="245"/>
      <c r="U295" s="245"/>
      <c r="V295" s="245"/>
      <c r="W295" s="245"/>
      <c r="X295" s="245"/>
      <c r="Y295" s="245"/>
      <c r="Z295" s="245"/>
      <c r="AA295" s="245"/>
      <c r="AB295" s="245"/>
      <c r="AC295" s="245"/>
      <c r="AD295" s="245"/>
      <c r="AE295" s="245"/>
    </row>
    <row r="296" ht="15.75" customHeight="1">
      <c r="A296" s="245"/>
      <c r="B296" s="245"/>
      <c r="C296" s="245"/>
      <c r="D296" s="245"/>
      <c r="E296" s="245"/>
      <c r="F296" s="245"/>
      <c r="G296" s="245"/>
      <c r="H296" s="245"/>
      <c r="I296" s="245"/>
      <c r="J296" s="245"/>
      <c r="K296" s="245"/>
      <c r="L296" s="245"/>
      <c r="M296" s="245"/>
      <c r="N296" s="245"/>
      <c r="O296" s="245"/>
      <c r="P296" s="245"/>
      <c r="Q296" s="245"/>
      <c r="R296" s="245"/>
      <c r="S296" s="245"/>
      <c r="T296" s="245"/>
      <c r="U296" s="245"/>
      <c r="V296" s="245"/>
      <c r="W296" s="245"/>
      <c r="X296" s="245"/>
      <c r="Y296" s="245"/>
      <c r="Z296" s="245"/>
      <c r="AA296" s="245"/>
      <c r="AB296" s="245"/>
      <c r="AC296" s="245"/>
      <c r="AD296" s="245"/>
      <c r="AE296" s="245"/>
    </row>
    <row r="297" ht="15.75" customHeight="1">
      <c r="A297" s="245"/>
      <c r="B297" s="245"/>
      <c r="C297" s="245"/>
      <c r="D297" s="245"/>
      <c r="E297" s="245"/>
      <c r="F297" s="245"/>
      <c r="G297" s="245"/>
      <c r="H297" s="245"/>
      <c r="I297" s="245"/>
      <c r="J297" s="245"/>
      <c r="K297" s="245"/>
      <c r="L297" s="245"/>
      <c r="M297" s="245"/>
      <c r="N297" s="245"/>
      <c r="O297" s="245"/>
      <c r="P297" s="245"/>
      <c r="Q297" s="245"/>
      <c r="R297" s="245"/>
      <c r="S297" s="245"/>
      <c r="T297" s="245"/>
      <c r="U297" s="245"/>
      <c r="V297" s="245"/>
      <c r="W297" s="245"/>
      <c r="X297" s="245"/>
      <c r="Y297" s="245"/>
      <c r="Z297" s="245"/>
      <c r="AA297" s="245"/>
      <c r="AB297" s="245"/>
      <c r="AC297" s="245"/>
      <c r="AD297" s="245"/>
      <c r="AE297" s="245"/>
    </row>
    <row r="298" ht="15.75" customHeight="1">
      <c r="A298" s="245"/>
      <c r="B298" s="245"/>
      <c r="C298" s="245"/>
      <c r="D298" s="245"/>
      <c r="E298" s="245"/>
      <c r="F298" s="245"/>
      <c r="G298" s="245"/>
      <c r="H298" s="245"/>
      <c r="I298" s="245"/>
      <c r="J298" s="245"/>
      <c r="K298" s="245"/>
      <c r="L298" s="245"/>
      <c r="M298" s="245"/>
      <c r="N298" s="245"/>
      <c r="O298" s="245"/>
      <c r="P298" s="245"/>
      <c r="Q298" s="245"/>
      <c r="R298" s="245"/>
      <c r="S298" s="245"/>
      <c r="T298" s="245"/>
      <c r="U298" s="245"/>
      <c r="V298" s="245"/>
      <c r="W298" s="245"/>
      <c r="X298" s="245"/>
      <c r="Y298" s="245"/>
      <c r="Z298" s="245"/>
      <c r="AA298" s="245"/>
      <c r="AB298" s="245"/>
      <c r="AC298" s="245"/>
      <c r="AD298" s="245"/>
      <c r="AE298" s="245"/>
    </row>
    <row r="299" ht="15.75" customHeight="1">
      <c r="A299" s="245"/>
      <c r="B299" s="245"/>
      <c r="C299" s="245"/>
      <c r="D299" s="245"/>
      <c r="E299" s="245"/>
      <c r="F299" s="245"/>
      <c r="G299" s="245"/>
      <c r="H299" s="245"/>
      <c r="I299" s="245"/>
      <c r="J299" s="245"/>
      <c r="K299" s="245"/>
      <c r="L299" s="245"/>
      <c r="M299" s="245"/>
      <c r="N299" s="245"/>
      <c r="O299" s="245"/>
      <c r="P299" s="245"/>
      <c r="Q299" s="245"/>
      <c r="R299" s="245"/>
      <c r="S299" s="245"/>
      <c r="T299" s="245"/>
      <c r="U299" s="245"/>
      <c r="V299" s="245"/>
      <c r="W299" s="245"/>
      <c r="X299" s="245"/>
      <c r="Y299" s="245"/>
      <c r="Z299" s="245"/>
      <c r="AA299" s="245"/>
      <c r="AB299" s="245"/>
      <c r="AC299" s="245"/>
      <c r="AD299" s="245"/>
      <c r="AE299" s="245"/>
    </row>
    <row r="300" ht="15.75" customHeight="1">
      <c r="A300" s="245"/>
      <c r="B300" s="245"/>
      <c r="C300" s="245"/>
      <c r="D300" s="245"/>
      <c r="E300" s="245"/>
      <c r="F300" s="245"/>
      <c r="G300" s="245"/>
      <c r="H300" s="245"/>
      <c r="I300" s="245"/>
      <c r="J300" s="245"/>
      <c r="K300" s="245"/>
      <c r="L300" s="245"/>
      <c r="M300" s="245"/>
      <c r="N300" s="245"/>
      <c r="O300" s="245"/>
      <c r="P300" s="245"/>
      <c r="Q300" s="245"/>
      <c r="R300" s="245"/>
      <c r="S300" s="245"/>
      <c r="T300" s="245"/>
      <c r="U300" s="245"/>
      <c r="V300" s="245"/>
      <c r="W300" s="245"/>
      <c r="X300" s="245"/>
      <c r="Y300" s="245"/>
      <c r="Z300" s="245"/>
      <c r="AA300" s="245"/>
      <c r="AB300" s="245"/>
      <c r="AC300" s="245"/>
      <c r="AD300" s="245"/>
      <c r="AE300" s="245"/>
    </row>
    <row r="301" ht="15.75" customHeight="1">
      <c r="A301" s="245"/>
      <c r="B301" s="245"/>
      <c r="C301" s="245"/>
      <c r="D301" s="245"/>
      <c r="E301" s="245"/>
      <c r="F301" s="245"/>
      <c r="G301" s="245"/>
      <c r="H301" s="245"/>
      <c r="I301" s="245"/>
      <c r="J301" s="245"/>
      <c r="K301" s="245"/>
      <c r="L301" s="245"/>
      <c r="M301" s="245"/>
      <c r="N301" s="245"/>
      <c r="O301" s="245"/>
      <c r="P301" s="245"/>
      <c r="Q301" s="245"/>
      <c r="R301" s="245"/>
      <c r="S301" s="245"/>
      <c r="T301" s="245"/>
      <c r="U301" s="245"/>
      <c r="V301" s="245"/>
      <c r="W301" s="245"/>
      <c r="X301" s="245"/>
      <c r="Y301" s="245"/>
      <c r="Z301" s="245"/>
      <c r="AA301" s="245"/>
      <c r="AB301" s="245"/>
      <c r="AC301" s="245"/>
      <c r="AD301" s="245"/>
      <c r="AE301" s="245"/>
    </row>
    <row r="302" ht="15.75" customHeight="1">
      <c r="A302" s="245"/>
      <c r="B302" s="245"/>
      <c r="C302" s="245"/>
      <c r="D302" s="245"/>
      <c r="E302" s="245"/>
      <c r="F302" s="245"/>
      <c r="G302" s="245"/>
      <c r="H302" s="245"/>
      <c r="I302" s="245"/>
      <c r="J302" s="245"/>
      <c r="K302" s="245"/>
      <c r="L302" s="245"/>
      <c r="M302" s="245"/>
      <c r="N302" s="245"/>
      <c r="O302" s="245"/>
      <c r="P302" s="245"/>
      <c r="Q302" s="245"/>
      <c r="R302" s="245"/>
      <c r="S302" s="245"/>
      <c r="T302" s="245"/>
      <c r="U302" s="245"/>
      <c r="V302" s="245"/>
      <c r="W302" s="245"/>
      <c r="X302" s="245"/>
      <c r="Y302" s="245"/>
      <c r="Z302" s="245"/>
      <c r="AA302" s="245"/>
      <c r="AB302" s="245"/>
      <c r="AC302" s="245"/>
      <c r="AD302" s="245"/>
      <c r="AE302" s="245"/>
    </row>
    <row r="303" ht="15.75" customHeight="1">
      <c r="A303" s="245"/>
      <c r="B303" s="245"/>
      <c r="C303" s="245"/>
      <c r="D303" s="245"/>
      <c r="E303" s="245"/>
      <c r="F303" s="245"/>
      <c r="G303" s="245"/>
      <c r="H303" s="245"/>
      <c r="I303" s="245"/>
      <c r="J303" s="245"/>
      <c r="K303" s="245"/>
      <c r="L303" s="245"/>
      <c r="M303" s="245"/>
      <c r="N303" s="245"/>
      <c r="O303" s="245"/>
      <c r="P303" s="245"/>
      <c r="Q303" s="245"/>
      <c r="R303" s="245"/>
      <c r="S303" s="245"/>
      <c r="T303" s="245"/>
      <c r="U303" s="245"/>
      <c r="V303" s="245"/>
      <c r="W303" s="245"/>
      <c r="X303" s="245"/>
      <c r="Y303" s="245"/>
      <c r="Z303" s="245"/>
      <c r="AA303" s="245"/>
      <c r="AB303" s="245"/>
      <c r="AC303" s="245"/>
      <c r="AD303" s="245"/>
      <c r="AE303" s="245"/>
    </row>
    <row r="304" ht="15.75" customHeight="1">
      <c r="A304" s="245"/>
      <c r="B304" s="245"/>
      <c r="C304" s="245"/>
      <c r="D304" s="245"/>
      <c r="E304" s="245"/>
      <c r="F304" s="245"/>
      <c r="G304" s="245"/>
      <c r="H304" s="245"/>
      <c r="I304" s="245"/>
      <c r="J304" s="245"/>
      <c r="K304" s="245"/>
      <c r="L304" s="245"/>
      <c r="M304" s="245"/>
      <c r="N304" s="245"/>
      <c r="O304" s="245"/>
      <c r="P304" s="245"/>
      <c r="Q304" s="245"/>
      <c r="R304" s="245"/>
      <c r="S304" s="245"/>
      <c r="T304" s="245"/>
      <c r="U304" s="245"/>
      <c r="V304" s="245"/>
      <c r="W304" s="245"/>
      <c r="X304" s="245"/>
      <c r="Y304" s="245"/>
      <c r="Z304" s="245"/>
      <c r="AA304" s="245"/>
      <c r="AB304" s="245"/>
      <c r="AC304" s="245"/>
      <c r="AD304" s="245"/>
      <c r="AE304" s="245"/>
    </row>
    <row r="305" ht="15.75" customHeight="1">
      <c r="A305" s="245"/>
      <c r="B305" s="245"/>
      <c r="C305" s="245"/>
      <c r="D305" s="245"/>
      <c r="E305" s="245"/>
      <c r="F305" s="245"/>
      <c r="G305" s="245"/>
      <c r="H305" s="245"/>
      <c r="I305" s="245"/>
      <c r="J305" s="245"/>
      <c r="K305" s="245"/>
      <c r="L305" s="245"/>
      <c r="M305" s="245"/>
      <c r="N305" s="245"/>
      <c r="O305" s="245"/>
      <c r="P305" s="245"/>
      <c r="Q305" s="245"/>
      <c r="R305" s="245"/>
      <c r="S305" s="245"/>
      <c r="T305" s="245"/>
      <c r="U305" s="245"/>
      <c r="V305" s="245"/>
      <c r="W305" s="245"/>
      <c r="X305" s="245"/>
      <c r="Y305" s="245"/>
      <c r="Z305" s="245"/>
      <c r="AA305" s="245"/>
      <c r="AB305" s="245"/>
      <c r="AC305" s="245"/>
      <c r="AD305" s="245"/>
      <c r="AE305" s="245"/>
    </row>
    <row r="306" ht="15.75" customHeight="1">
      <c r="A306" s="245"/>
      <c r="B306" s="245"/>
      <c r="C306" s="245"/>
      <c r="D306" s="245"/>
      <c r="E306" s="245"/>
      <c r="F306" s="245"/>
      <c r="G306" s="245"/>
      <c r="H306" s="245"/>
      <c r="I306" s="245"/>
      <c r="J306" s="245"/>
      <c r="K306" s="245"/>
      <c r="L306" s="245"/>
      <c r="M306" s="245"/>
      <c r="N306" s="245"/>
      <c r="O306" s="245"/>
      <c r="P306" s="245"/>
      <c r="Q306" s="245"/>
      <c r="R306" s="245"/>
      <c r="S306" s="245"/>
      <c r="T306" s="245"/>
      <c r="U306" s="245"/>
      <c r="V306" s="245"/>
      <c r="W306" s="245"/>
      <c r="X306" s="245"/>
      <c r="Y306" s="245"/>
      <c r="Z306" s="245"/>
      <c r="AA306" s="245"/>
      <c r="AB306" s="245"/>
      <c r="AC306" s="245"/>
      <c r="AD306" s="245"/>
      <c r="AE306" s="245"/>
    </row>
    <row r="307" ht="15.75" customHeight="1">
      <c r="A307" s="245"/>
      <c r="B307" s="245"/>
      <c r="C307" s="245"/>
      <c r="D307" s="245"/>
      <c r="E307" s="245"/>
      <c r="F307" s="245"/>
      <c r="G307" s="245"/>
      <c r="H307" s="245"/>
      <c r="I307" s="245"/>
      <c r="J307" s="245"/>
      <c r="K307" s="245"/>
      <c r="L307" s="245"/>
      <c r="M307" s="245"/>
      <c r="N307" s="245"/>
      <c r="O307" s="245"/>
      <c r="P307" s="245"/>
      <c r="Q307" s="245"/>
      <c r="R307" s="245"/>
      <c r="S307" s="245"/>
      <c r="T307" s="245"/>
      <c r="U307" s="245"/>
      <c r="V307" s="245"/>
      <c r="W307" s="245"/>
      <c r="X307" s="245"/>
      <c r="Y307" s="245"/>
      <c r="Z307" s="245"/>
      <c r="AA307" s="245"/>
      <c r="AB307" s="245"/>
      <c r="AC307" s="245"/>
      <c r="AD307" s="245"/>
      <c r="AE307" s="245"/>
    </row>
    <row r="308" ht="15.75" customHeight="1">
      <c r="A308" s="245"/>
      <c r="B308" s="245"/>
      <c r="C308" s="245"/>
      <c r="D308" s="245"/>
      <c r="E308" s="245"/>
      <c r="F308" s="245"/>
      <c r="G308" s="245"/>
      <c r="H308" s="245"/>
      <c r="I308" s="245"/>
      <c r="J308" s="245"/>
      <c r="K308" s="245"/>
      <c r="L308" s="245"/>
      <c r="M308" s="245"/>
      <c r="N308" s="245"/>
      <c r="O308" s="245"/>
      <c r="P308" s="245"/>
      <c r="Q308" s="245"/>
      <c r="R308" s="245"/>
      <c r="S308" s="245"/>
      <c r="T308" s="245"/>
      <c r="U308" s="245"/>
      <c r="V308" s="245"/>
      <c r="W308" s="245"/>
      <c r="X308" s="245"/>
      <c r="Y308" s="245"/>
      <c r="Z308" s="245"/>
      <c r="AA308" s="245"/>
      <c r="AB308" s="245"/>
      <c r="AC308" s="245"/>
      <c r="AD308" s="245"/>
      <c r="AE308" s="245"/>
    </row>
    <row r="309" ht="15.75" customHeight="1">
      <c r="A309" s="245"/>
      <c r="B309" s="245"/>
      <c r="C309" s="245"/>
      <c r="D309" s="245"/>
      <c r="E309" s="245"/>
      <c r="F309" s="245"/>
      <c r="G309" s="245"/>
      <c r="H309" s="245"/>
      <c r="I309" s="245"/>
      <c r="J309" s="245"/>
      <c r="K309" s="245"/>
      <c r="L309" s="245"/>
      <c r="M309" s="245"/>
      <c r="N309" s="245"/>
      <c r="O309" s="245"/>
      <c r="P309" s="245"/>
      <c r="Q309" s="245"/>
      <c r="R309" s="245"/>
      <c r="S309" s="245"/>
      <c r="T309" s="245"/>
      <c r="U309" s="245"/>
      <c r="V309" s="245"/>
      <c r="W309" s="245"/>
      <c r="X309" s="245"/>
      <c r="Y309" s="245"/>
      <c r="Z309" s="245"/>
      <c r="AA309" s="245"/>
      <c r="AB309" s="245"/>
      <c r="AC309" s="245"/>
      <c r="AD309" s="245"/>
      <c r="AE309" s="245"/>
    </row>
    <row r="310" ht="15.75" customHeight="1">
      <c r="A310" s="245"/>
      <c r="B310" s="245"/>
      <c r="C310" s="245"/>
      <c r="D310" s="245"/>
      <c r="E310" s="245"/>
      <c r="F310" s="245"/>
      <c r="G310" s="245"/>
      <c r="H310" s="245"/>
      <c r="I310" s="245"/>
      <c r="J310" s="245"/>
      <c r="K310" s="245"/>
      <c r="L310" s="245"/>
      <c r="M310" s="245"/>
      <c r="N310" s="245"/>
      <c r="O310" s="245"/>
      <c r="P310" s="245"/>
      <c r="Q310" s="245"/>
      <c r="R310" s="245"/>
      <c r="S310" s="245"/>
      <c r="T310" s="245"/>
      <c r="U310" s="245"/>
      <c r="V310" s="245"/>
      <c r="W310" s="245"/>
      <c r="X310" s="245"/>
      <c r="Y310" s="245"/>
      <c r="Z310" s="245"/>
      <c r="AA310" s="245"/>
      <c r="AB310" s="245"/>
      <c r="AC310" s="245"/>
      <c r="AD310" s="245"/>
      <c r="AE310" s="245"/>
    </row>
    <row r="311" ht="15.75" customHeight="1">
      <c r="A311" s="245"/>
      <c r="B311" s="245"/>
      <c r="C311" s="245"/>
      <c r="D311" s="245"/>
      <c r="E311" s="245"/>
      <c r="F311" s="245"/>
      <c r="G311" s="245"/>
      <c r="H311" s="245"/>
      <c r="I311" s="245"/>
      <c r="J311" s="245"/>
      <c r="K311" s="245"/>
      <c r="L311" s="245"/>
      <c r="M311" s="245"/>
      <c r="N311" s="245"/>
      <c r="O311" s="245"/>
      <c r="P311" s="245"/>
      <c r="Q311" s="245"/>
      <c r="R311" s="245"/>
      <c r="S311" s="245"/>
      <c r="T311" s="245"/>
      <c r="U311" s="245"/>
      <c r="V311" s="245"/>
      <c r="W311" s="245"/>
      <c r="X311" s="245"/>
      <c r="Y311" s="245"/>
      <c r="Z311" s="245"/>
      <c r="AA311" s="245"/>
      <c r="AB311" s="245"/>
      <c r="AC311" s="245"/>
      <c r="AD311" s="245"/>
      <c r="AE311" s="245"/>
    </row>
    <row r="312" ht="15.75" customHeight="1">
      <c r="A312" s="245"/>
      <c r="B312" s="245"/>
      <c r="C312" s="245"/>
      <c r="D312" s="245"/>
      <c r="E312" s="245"/>
      <c r="F312" s="245"/>
      <c r="G312" s="245"/>
      <c r="H312" s="245"/>
      <c r="I312" s="245"/>
      <c r="J312" s="245"/>
      <c r="K312" s="245"/>
      <c r="L312" s="245"/>
      <c r="M312" s="245"/>
      <c r="N312" s="245"/>
      <c r="O312" s="245"/>
      <c r="P312" s="245"/>
      <c r="Q312" s="245"/>
      <c r="R312" s="245"/>
      <c r="S312" s="245"/>
      <c r="T312" s="245"/>
      <c r="U312" s="245"/>
      <c r="V312" s="245"/>
      <c r="W312" s="245"/>
      <c r="X312" s="245"/>
      <c r="Y312" s="245"/>
      <c r="Z312" s="245"/>
      <c r="AA312" s="245"/>
      <c r="AB312" s="245"/>
      <c r="AC312" s="245"/>
      <c r="AD312" s="245"/>
      <c r="AE312" s="245"/>
    </row>
    <row r="313" ht="15.75" customHeight="1">
      <c r="A313" s="245"/>
      <c r="B313" s="245"/>
      <c r="C313" s="245"/>
      <c r="D313" s="245"/>
      <c r="E313" s="245"/>
      <c r="F313" s="245"/>
      <c r="G313" s="245"/>
      <c r="H313" s="245"/>
      <c r="I313" s="245"/>
      <c r="J313" s="245"/>
      <c r="K313" s="245"/>
      <c r="L313" s="245"/>
      <c r="M313" s="245"/>
      <c r="N313" s="245"/>
      <c r="O313" s="245"/>
      <c r="P313" s="245"/>
      <c r="Q313" s="245"/>
      <c r="R313" s="245"/>
      <c r="S313" s="245"/>
      <c r="T313" s="245"/>
      <c r="U313" s="245"/>
      <c r="V313" s="245"/>
      <c r="W313" s="245"/>
      <c r="X313" s="245"/>
      <c r="Y313" s="245"/>
      <c r="Z313" s="245"/>
      <c r="AA313" s="245"/>
      <c r="AB313" s="245"/>
      <c r="AC313" s="245"/>
      <c r="AD313" s="245"/>
      <c r="AE313" s="245"/>
    </row>
    <row r="314" ht="15.75" customHeight="1">
      <c r="A314" s="245"/>
      <c r="B314" s="245"/>
      <c r="C314" s="245"/>
      <c r="D314" s="245"/>
      <c r="E314" s="245"/>
      <c r="F314" s="245"/>
      <c r="G314" s="245"/>
      <c r="H314" s="245"/>
      <c r="I314" s="245"/>
      <c r="J314" s="245"/>
      <c r="K314" s="245"/>
      <c r="L314" s="245"/>
      <c r="M314" s="245"/>
      <c r="N314" s="245"/>
      <c r="O314" s="245"/>
      <c r="P314" s="245"/>
      <c r="Q314" s="245"/>
      <c r="R314" s="245"/>
      <c r="S314" s="245"/>
      <c r="T314" s="245"/>
      <c r="U314" s="245"/>
      <c r="V314" s="245"/>
      <c r="W314" s="245"/>
      <c r="X314" s="245"/>
      <c r="Y314" s="245"/>
      <c r="Z314" s="245"/>
      <c r="AA314" s="245"/>
      <c r="AB314" s="245"/>
      <c r="AC314" s="245"/>
      <c r="AD314" s="245"/>
      <c r="AE314" s="245"/>
    </row>
    <row r="315" ht="15.75" customHeight="1">
      <c r="A315" s="245"/>
      <c r="B315" s="245"/>
      <c r="C315" s="245"/>
      <c r="D315" s="245"/>
      <c r="E315" s="245"/>
      <c r="F315" s="245"/>
      <c r="G315" s="245"/>
      <c r="H315" s="245"/>
      <c r="I315" s="245"/>
      <c r="J315" s="245"/>
      <c r="K315" s="245"/>
      <c r="L315" s="245"/>
      <c r="M315" s="245"/>
      <c r="N315" s="245"/>
      <c r="O315" s="245"/>
      <c r="P315" s="245"/>
      <c r="Q315" s="245"/>
      <c r="R315" s="245"/>
      <c r="S315" s="245"/>
      <c r="T315" s="245"/>
      <c r="U315" s="245"/>
      <c r="V315" s="245"/>
      <c r="W315" s="245"/>
      <c r="X315" s="245"/>
      <c r="Y315" s="245"/>
      <c r="Z315" s="245"/>
      <c r="AA315" s="245"/>
      <c r="AB315" s="245"/>
      <c r="AC315" s="245"/>
      <c r="AD315" s="245"/>
      <c r="AE315" s="245"/>
    </row>
    <row r="316" ht="15.75" customHeight="1">
      <c r="A316" s="245"/>
      <c r="B316" s="245"/>
      <c r="C316" s="245"/>
      <c r="D316" s="245"/>
      <c r="E316" s="245"/>
      <c r="F316" s="245"/>
      <c r="G316" s="245"/>
      <c r="H316" s="245"/>
      <c r="I316" s="245"/>
      <c r="J316" s="245"/>
      <c r="K316" s="245"/>
      <c r="L316" s="245"/>
      <c r="M316" s="245"/>
      <c r="N316" s="245"/>
      <c r="O316" s="245"/>
      <c r="P316" s="245"/>
      <c r="Q316" s="245"/>
      <c r="R316" s="245"/>
      <c r="S316" s="245"/>
      <c r="T316" s="245"/>
      <c r="U316" s="245"/>
      <c r="V316" s="245"/>
      <c r="W316" s="245"/>
      <c r="X316" s="245"/>
      <c r="Y316" s="245"/>
      <c r="Z316" s="245"/>
      <c r="AA316" s="245"/>
      <c r="AB316" s="245"/>
      <c r="AC316" s="245"/>
      <c r="AD316" s="245"/>
      <c r="AE316" s="245"/>
    </row>
    <row r="317" ht="15.75" customHeight="1">
      <c r="A317" s="245"/>
      <c r="B317" s="245"/>
      <c r="C317" s="245"/>
      <c r="D317" s="245"/>
      <c r="E317" s="245"/>
      <c r="F317" s="245"/>
      <c r="G317" s="245"/>
      <c r="H317" s="245"/>
      <c r="I317" s="245"/>
      <c r="J317" s="245"/>
      <c r="K317" s="245"/>
      <c r="L317" s="245"/>
      <c r="M317" s="245"/>
      <c r="N317" s="245"/>
      <c r="O317" s="245"/>
      <c r="P317" s="245"/>
      <c r="Q317" s="245"/>
      <c r="R317" s="245"/>
      <c r="S317" s="245"/>
      <c r="T317" s="245"/>
      <c r="U317" s="245"/>
      <c r="V317" s="245"/>
      <c r="W317" s="245"/>
      <c r="X317" s="245"/>
      <c r="Y317" s="245"/>
      <c r="Z317" s="245"/>
      <c r="AA317" s="245"/>
      <c r="AB317" s="245"/>
      <c r="AC317" s="245"/>
      <c r="AD317" s="245"/>
      <c r="AE317" s="245"/>
    </row>
    <row r="318" ht="15.75" customHeight="1">
      <c r="A318" s="245"/>
      <c r="B318" s="245"/>
      <c r="C318" s="245"/>
      <c r="D318" s="245"/>
      <c r="E318" s="245"/>
      <c r="F318" s="245"/>
      <c r="G318" s="245"/>
      <c r="H318" s="245"/>
      <c r="I318" s="245"/>
      <c r="J318" s="245"/>
      <c r="K318" s="245"/>
      <c r="L318" s="245"/>
      <c r="M318" s="245"/>
      <c r="N318" s="245"/>
      <c r="O318" s="245"/>
      <c r="P318" s="245"/>
      <c r="Q318" s="245"/>
      <c r="R318" s="245"/>
      <c r="S318" s="245"/>
      <c r="T318" s="245"/>
      <c r="U318" s="245"/>
      <c r="V318" s="245"/>
      <c r="W318" s="245"/>
      <c r="X318" s="245"/>
      <c r="Y318" s="245"/>
      <c r="Z318" s="245"/>
      <c r="AA318" s="245"/>
      <c r="AB318" s="245"/>
      <c r="AC318" s="245"/>
      <c r="AD318" s="245"/>
      <c r="AE318" s="245"/>
    </row>
    <row r="319" ht="15.75" customHeight="1">
      <c r="A319" s="245"/>
      <c r="B319" s="245"/>
      <c r="C319" s="245"/>
      <c r="D319" s="245"/>
      <c r="E319" s="245"/>
      <c r="F319" s="245"/>
      <c r="G319" s="245"/>
      <c r="H319" s="245"/>
      <c r="I319" s="245"/>
      <c r="J319" s="245"/>
      <c r="K319" s="245"/>
      <c r="L319" s="245"/>
      <c r="M319" s="245"/>
      <c r="N319" s="245"/>
      <c r="O319" s="245"/>
      <c r="P319" s="245"/>
      <c r="Q319" s="245"/>
      <c r="R319" s="245"/>
      <c r="S319" s="245"/>
      <c r="T319" s="245"/>
      <c r="U319" s="245"/>
      <c r="V319" s="245"/>
      <c r="W319" s="245"/>
      <c r="X319" s="245"/>
      <c r="Y319" s="245"/>
      <c r="Z319" s="245"/>
      <c r="AA319" s="245"/>
      <c r="AB319" s="245"/>
      <c r="AC319" s="245"/>
      <c r="AD319" s="245"/>
      <c r="AE319" s="245"/>
    </row>
    <row r="320" ht="15.75" customHeight="1">
      <c r="A320" s="245"/>
      <c r="B320" s="245"/>
      <c r="C320" s="245"/>
      <c r="D320" s="245"/>
      <c r="E320" s="245"/>
      <c r="F320" s="245"/>
      <c r="G320" s="245"/>
      <c r="H320" s="245"/>
      <c r="I320" s="245"/>
      <c r="J320" s="245"/>
      <c r="K320" s="245"/>
      <c r="L320" s="245"/>
      <c r="M320" s="245"/>
      <c r="N320" s="245"/>
      <c r="O320" s="245"/>
      <c r="P320" s="245"/>
      <c r="Q320" s="245"/>
      <c r="R320" s="245"/>
      <c r="S320" s="245"/>
      <c r="T320" s="245"/>
      <c r="U320" s="245"/>
      <c r="V320" s="245"/>
      <c r="W320" s="245"/>
      <c r="X320" s="245"/>
      <c r="Y320" s="245"/>
      <c r="Z320" s="245"/>
      <c r="AA320" s="245"/>
      <c r="AB320" s="245"/>
      <c r="AC320" s="245"/>
      <c r="AD320" s="245"/>
      <c r="AE320" s="245"/>
    </row>
    <row r="321" ht="15.75" customHeight="1">
      <c r="A321" s="245"/>
      <c r="B321" s="245"/>
      <c r="C321" s="245"/>
      <c r="D321" s="245"/>
      <c r="E321" s="245"/>
      <c r="F321" s="245"/>
      <c r="G321" s="245"/>
      <c r="H321" s="245"/>
      <c r="I321" s="245"/>
      <c r="J321" s="245"/>
      <c r="K321" s="245"/>
      <c r="L321" s="245"/>
      <c r="M321" s="245"/>
      <c r="N321" s="245"/>
      <c r="O321" s="245"/>
      <c r="P321" s="245"/>
      <c r="Q321" s="245"/>
      <c r="R321" s="245"/>
      <c r="S321" s="245"/>
      <c r="T321" s="245"/>
      <c r="U321" s="245"/>
      <c r="V321" s="245"/>
      <c r="W321" s="245"/>
      <c r="X321" s="245"/>
      <c r="Y321" s="245"/>
      <c r="Z321" s="245"/>
      <c r="AA321" s="245"/>
      <c r="AB321" s="245"/>
      <c r="AC321" s="245"/>
      <c r="AD321" s="245"/>
      <c r="AE321" s="245"/>
    </row>
    <row r="322" ht="15.75" customHeight="1">
      <c r="A322" s="245"/>
      <c r="B322" s="245"/>
      <c r="C322" s="245"/>
      <c r="D322" s="245"/>
      <c r="E322" s="245"/>
      <c r="F322" s="245"/>
      <c r="G322" s="245"/>
      <c r="H322" s="245"/>
      <c r="I322" s="245"/>
      <c r="J322" s="245"/>
      <c r="K322" s="245"/>
      <c r="L322" s="245"/>
      <c r="M322" s="245"/>
      <c r="N322" s="245"/>
      <c r="O322" s="245"/>
      <c r="P322" s="245"/>
      <c r="Q322" s="245"/>
      <c r="R322" s="245"/>
      <c r="S322" s="245"/>
      <c r="T322" s="245"/>
      <c r="U322" s="245"/>
      <c r="V322" s="245"/>
      <c r="W322" s="245"/>
      <c r="X322" s="245"/>
      <c r="Y322" s="245"/>
      <c r="Z322" s="245"/>
      <c r="AA322" s="245"/>
      <c r="AB322" s="245"/>
      <c r="AC322" s="245"/>
      <c r="AD322" s="245"/>
      <c r="AE322" s="245"/>
    </row>
    <row r="323" ht="15.75" customHeight="1">
      <c r="A323" s="245"/>
      <c r="B323" s="245"/>
      <c r="C323" s="245"/>
      <c r="D323" s="245"/>
      <c r="E323" s="245"/>
      <c r="F323" s="245"/>
      <c r="G323" s="245"/>
      <c r="H323" s="245"/>
      <c r="I323" s="245"/>
      <c r="J323" s="245"/>
      <c r="K323" s="245"/>
      <c r="L323" s="245"/>
      <c r="M323" s="245"/>
      <c r="N323" s="245"/>
      <c r="O323" s="245"/>
      <c r="P323" s="245"/>
      <c r="Q323" s="245"/>
      <c r="R323" s="245"/>
      <c r="S323" s="245"/>
      <c r="T323" s="245"/>
      <c r="U323" s="245"/>
      <c r="V323" s="245"/>
      <c r="W323" s="245"/>
      <c r="X323" s="245"/>
      <c r="Y323" s="245"/>
      <c r="Z323" s="245"/>
      <c r="AA323" s="245"/>
      <c r="AB323" s="245"/>
      <c r="AC323" s="245"/>
      <c r="AD323" s="245"/>
      <c r="AE323" s="245"/>
    </row>
    <row r="324" ht="15.75" customHeight="1">
      <c r="A324" s="245"/>
      <c r="B324" s="245"/>
      <c r="C324" s="245"/>
      <c r="D324" s="245"/>
      <c r="E324" s="245"/>
      <c r="F324" s="245"/>
      <c r="G324" s="245"/>
      <c r="H324" s="245"/>
      <c r="I324" s="245"/>
      <c r="J324" s="245"/>
      <c r="K324" s="245"/>
      <c r="L324" s="245"/>
      <c r="M324" s="245"/>
      <c r="N324" s="245"/>
      <c r="O324" s="245"/>
      <c r="P324" s="245"/>
      <c r="Q324" s="245"/>
      <c r="R324" s="245"/>
      <c r="S324" s="245"/>
      <c r="T324" s="245"/>
      <c r="U324" s="245"/>
      <c r="V324" s="245"/>
      <c r="W324" s="245"/>
      <c r="X324" s="245"/>
      <c r="Y324" s="245"/>
      <c r="Z324" s="245"/>
      <c r="AA324" s="245"/>
      <c r="AB324" s="245"/>
      <c r="AC324" s="245"/>
      <c r="AD324" s="245"/>
      <c r="AE324" s="245"/>
    </row>
    <row r="325" ht="15.75" customHeight="1">
      <c r="A325" s="245"/>
      <c r="B325" s="245"/>
      <c r="C325" s="245"/>
      <c r="D325" s="245"/>
      <c r="E325" s="245"/>
      <c r="F325" s="245"/>
      <c r="G325" s="245"/>
      <c r="H325" s="245"/>
      <c r="I325" s="245"/>
      <c r="J325" s="245"/>
      <c r="K325" s="245"/>
      <c r="L325" s="245"/>
      <c r="M325" s="245"/>
      <c r="N325" s="245"/>
      <c r="O325" s="245"/>
      <c r="P325" s="245"/>
      <c r="Q325" s="245"/>
      <c r="R325" s="245"/>
      <c r="S325" s="245"/>
      <c r="T325" s="245"/>
      <c r="U325" s="245"/>
      <c r="V325" s="245"/>
      <c r="W325" s="245"/>
      <c r="X325" s="245"/>
      <c r="Y325" s="245"/>
      <c r="Z325" s="245"/>
      <c r="AA325" s="245"/>
      <c r="AB325" s="245"/>
      <c r="AC325" s="245"/>
      <c r="AD325" s="245"/>
      <c r="AE325" s="245"/>
    </row>
    <row r="326" ht="15.75" customHeight="1">
      <c r="A326" s="245"/>
      <c r="B326" s="245"/>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245"/>
      <c r="AB326" s="245"/>
      <c r="AC326" s="245"/>
      <c r="AD326" s="245"/>
      <c r="AE326" s="245"/>
    </row>
    <row r="327" ht="15.75" customHeight="1">
      <c r="A327" s="245"/>
      <c r="B327" s="245"/>
      <c r="C327" s="245"/>
      <c r="D327" s="245"/>
      <c r="E327" s="245"/>
      <c r="F327" s="245"/>
      <c r="G327" s="245"/>
      <c r="H327" s="245"/>
      <c r="I327" s="245"/>
      <c r="J327" s="245"/>
      <c r="K327" s="245"/>
      <c r="L327" s="245"/>
      <c r="M327" s="245"/>
      <c r="N327" s="245"/>
      <c r="O327" s="245"/>
      <c r="P327" s="245"/>
      <c r="Q327" s="245"/>
      <c r="R327" s="245"/>
      <c r="S327" s="245"/>
      <c r="T327" s="245"/>
      <c r="U327" s="245"/>
      <c r="V327" s="245"/>
      <c r="W327" s="245"/>
      <c r="X327" s="245"/>
      <c r="Y327" s="245"/>
      <c r="Z327" s="245"/>
      <c r="AA327" s="245"/>
      <c r="AB327" s="245"/>
      <c r="AC327" s="245"/>
      <c r="AD327" s="245"/>
      <c r="AE327" s="245"/>
    </row>
    <row r="328" ht="15.75" customHeight="1">
      <c r="A328" s="245"/>
      <c r="B328" s="245"/>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245"/>
      <c r="AB328" s="245"/>
      <c r="AC328" s="245"/>
      <c r="AD328" s="245"/>
      <c r="AE328" s="245"/>
    </row>
    <row r="329" ht="15.75" customHeight="1">
      <c r="A329" s="245"/>
      <c r="B329" s="245"/>
      <c r="C329" s="245"/>
      <c r="D329" s="245"/>
      <c r="E329" s="245"/>
      <c r="F329" s="245"/>
      <c r="G329" s="245"/>
      <c r="H329" s="245"/>
      <c r="I329" s="245"/>
      <c r="J329" s="245"/>
      <c r="K329" s="245"/>
      <c r="L329" s="245"/>
      <c r="M329" s="245"/>
      <c r="N329" s="245"/>
      <c r="O329" s="245"/>
      <c r="P329" s="245"/>
      <c r="Q329" s="245"/>
      <c r="R329" s="245"/>
      <c r="S329" s="245"/>
      <c r="T329" s="245"/>
      <c r="U329" s="245"/>
      <c r="V329" s="245"/>
      <c r="W329" s="245"/>
      <c r="X329" s="245"/>
      <c r="Y329" s="245"/>
      <c r="Z329" s="245"/>
      <c r="AA329" s="245"/>
      <c r="AB329" s="245"/>
      <c r="AC329" s="245"/>
      <c r="AD329" s="245"/>
      <c r="AE329" s="245"/>
    </row>
    <row r="330" ht="15.75" customHeight="1">
      <c r="A330" s="245"/>
      <c r="B330" s="245"/>
      <c r="C330" s="245"/>
      <c r="D330" s="245"/>
      <c r="E330" s="245"/>
      <c r="F330" s="245"/>
      <c r="G330" s="245"/>
      <c r="H330" s="245"/>
      <c r="I330" s="245"/>
      <c r="J330" s="245"/>
      <c r="K330" s="245"/>
      <c r="L330" s="245"/>
      <c r="M330" s="245"/>
      <c r="N330" s="245"/>
      <c r="O330" s="245"/>
      <c r="P330" s="245"/>
      <c r="Q330" s="245"/>
      <c r="R330" s="245"/>
      <c r="S330" s="245"/>
      <c r="T330" s="245"/>
      <c r="U330" s="245"/>
      <c r="V330" s="245"/>
      <c r="W330" s="245"/>
      <c r="X330" s="245"/>
      <c r="Y330" s="245"/>
      <c r="Z330" s="245"/>
      <c r="AA330" s="245"/>
      <c r="AB330" s="245"/>
      <c r="AC330" s="245"/>
      <c r="AD330" s="245"/>
      <c r="AE330" s="245"/>
    </row>
    <row r="331" ht="15.75" customHeight="1">
      <c r="A331" s="245"/>
      <c r="B331" s="245"/>
      <c r="C331" s="245"/>
      <c r="D331" s="245"/>
      <c r="E331" s="245"/>
      <c r="F331" s="245"/>
      <c r="G331" s="245"/>
      <c r="H331" s="245"/>
      <c r="I331" s="245"/>
      <c r="J331" s="245"/>
      <c r="K331" s="245"/>
      <c r="L331" s="245"/>
      <c r="M331" s="245"/>
      <c r="N331" s="245"/>
      <c r="O331" s="245"/>
      <c r="P331" s="245"/>
      <c r="Q331" s="245"/>
      <c r="R331" s="245"/>
      <c r="S331" s="245"/>
      <c r="T331" s="245"/>
      <c r="U331" s="245"/>
      <c r="V331" s="245"/>
      <c r="W331" s="245"/>
      <c r="X331" s="245"/>
      <c r="Y331" s="245"/>
      <c r="Z331" s="245"/>
      <c r="AA331" s="245"/>
      <c r="AB331" s="245"/>
      <c r="AC331" s="245"/>
      <c r="AD331" s="245"/>
      <c r="AE331" s="245"/>
    </row>
    <row r="332" ht="15.75" customHeight="1">
      <c r="A332" s="245"/>
      <c r="B332" s="245"/>
      <c r="C332" s="245"/>
      <c r="D332" s="245"/>
      <c r="E332" s="245"/>
      <c r="F332" s="245"/>
      <c r="G332" s="245"/>
      <c r="H332" s="245"/>
      <c r="I332" s="245"/>
      <c r="J332" s="245"/>
      <c r="K332" s="245"/>
      <c r="L332" s="245"/>
      <c r="M332" s="245"/>
      <c r="N332" s="245"/>
      <c r="O332" s="245"/>
      <c r="P332" s="245"/>
      <c r="Q332" s="245"/>
      <c r="R332" s="245"/>
      <c r="S332" s="245"/>
      <c r="T332" s="245"/>
      <c r="U332" s="245"/>
      <c r="V332" s="245"/>
      <c r="W332" s="245"/>
      <c r="X332" s="245"/>
      <c r="Y332" s="245"/>
      <c r="Z332" s="245"/>
      <c r="AA332" s="245"/>
      <c r="AB332" s="245"/>
      <c r="AC332" s="245"/>
      <c r="AD332" s="245"/>
      <c r="AE332" s="245"/>
    </row>
    <row r="333" ht="15.75" customHeight="1">
      <c r="A333" s="245"/>
      <c r="B333" s="245"/>
      <c r="C333" s="245"/>
      <c r="D333" s="245"/>
      <c r="E333" s="245"/>
      <c r="F333" s="245"/>
      <c r="G333" s="245"/>
      <c r="H333" s="245"/>
      <c r="I333" s="245"/>
      <c r="J333" s="245"/>
      <c r="K333" s="245"/>
      <c r="L333" s="245"/>
      <c r="M333" s="245"/>
      <c r="N333" s="245"/>
      <c r="O333" s="245"/>
      <c r="P333" s="245"/>
      <c r="Q333" s="245"/>
      <c r="R333" s="245"/>
      <c r="S333" s="245"/>
      <c r="T333" s="245"/>
      <c r="U333" s="245"/>
      <c r="V333" s="245"/>
      <c r="W333" s="245"/>
      <c r="X333" s="245"/>
      <c r="Y333" s="245"/>
      <c r="Z333" s="245"/>
      <c r="AA333" s="245"/>
      <c r="AB333" s="245"/>
      <c r="AC333" s="245"/>
      <c r="AD333" s="245"/>
      <c r="AE333" s="245"/>
    </row>
    <row r="334" ht="15.75" customHeight="1">
      <c r="A334" s="245"/>
      <c r="B334" s="245"/>
      <c r="C334" s="245"/>
      <c r="D334" s="245"/>
      <c r="E334" s="245"/>
      <c r="F334" s="245"/>
      <c r="G334" s="245"/>
      <c r="H334" s="245"/>
      <c r="I334" s="245"/>
      <c r="J334" s="245"/>
      <c r="K334" s="245"/>
      <c r="L334" s="245"/>
      <c r="M334" s="245"/>
      <c r="N334" s="245"/>
      <c r="O334" s="245"/>
      <c r="P334" s="245"/>
      <c r="Q334" s="245"/>
      <c r="R334" s="245"/>
      <c r="S334" s="245"/>
      <c r="T334" s="245"/>
      <c r="U334" s="245"/>
      <c r="V334" s="245"/>
      <c r="W334" s="245"/>
      <c r="X334" s="245"/>
      <c r="Y334" s="245"/>
      <c r="Z334" s="245"/>
      <c r="AA334" s="245"/>
      <c r="AB334" s="245"/>
      <c r="AC334" s="245"/>
      <c r="AD334" s="245"/>
      <c r="AE334" s="245"/>
    </row>
    <row r="335" ht="15.75" customHeight="1">
      <c r="A335" s="245"/>
      <c r="B335" s="245"/>
      <c r="C335" s="245"/>
      <c r="D335" s="245"/>
      <c r="E335" s="245"/>
      <c r="F335" s="245"/>
      <c r="G335" s="245"/>
      <c r="H335" s="245"/>
      <c r="I335" s="245"/>
      <c r="J335" s="245"/>
      <c r="K335" s="245"/>
      <c r="L335" s="245"/>
      <c r="M335" s="245"/>
      <c r="N335" s="245"/>
      <c r="O335" s="245"/>
      <c r="P335" s="245"/>
      <c r="Q335" s="245"/>
      <c r="R335" s="245"/>
      <c r="S335" s="245"/>
      <c r="T335" s="245"/>
      <c r="U335" s="245"/>
      <c r="V335" s="245"/>
      <c r="W335" s="245"/>
      <c r="X335" s="245"/>
      <c r="Y335" s="245"/>
      <c r="Z335" s="245"/>
      <c r="AA335" s="245"/>
      <c r="AB335" s="245"/>
      <c r="AC335" s="245"/>
      <c r="AD335" s="245"/>
      <c r="AE335" s="245"/>
    </row>
    <row r="336" ht="15.75" customHeight="1">
      <c r="A336" s="245"/>
      <c r="B336" s="245"/>
      <c r="C336" s="245"/>
      <c r="D336" s="245"/>
      <c r="E336" s="245"/>
      <c r="F336" s="245"/>
      <c r="G336" s="245"/>
      <c r="H336" s="245"/>
      <c r="I336" s="245"/>
      <c r="J336" s="245"/>
      <c r="K336" s="245"/>
      <c r="L336" s="245"/>
      <c r="M336" s="245"/>
      <c r="N336" s="245"/>
      <c r="O336" s="245"/>
      <c r="P336" s="245"/>
      <c r="Q336" s="245"/>
      <c r="R336" s="245"/>
      <c r="S336" s="245"/>
      <c r="T336" s="245"/>
      <c r="U336" s="245"/>
      <c r="V336" s="245"/>
      <c r="W336" s="245"/>
      <c r="X336" s="245"/>
      <c r="Y336" s="245"/>
      <c r="Z336" s="245"/>
      <c r="AA336" s="245"/>
      <c r="AB336" s="245"/>
      <c r="AC336" s="245"/>
      <c r="AD336" s="245"/>
      <c r="AE336" s="245"/>
    </row>
    <row r="337" ht="15.75" customHeight="1">
      <c r="A337" s="245"/>
      <c r="B337" s="245"/>
      <c r="C337" s="245"/>
      <c r="D337" s="245"/>
      <c r="E337" s="245"/>
      <c r="F337" s="245"/>
      <c r="G337" s="245"/>
      <c r="H337" s="245"/>
      <c r="I337" s="245"/>
      <c r="J337" s="245"/>
      <c r="K337" s="245"/>
      <c r="L337" s="245"/>
      <c r="M337" s="245"/>
      <c r="N337" s="245"/>
      <c r="O337" s="245"/>
      <c r="P337" s="245"/>
      <c r="Q337" s="245"/>
      <c r="R337" s="245"/>
      <c r="S337" s="245"/>
      <c r="T337" s="245"/>
      <c r="U337" s="245"/>
      <c r="V337" s="245"/>
      <c r="W337" s="245"/>
      <c r="X337" s="245"/>
      <c r="Y337" s="245"/>
      <c r="Z337" s="245"/>
      <c r="AA337" s="245"/>
      <c r="AB337" s="245"/>
      <c r="AC337" s="245"/>
      <c r="AD337" s="245"/>
      <c r="AE337" s="245"/>
    </row>
    <row r="338" ht="15.75" customHeight="1">
      <c r="A338" s="245"/>
      <c r="B338" s="245"/>
      <c r="C338" s="245"/>
      <c r="D338" s="245"/>
      <c r="E338" s="245"/>
      <c r="F338" s="245"/>
      <c r="G338" s="245"/>
      <c r="H338" s="245"/>
      <c r="I338" s="245"/>
      <c r="J338" s="245"/>
      <c r="K338" s="245"/>
      <c r="L338" s="245"/>
      <c r="M338" s="245"/>
      <c r="N338" s="245"/>
      <c r="O338" s="245"/>
      <c r="P338" s="245"/>
      <c r="Q338" s="245"/>
      <c r="R338" s="245"/>
      <c r="S338" s="245"/>
      <c r="T338" s="245"/>
      <c r="U338" s="245"/>
      <c r="V338" s="245"/>
      <c r="W338" s="245"/>
      <c r="X338" s="245"/>
      <c r="Y338" s="245"/>
      <c r="Z338" s="245"/>
      <c r="AA338" s="245"/>
      <c r="AB338" s="245"/>
      <c r="AC338" s="245"/>
      <c r="AD338" s="245"/>
      <c r="AE338" s="245"/>
    </row>
    <row r="339" ht="15.75" customHeight="1">
      <c r="A339" s="245"/>
      <c r="B339" s="245"/>
      <c r="C339" s="245"/>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row>
    <row r="340" ht="15.75" customHeight="1">
      <c r="A340" s="245"/>
      <c r="B340" s="245"/>
      <c r="C340" s="245"/>
      <c r="D340" s="245"/>
      <c r="E340" s="245"/>
      <c r="F340" s="245"/>
      <c r="G340" s="245"/>
      <c r="H340" s="245"/>
      <c r="I340" s="245"/>
      <c r="J340" s="245"/>
      <c r="K340" s="245"/>
      <c r="L340" s="245"/>
      <c r="M340" s="245"/>
      <c r="N340" s="245"/>
      <c r="O340" s="245"/>
      <c r="P340" s="245"/>
      <c r="Q340" s="245"/>
      <c r="R340" s="245"/>
      <c r="S340" s="245"/>
      <c r="T340" s="245"/>
      <c r="U340" s="245"/>
      <c r="V340" s="245"/>
      <c r="W340" s="245"/>
      <c r="X340" s="245"/>
      <c r="Y340" s="245"/>
      <c r="Z340" s="245"/>
      <c r="AA340" s="245"/>
      <c r="AB340" s="245"/>
      <c r="AC340" s="245"/>
      <c r="AD340" s="245"/>
      <c r="AE340" s="245"/>
    </row>
    <row r="341" ht="15.75" customHeight="1">
      <c r="A341" s="245"/>
      <c r="B341" s="245"/>
      <c r="C341" s="245"/>
      <c r="D341" s="245"/>
      <c r="E341" s="245"/>
      <c r="F341" s="245"/>
      <c r="G341" s="245"/>
      <c r="H341" s="245"/>
      <c r="I341" s="245"/>
      <c r="J341" s="245"/>
      <c r="K341" s="245"/>
      <c r="L341" s="245"/>
      <c r="M341" s="245"/>
      <c r="N341" s="245"/>
      <c r="O341" s="245"/>
      <c r="P341" s="245"/>
      <c r="Q341" s="245"/>
      <c r="R341" s="245"/>
      <c r="S341" s="245"/>
      <c r="T341" s="245"/>
      <c r="U341" s="245"/>
      <c r="V341" s="245"/>
      <c r="W341" s="245"/>
      <c r="X341" s="245"/>
      <c r="Y341" s="245"/>
      <c r="Z341" s="245"/>
      <c r="AA341" s="245"/>
      <c r="AB341" s="245"/>
      <c r="AC341" s="245"/>
      <c r="AD341" s="245"/>
      <c r="AE341" s="245"/>
    </row>
    <row r="342" ht="15.75" customHeight="1">
      <c r="A342" s="245"/>
      <c r="B342" s="245"/>
      <c r="C342" s="245"/>
      <c r="D342" s="245"/>
      <c r="E342" s="245"/>
      <c r="F342" s="245"/>
      <c r="G342" s="245"/>
      <c r="H342" s="245"/>
      <c r="I342" s="245"/>
      <c r="J342" s="245"/>
      <c r="K342" s="245"/>
      <c r="L342" s="245"/>
      <c r="M342" s="245"/>
      <c r="N342" s="245"/>
      <c r="O342" s="245"/>
      <c r="P342" s="245"/>
      <c r="Q342" s="245"/>
      <c r="R342" s="245"/>
      <c r="S342" s="245"/>
      <c r="T342" s="245"/>
      <c r="U342" s="245"/>
      <c r="V342" s="245"/>
      <c r="W342" s="245"/>
      <c r="X342" s="245"/>
      <c r="Y342" s="245"/>
      <c r="Z342" s="245"/>
      <c r="AA342" s="245"/>
      <c r="AB342" s="245"/>
      <c r="AC342" s="245"/>
      <c r="AD342" s="245"/>
      <c r="AE342" s="245"/>
    </row>
    <row r="343" ht="15.75" customHeight="1">
      <c r="A343" s="245"/>
      <c r="B343" s="245"/>
      <c r="C343" s="245"/>
      <c r="D343" s="245"/>
      <c r="E343" s="245"/>
      <c r="F343" s="245"/>
      <c r="G343" s="245"/>
      <c r="H343" s="245"/>
      <c r="I343" s="245"/>
      <c r="J343" s="245"/>
      <c r="K343" s="245"/>
      <c r="L343" s="245"/>
      <c r="M343" s="245"/>
      <c r="N343" s="245"/>
      <c r="O343" s="245"/>
      <c r="P343" s="245"/>
      <c r="Q343" s="245"/>
      <c r="R343" s="245"/>
      <c r="S343" s="245"/>
      <c r="T343" s="245"/>
      <c r="U343" s="245"/>
      <c r="V343" s="245"/>
      <c r="W343" s="245"/>
      <c r="X343" s="245"/>
      <c r="Y343" s="245"/>
      <c r="Z343" s="245"/>
      <c r="AA343" s="245"/>
      <c r="AB343" s="245"/>
      <c r="AC343" s="245"/>
      <c r="AD343" s="245"/>
      <c r="AE343" s="245"/>
    </row>
    <row r="344" ht="15.75" customHeight="1">
      <c r="A344" s="245"/>
      <c r="B344" s="245"/>
      <c r="C344" s="245"/>
      <c r="D344" s="245"/>
      <c r="E344" s="245"/>
      <c r="F344" s="245"/>
      <c r="G344" s="245"/>
      <c r="H344" s="245"/>
      <c r="I344" s="245"/>
      <c r="J344" s="245"/>
      <c r="K344" s="245"/>
      <c r="L344" s="245"/>
      <c r="M344" s="245"/>
      <c r="N344" s="245"/>
      <c r="O344" s="245"/>
      <c r="P344" s="245"/>
      <c r="Q344" s="245"/>
      <c r="R344" s="245"/>
      <c r="S344" s="245"/>
      <c r="T344" s="245"/>
      <c r="U344" s="245"/>
      <c r="V344" s="245"/>
      <c r="W344" s="245"/>
      <c r="X344" s="245"/>
      <c r="Y344" s="245"/>
      <c r="Z344" s="245"/>
      <c r="AA344" s="245"/>
      <c r="AB344" s="245"/>
      <c r="AC344" s="245"/>
      <c r="AD344" s="245"/>
      <c r="AE344" s="245"/>
    </row>
    <row r="345" ht="15.75" customHeight="1">
      <c r="A345" s="245"/>
      <c r="B345" s="245"/>
      <c r="C345" s="245"/>
      <c r="D345" s="245"/>
      <c r="E345" s="245"/>
      <c r="F345" s="245"/>
      <c r="G345" s="245"/>
      <c r="H345" s="245"/>
      <c r="I345" s="245"/>
      <c r="J345" s="245"/>
      <c r="K345" s="245"/>
      <c r="L345" s="245"/>
      <c r="M345" s="245"/>
      <c r="N345" s="245"/>
      <c r="O345" s="245"/>
      <c r="P345" s="245"/>
      <c r="Q345" s="245"/>
      <c r="R345" s="245"/>
      <c r="S345" s="245"/>
      <c r="T345" s="245"/>
      <c r="U345" s="245"/>
      <c r="V345" s="245"/>
      <c r="W345" s="245"/>
      <c r="X345" s="245"/>
      <c r="Y345" s="245"/>
      <c r="Z345" s="245"/>
      <c r="AA345" s="245"/>
      <c r="AB345" s="245"/>
      <c r="AC345" s="245"/>
      <c r="AD345" s="245"/>
      <c r="AE345" s="245"/>
    </row>
    <row r="346" ht="15.75" customHeight="1">
      <c r="A346" s="245"/>
      <c r="B346" s="245"/>
      <c r="C346" s="245"/>
      <c r="D346" s="245"/>
      <c r="E346" s="245"/>
      <c r="F346" s="245"/>
      <c r="G346" s="245"/>
      <c r="H346" s="245"/>
      <c r="I346" s="245"/>
      <c r="J346" s="245"/>
      <c r="K346" s="245"/>
      <c r="L346" s="245"/>
      <c r="M346" s="245"/>
      <c r="N346" s="245"/>
      <c r="O346" s="245"/>
      <c r="P346" s="245"/>
      <c r="Q346" s="245"/>
      <c r="R346" s="245"/>
      <c r="S346" s="245"/>
      <c r="T346" s="245"/>
      <c r="U346" s="245"/>
      <c r="V346" s="245"/>
      <c r="W346" s="245"/>
      <c r="X346" s="245"/>
      <c r="Y346" s="245"/>
      <c r="Z346" s="245"/>
      <c r="AA346" s="245"/>
      <c r="AB346" s="245"/>
      <c r="AC346" s="245"/>
      <c r="AD346" s="245"/>
      <c r="AE346" s="245"/>
    </row>
    <row r="347" ht="15.75" customHeight="1">
      <c r="A347" s="245"/>
      <c r="B347" s="245"/>
      <c r="C347" s="245"/>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row>
    <row r="348" ht="15.75" customHeight="1">
      <c r="A348" s="245"/>
      <c r="B348" s="245"/>
      <c r="C348" s="245"/>
      <c r="D348" s="245"/>
      <c r="E348" s="245"/>
      <c r="F348" s="245"/>
      <c r="G348" s="245"/>
      <c r="H348" s="245"/>
      <c r="I348" s="245"/>
      <c r="J348" s="245"/>
      <c r="K348" s="245"/>
      <c r="L348" s="245"/>
      <c r="M348" s="245"/>
      <c r="N348" s="245"/>
      <c r="O348" s="245"/>
      <c r="P348" s="245"/>
      <c r="Q348" s="245"/>
      <c r="R348" s="245"/>
      <c r="S348" s="245"/>
      <c r="T348" s="245"/>
      <c r="U348" s="245"/>
      <c r="V348" s="245"/>
      <c r="W348" s="245"/>
      <c r="X348" s="245"/>
      <c r="Y348" s="245"/>
      <c r="Z348" s="245"/>
      <c r="AA348" s="245"/>
      <c r="AB348" s="245"/>
      <c r="AC348" s="245"/>
      <c r="AD348" s="245"/>
      <c r="AE348" s="245"/>
    </row>
    <row r="349" ht="15.75" customHeight="1">
      <c r="A349" s="245"/>
      <c r="B349" s="245"/>
      <c r="C349" s="245"/>
      <c r="D349" s="245"/>
      <c r="E349" s="245"/>
      <c r="F349" s="245"/>
      <c r="G349" s="245"/>
      <c r="H349" s="245"/>
      <c r="I349" s="245"/>
      <c r="J349" s="245"/>
      <c r="K349" s="245"/>
      <c r="L349" s="245"/>
      <c r="M349" s="245"/>
      <c r="N349" s="245"/>
      <c r="O349" s="245"/>
      <c r="P349" s="245"/>
      <c r="Q349" s="245"/>
      <c r="R349" s="245"/>
      <c r="S349" s="245"/>
      <c r="T349" s="245"/>
      <c r="U349" s="245"/>
      <c r="V349" s="245"/>
      <c r="W349" s="245"/>
      <c r="X349" s="245"/>
      <c r="Y349" s="245"/>
      <c r="Z349" s="245"/>
      <c r="AA349" s="245"/>
      <c r="AB349" s="245"/>
      <c r="AC349" s="245"/>
      <c r="AD349" s="245"/>
      <c r="AE349" s="245"/>
    </row>
    <row r="350" ht="15.75" customHeight="1">
      <c r="A350" s="245"/>
      <c r="B350" s="245"/>
      <c r="C350" s="245"/>
      <c r="D350" s="245"/>
      <c r="E350" s="245"/>
      <c r="F350" s="245"/>
      <c r="G350" s="245"/>
      <c r="H350" s="245"/>
      <c r="I350" s="245"/>
      <c r="J350" s="245"/>
      <c r="K350" s="245"/>
      <c r="L350" s="245"/>
      <c r="M350" s="245"/>
      <c r="N350" s="245"/>
      <c r="O350" s="245"/>
      <c r="P350" s="245"/>
      <c r="Q350" s="245"/>
      <c r="R350" s="245"/>
      <c r="S350" s="245"/>
      <c r="T350" s="245"/>
      <c r="U350" s="245"/>
      <c r="V350" s="245"/>
      <c r="W350" s="245"/>
      <c r="X350" s="245"/>
      <c r="Y350" s="245"/>
      <c r="Z350" s="245"/>
      <c r="AA350" s="245"/>
      <c r="AB350" s="245"/>
      <c r="AC350" s="245"/>
      <c r="AD350" s="245"/>
      <c r="AE350" s="245"/>
    </row>
    <row r="351" ht="15.75" customHeight="1">
      <c r="A351" s="245"/>
      <c r="B351" s="245"/>
      <c r="C351" s="245"/>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245"/>
      <c r="Z351" s="245"/>
      <c r="AA351" s="245"/>
      <c r="AB351" s="245"/>
      <c r="AC351" s="245"/>
      <c r="AD351" s="245"/>
      <c r="AE351" s="245"/>
    </row>
    <row r="352" ht="15.75" customHeight="1">
      <c r="A352" s="245"/>
      <c r="B352" s="245"/>
      <c r="C352" s="245"/>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245"/>
      <c r="Z352" s="245"/>
      <c r="AA352" s="245"/>
      <c r="AB352" s="245"/>
      <c r="AC352" s="245"/>
      <c r="AD352" s="245"/>
      <c r="AE352" s="245"/>
    </row>
    <row r="353" ht="15.75" customHeight="1">
      <c r="A353" s="245"/>
      <c r="B353" s="245"/>
      <c r="C353" s="245"/>
      <c r="D353" s="245"/>
      <c r="E353" s="245"/>
      <c r="F353" s="245"/>
      <c r="G353" s="245"/>
      <c r="H353" s="245"/>
      <c r="I353" s="245"/>
      <c r="J353" s="245"/>
      <c r="K353" s="245"/>
      <c r="L353" s="245"/>
      <c r="M353" s="245"/>
      <c r="N353" s="245"/>
      <c r="O353" s="245"/>
      <c r="P353" s="245"/>
      <c r="Q353" s="245"/>
      <c r="R353" s="245"/>
      <c r="S353" s="245"/>
      <c r="T353" s="245"/>
      <c r="U353" s="245"/>
      <c r="V353" s="245"/>
      <c r="W353" s="245"/>
      <c r="X353" s="245"/>
      <c r="Y353" s="245"/>
      <c r="Z353" s="245"/>
      <c r="AA353" s="245"/>
      <c r="AB353" s="245"/>
      <c r="AC353" s="245"/>
      <c r="AD353" s="245"/>
      <c r="AE353" s="245"/>
    </row>
    <row r="354" ht="15.75" customHeight="1">
      <c r="A354" s="245"/>
      <c r="B354" s="245"/>
      <c r="C354" s="245"/>
      <c r="D354" s="245"/>
      <c r="E354" s="245"/>
      <c r="F354" s="245"/>
      <c r="G354" s="245"/>
      <c r="H354" s="245"/>
      <c r="I354" s="245"/>
      <c r="J354" s="245"/>
      <c r="K354" s="245"/>
      <c r="L354" s="245"/>
      <c r="M354" s="245"/>
      <c r="N354" s="245"/>
      <c r="O354" s="245"/>
      <c r="P354" s="245"/>
      <c r="Q354" s="245"/>
      <c r="R354" s="245"/>
      <c r="S354" s="245"/>
      <c r="T354" s="245"/>
      <c r="U354" s="245"/>
      <c r="V354" s="245"/>
      <c r="W354" s="245"/>
      <c r="X354" s="245"/>
      <c r="Y354" s="245"/>
      <c r="Z354" s="245"/>
      <c r="AA354" s="245"/>
      <c r="AB354" s="245"/>
      <c r="AC354" s="245"/>
      <c r="AD354" s="245"/>
      <c r="AE354" s="245"/>
    </row>
    <row r="355" ht="15.75" customHeight="1">
      <c r="A355" s="245"/>
      <c r="B355" s="245"/>
      <c r="C355" s="245"/>
      <c r="D355" s="245"/>
      <c r="E355" s="245"/>
      <c r="F355" s="245"/>
      <c r="G355" s="245"/>
      <c r="H355" s="245"/>
      <c r="I355" s="245"/>
      <c r="J355" s="245"/>
      <c r="K355" s="245"/>
      <c r="L355" s="245"/>
      <c r="M355" s="245"/>
      <c r="N355" s="245"/>
      <c r="O355" s="245"/>
      <c r="P355" s="245"/>
      <c r="Q355" s="245"/>
      <c r="R355" s="245"/>
      <c r="S355" s="245"/>
      <c r="T355" s="245"/>
      <c r="U355" s="245"/>
      <c r="V355" s="245"/>
      <c r="W355" s="245"/>
      <c r="X355" s="245"/>
      <c r="Y355" s="245"/>
      <c r="Z355" s="245"/>
      <c r="AA355" s="245"/>
      <c r="AB355" s="245"/>
      <c r="AC355" s="245"/>
      <c r="AD355" s="245"/>
      <c r="AE355" s="245"/>
    </row>
    <row r="356" ht="15.75" customHeight="1">
      <c r="A356" s="245"/>
      <c r="B356" s="245"/>
      <c r="C356" s="245"/>
      <c r="D356" s="245"/>
      <c r="E356" s="245"/>
      <c r="F356" s="245"/>
      <c r="G356" s="245"/>
      <c r="H356" s="245"/>
      <c r="I356" s="245"/>
      <c r="J356" s="245"/>
      <c r="K356" s="245"/>
      <c r="L356" s="245"/>
      <c r="M356" s="245"/>
      <c r="N356" s="245"/>
      <c r="O356" s="245"/>
      <c r="P356" s="245"/>
      <c r="Q356" s="245"/>
      <c r="R356" s="245"/>
      <c r="S356" s="245"/>
      <c r="T356" s="245"/>
      <c r="U356" s="245"/>
      <c r="V356" s="245"/>
      <c r="W356" s="245"/>
      <c r="X356" s="245"/>
      <c r="Y356" s="245"/>
      <c r="Z356" s="245"/>
      <c r="AA356" s="245"/>
      <c r="AB356" s="245"/>
      <c r="AC356" s="245"/>
      <c r="AD356" s="245"/>
      <c r="AE356" s="245"/>
    </row>
    <row r="357" ht="15.75" customHeight="1">
      <c r="A357" s="245"/>
      <c r="B357" s="245"/>
      <c r="C357" s="245"/>
      <c r="D357" s="245"/>
      <c r="E357" s="245"/>
      <c r="F357" s="245"/>
      <c r="G357" s="245"/>
      <c r="H357" s="245"/>
      <c r="I357" s="245"/>
      <c r="J357" s="245"/>
      <c r="K357" s="245"/>
      <c r="L357" s="245"/>
      <c r="M357" s="245"/>
      <c r="N357" s="245"/>
      <c r="O357" s="245"/>
      <c r="P357" s="245"/>
      <c r="Q357" s="245"/>
      <c r="R357" s="245"/>
      <c r="S357" s="245"/>
      <c r="T357" s="245"/>
      <c r="U357" s="245"/>
      <c r="V357" s="245"/>
      <c r="W357" s="245"/>
      <c r="X357" s="245"/>
      <c r="Y357" s="245"/>
      <c r="Z357" s="245"/>
      <c r="AA357" s="245"/>
      <c r="AB357" s="245"/>
      <c r="AC357" s="245"/>
      <c r="AD357" s="245"/>
      <c r="AE357" s="245"/>
    </row>
    <row r="358" ht="15.75" customHeight="1">
      <c r="A358" s="245"/>
      <c r="B358" s="245"/>
      <c r="C358" s="245"/>
      <c r="D358" s="245"/>
      <c r="E358" s="245"/>
      <c r="F358" s="245"/>
      <c r="G358" s="245"/>
      <c r="H358" s="245"/>
      <c r="I358" s="245"/>
      <c r="J358" s="245"/>
      <c r="K358" s="245"/>
      <c r="L358" s="245"/>
      <c r="M358" s="245"/>
      <c r="N358" s="245"/>
      <c r="O358" s="245"/>
      <c r="P358" s="245"/>
      <c r="Q358" s="245"/>
      <c r="R358" s="245"/>
      <c r="S358" s="245"/>
      <c r="T358" s="245"/>
      <c r="U358" s="245"/>
      <c r="V358" s="245"/>
      <c r="W358" s="245"/>
      <c r="X358" s="245"/>
      <c r="Y358" s="245"/>
      <c r="Z358" s="245"/>
      <c r="AA358" s="245"/>
      <c r="AB358" s="245"/>
      <c r="AC358" s="245"/>
      <c r="AD358" s="245"/>
      <c r="AE358" s="245"/>
    </row>
    <row r="359" ht="15.75" customHeight="1">
      <c r="A359" s="245"/>
      <c r="B359" s="245"/>
      <c r="C359" s="245"/>
      <c r="D359" s="245"/>
      <c r="E359" s="245"/>
      <c r="F359" s="245"/>
      <c r="G359" s="245"/>
      <c r="H359" s="245"/>
      <c r="I359" s="245"/>
      <c r="J359" s="245"/>
      <c r="K359" s="245"/>
      <c r="L359" s="245"/>
      <c r="M359" s="245"/>
      <c r="N359" s="245"/>
      <c r="O359" s="245"/>
      <c r="P359" s="245"/>
      <c r="Q359" s="245"/>
      <c r="R359" s="245"/>
      <c r="S359" s="245"/>
      <c r="T359" s="245"/>
      <c r="U359" s="245"/>
      <c r="V359" s="245"/>
      <c r="W359" s="245"/>
      <c r="X359" s="245"/>
      <c r="Y359" s="245"/>
      <c r="Z359" s="245"/>
      <c r="AA359" s="245"/>
      <c r="AB359" s="245"/>
      <c r="AC359" s="245"/>
      <c r="AD359" s="245"/>
      <c r="AE359" s="245"/>
    </row>
    <row r="360" ht="15.75" customHeight="1">
      <c r="A360" s="245"/>
      <c r="B360" s="245"/>
      <c r="C360" s="245"/>
      <c r="D360" s="245"/>
      <c r="E360" s="245"/>
      <c r="F360" s="245"/>
      <c r="G360" s="245"/>
      <c r="H360" s="245"/>
      <c r="I360" s="245"/>
      <c r="J360" s="245"/>
      <c r="K360" s="245"/>
      <c r="L360" s="245"/>
      <c r="M360" s="245"/>
      <c r="N360" s="245"/>
      <c r="O360" s="245"/>
      <c r="P360" s="245"/>
      <c r="Q360" s="245"/>
      <c r="R360" s="245"/>
      <c r="S360" s="245"/>
      <c r="T360" s="245"/>
      <c r="U360" s="245"/>
      <c r="V360" s="245"/>
      <c r="W360" s="245"/>
      <c r="X360" s="245"/>
      <c r="Y360" s="245"/>
      <c r="Z360" s="245"/>
      <c r="AA360" s="245"/>
      <c r="AB360" s="245"/>
      <c r="AC360" s="245"/>
      <c r="AD360" s="245"/>
      <c r="AE360" s="245"/>
    </row>
    <row r="361" ht="15.75" customHeight="1">
      <c r="A361" s="245"/>
      <c r="B361" s="245"/>
      <c r="C361" s="245"/>
      <c r="D361" s="245"/>
      <c r="E361" s="245"/>
      <c r="F361" s="245"/>
      <c r="G361" s="245"/>
      <c r="H361" s="245"/>
      <c r="I361" s="245"/>
      <c r="J361" s="245"/>
      <c r="K361" s="245"/>
      <c r="L361" s="245"/>
      <c r="M361" s="245"/>
      <c r="N361" s="245"/>
      <c r="O361" s="245"/>
      <c r="P361" s="245"/>
      <c r="Q361" s="245"/>
      <c r="R361" s="245"/>
      <c r="S361" s="245"/>
      <c r="T361" s="245"/>
      <c r="U361" s="245"/>
      <c r="V361" s="245"/>
      <c r="W361" s="245"/>
      <c r="X361" s="245"/>
      <c r="Y361" s="245"/>
      <c r="Z361" s="245"/>
      <c r="AA361" s="245"/>
      <c r="AB361" s="245"/>
      <c r="AC361" s="245"/>
      <c r="AD361" s="245"/>
      <c r="AE361" s="245"/>
    </row>
    <row r="362" ht="15.75" customHeight="1">
      <c r="A362" s="245"/>
      <c r="B362" s="245"/>
      <c r="C362" s="245"/>
      <c r="D362" s="245"/>
      <c r="E362" s="245"/>
      <c r="F362" s="245"/>
      <c r="G362" s="245"/>
      <c r="H362" s="245"/>
      <c r="I362" s="245"/>
      <c r="J362" s="245"/>
      <c r="K362" s="245"/>
      <c r="L362" s="245"/>
      <c r="M362" s="245"/>
      <c r="N362" s="245"/>
      <c r="O362" s="245"/>
      <c r="P362" s="245"/>
      <c r="Q362" s="245"/>
      <c r="R362" s="245"/>
      <c r="S362" s="245"/>
      <c r="T362" s="245"/>
      <c r="U362" s="245"/>
      <c r="V362" s="245"/>
      <c r="W362" s="245"/>
      <c r="X362" s="245"/>
      <c r="Y362" s="245"/>
      <c r="Z362" s="245"/>
      <c r="AA362" s="245"/>
      <c r="AB362" s="245"/>
      <c r="AC362" s="245"/>
      <c r="AD362" s="245"/>
      <c r="AE362" s="245"/>
    </row>
    <row r="363" ht="15.75" customHeight="1">
      <c r="A363" s="245"/>
      <c r="B363" s="245"/>
      <c r="C363" s="245"/>
      <c r="D363" s="245"/>
      <c r="E363" s="245"/>
      <c r="F363" s="245"/>
      <c r="G363" s="245"/>
      <c r="H363" s="245"/>
      <c r="I363" s="245"/>
      <c r="J363" s="245"/>
      <c r="K363" s="245"/>
      <c r="L363" s="245"/>
      <c r="M363" s="245"/>
      <c r="N363" s="245"/>
      <c r="O363" s="245"/>
      <c r="P363" s="245"/>
      <c r="Q363" s="245"/>
      <c r="R363" s="245"/>
      <c r="S363" s="245"/>
      <c r="T363" s="245"/>
      <c r="U363" s="245"/>
      <c r="V363" s="245"/>
      <c r="W363" s="245"/>
      <c r="X363" s="245"/>
      <c r="Y363" s="245"/>
      <c r="Z363" s="245"/>
      <c r="AA363" s="245"/>
      <c r="AB363" s="245"/>
      <c r="AC363" s="245"/>
      <c r="AD363" s="245"/>
      <c r="AE363" s="245"/>
    </row>
    <row r="364" ht="15.75" customHeight="1">
      <c r="A364" s="245"/>
      <c r="B364" s="245"/>
      <c r="C364" s="245"/>
      <c r="D364" s="245"/>
      <c r="E364" s="245"/>
      <c r="F364" s="245"/>
      <c r="G364" s="245"/>
      <c r="H364" s="245"/>
      <c r="I364" s="245"/>
      <c r="J364" s="245"/>
      <c r="K364" s="245"/>
      <c r="L364" s="245"/>
      <c r="M364" s="245"/>
      <c r="N364" s="245"/>
      <c r="O364" s="245"/>
      <c r="P364" s="245"/>
      <c r="Q364" s="245"/>
      <c r="R364" s="245"/>
      <c r="S364" s="245"/>
      <c r="T364" s="245"/>
      <c r="U364" s="245"/>
      <c r="V364" s="245"/>
      <c r="W364" s="245"/>
      <c r="X364" s="245"/>
      <c r="Y364" s="245"/>
      <c r="Z364" s="245"/>
      <c r="AA364" s="245"/>
      <c r="AB364" s="245"/>
      <c r="AC364" s="245"/>
      <c r="AD364" s="245"/>
      <c r="AE364" s="245"/>
    </row>
    <row r="365" ht="15.75" customHeight="1">
      <c r="A365" s="245"/>
      <c r="B365" s="245"/>
      <c r="C365" s="245"/>
      <c r="D365" s="245"/>
      <c r="E365" s="245"/>
      <c r="F365" s="245"/>
      <c r="G365" s="245"/>
      <c r="H365" s="245"/>
      <c r="I365" s="245"/>
      <c r="J365" s="245"/>
      <c r="K365" s="245"/>
      <c r="L365" s="245"/>
      <c r="M365" s="245"/>
      <c r="N365" s="245"/>
      <c r="O365" s="245"/>
      <c r="P365" s="245"/>
      <c r="Q365" s="245"/>
      <c r="R365" s="245"/>
      <c r="S365" s="245"/>
      <c r="T365" s="245"/>
      <c r="U365" s="245"/>
      <c r="V365" s="245"/>
      <c r="W365" s="245"/>
      <c r="X365" s="245"/>
      <c r="Y365" s="245"/>
      <c r="Z365" s="245"/>
      <c r="AA365" s="245"/>
      <c r="AB365" s="245"/>
      <c r="AC365" s="245"/>
      <c r="AD365" s="245"/>
      <c r="AE365" s="245"/>
    </row>
    <row r="366" ht="15.75" customHeight="1">
      <c r="A366" s="245"/>
      <c r="B366" s="245"/>
      <c r="C366" s="245"/>
      <c r="D366" s="245"/>
      <c r="E366" s="245"/>
      <c r="F366" s="245"/>
      <c r="G366" s="245"/>
      <c r="H366" s="245"/>
      <c r="I366" s="245"/>
      <c r="J366" s="245"/>
      <c r="K366" s="245"/>
      <c r="L366" s="245"/>
      <c r="M366" s="245"/>
      <c r="N366" s="245"/>
      <c r="O366" s="245"/>
      <c r="P366" s="245"/>
      <c r="Q366" s="245"/>
      <c r="R366" s="245"/>
      <c r="S366" s="245"/>
      <c r="T366" s="245"/>
      <c r="U366" s="245"/>
      <c r="V366" s="245"/>
      <c r="W366" s="245"/>
      <c r="X366" s="245"/>
      <c r="Y366" s="245"/>
      <c r="Z366" s="245"/>
      <c r="AA366" s="245"/>
      <c r="AB366" s="245"/>
      <c r="AC366" s="245"/>
      <c r="AD366" s="245"/>
      <c r="AE366" s="245"/>
    </row>
    <row r="367" ht="15.75" customHeight="1">
      <c r="A367" s="245"/>
      <c r="B367" s="245"/>
      <c r="C367" s="245"/>
      <c r="D367" s="245"/>
      <c r="E367" s="245"/>
      <c r="F367" s="245"/>
      <c r="G367" s="245"/>
      <c r="H367" s="245"/>
      <c r="I367" s="245"/>
      <c r="J367" s="245"/>
      <c r="K367" s="245"/>
      <c r="L367" s="245"/>
      <c r="M367" s="245"/>
      <c r="N367" s="245"/>
      <c r="O367" s="245"/>
      <c r="P367" s="245"/>
      <c r="Q367" s="245"/>
      <c r="R367" s="245"/>
      <c r="S367" s="245"/>
      <c r="T367" s="245"/>
      <c r="U367" s="245"/>
      <c r="V367" s="245"/>
      <c r="W367" s="245"/>
      <c r="X367" s="245"/>
      <c r="Y367" s="245"/>
      <c r="Z367" s="245"/>
      <c r="AA367" s="245"/>
      <c r="AB367" s="245"/>
      <c r="AC367" s="245"/>
      <c r="AD367" s="245"/>
      <c r="AE367" s="245"/>
    </row>
    <row r="368" ht="15.75" customHeight="1">
      <c r="A368" s="245"/>
      <c r="B368" s="245"/>
      <c r="C368" s="245"/>
      <c r="D368" s="245"/>
      <c r="E368" s="245"/>
      <c r="F368" s="245"/>
      <c r="G368" s="245"/>
      <c r="H368" s="245"/>
      <c r="I368" s="245"/>
      <c r="J368" s="245"/>
      <c r="K368" s="245"/>
      <c r="L368" s="245"/>
      <c r="M368" s="245"/>
      <c r="N368" s="245"/>
      <c r="O368" s="245"/>
      <c r="P368" s="245"/>
      <c r="Q368" s="245"/>
      <c r="R368" s="245"/>
      <c r="S368" s="245"/>
      <c r="T368" s="245"/>
      <c r="U368" s="245"/>
      <c r="V368" s="245"/>
      <c r="W368" s="245"/>
      <c r="X368" s="245"/>
      <c r="Y368" s="245"/>
      <c r="Z368" s="245"/>
      <c r="AA368" s="245"/>
      <c r="AB368" s="245"/>
      <c r="AC368" s="245"/>
      <c r="AD368" s="245"/>
      <c r="AE368" s="245"/>
    </row>
    <row r="369" ht="15.75" customHeight="1">
      <c r="A369" s="245"/>
      <c r="B369" s="245"/>
      <c r="C369" s="245"/>
      <c r="D369" s="245"/>
      <c r="E369" s="245"/>
      <c r="F369" s="245"/>
      <c r="G369" s="245"/>
      <c r="H369" s="245"/>
      <c r="I369" s="245"/>
      <c r="J369" s="245"/>
      <c r="K369" s="245"/>
      <c r="L369" s="245"/>
      <c r="M369" s="245"/>
      <c r="N369" s="245"/>
      <c r="O369" s="245"/>
      <c r="P369" s="245"/>
      <c r="Q369" s="245"/>
      <c r="R369" s="245"/>
      <c r="S369" s="245"/>
      <c r="T369" s="245"/>
      <c r="U369" s="245"/>
      <c r="V369" s="245"/>
      <c r="W369" s="245"/>
      <c r="X369" s="245"/>
      <c r="Y369" s="245"/>
      <c r="Z369" s="245"/>
      <c r="AA369" s="245"/>
      <c r="AB369" s="245"/>
      <c r="AC369" s="245"/>
      <c r="AD369" s="245"/>
      <c r="AE369" s="245"/>
    </row>
    <row r="370" ht="15.75" customHeight="1">
      <c r="A370" s="245"/>
      <c r="B370" s="245"/>
      <c r="C370" s="245"/>
      <c r="D370" s="245"/>
      <c r="E370" s="245"/>
      <c r="F370" s="245"/>
      <c r="G370" s="245"/>
      <c r="H370" s="245"/>
      <c r="I370" s="245"/>
      <c r="J370" s="245"/>
      <c r="K370" s="245"/>
      <c r="L370" s="245"/>
      <c r="M370" s="245"/>
      <c r="N370" s="245"/>
      <c r="O370" s="245"/>
      <c r="P370" s="245"/>
      <c r="Q370" s="245"/>
      <c r="R370" s="245"/>
      <c r="S370" s="245"/>
      <c r="T370" s="245"/>
      <c r="U370" s="245"/>
      <c r="V370" s="245"/>
      <c r="W370" s="245"/>
      <c r="X370" s="245"/>
      <c r="Y370" s="245"/>
      <c r="Z370" s="245"/>
      <c r="AA370" s="245"/>
      <c r="AB370" s="245"/>
      <c r="AC370" s="245"/>
      <c r="AD370" s="245"/>
      <c r="AE370" s="245"/>
    </row>
    <row r="371" ht="15.75" customHeight="1">
      <c r="A371" s="245"/>
      <c r="B371" s="245"/>
      <c r="C371" s="245"/>
      <c r="D371" s="245"/>
      <c r="E371" s="245"/>
      <c r="F371" s="245"/>
      <c r="G371" s="245"/>
      <c r="H371" s="245"/>
      <c r="I371" s="245"/>
      <c r="J371" s="245"/>
      <c r="K371" s="245"/>
      <c r="L371" s="245"/>
      <c r="M371" s="245"/>
      <c r="N371" s="245"/>
      <c r="O371" s="245"/>
      <c r="P371" s="245"/>
      <c r="Q371" s="245"/>
      <c r="R371" s="245"/>
      <c r="S371" s="245"/>
      <c r="T371" s="245"/>
      <c r="U371" s="245"/>
      <c r="V371" s="245"/>
      <c r="W371" s="245"/>
      <c r="X371" s="245"/>
      <c r="Y371" s="245"/>
      <c r="Z371" s="245"/>
      <c r="AA371" s="245"/>
      <c r="AB371" s="245"/>
      <c r="AC371" s="245"/>
      <c r="AD371" s="245"/>
      <c r="AE371" s="245"/>
    </row>
    <row r="372" ht="15.75" customHeight="1">
      <c r="A372" s="245"/>
      <c r="B372" s="245"/>
      <c r="C372" s="245"/>
      <c r="D372" s="245"/>
      <c r="E372" s="245"/>
      <c r="F372" s="245"/>
      <c r="G372" s="245"/>
      <c r="H372" s="245"/>
      <c r="I372" s="245"/>
      <c r="J372" s="245"/>
      <c r="K372" s="245"/>
      <c r="L372" s="245"/>
      <c r="M372" s="245"/>
      <c r="N372" s="245"/>
      <c r="O372" s="245"/>
      <c r="P372" s="245"/>
      <c r="Q372" s="245"/>
      <c r="R372" s="245"/>
      <c r="S372" s="245"/>
      <c r="T372" s="245"/>
      <c r="U372" s="245"/>
      <c r="V372" s="245"/>
      <c r="W372" s="245"/>
      <c r="X372" s="245"/>
      <c r="Y372" s="245"/>
      <c r="Z372" s="245"/>
      <c r="AA372" s="245"/>
      <c r="AB372" s="245"/>
      <c r="AC372" s="245"/>
      <c r="AD372" s="245"/>
      <c r="AE372" s="245"/>
    </row>
    <row r="373" ht="15.75" customHeight="1">
      <c r="A373" s="245"/>
      <c r="B373" s="245"/>
      <c r="C373" s="245"/>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c r="AA373" s="245"/>
      <c r="AB373" s="245"/>
      <c r="AC373" s="245"/>
      <c r="AD373" s="245"/>
      <c r="AE373" s="245"/>
    </row>
    <row r="374" ht="15.75" customHeight="1">
      <c r="A374" s="245"/>
      <c r="B374" s="245"/>
      <c r="C374" s="245"/>
      <c r="D374" s="245"/>
      <c r="E374" s="245"/>
      <c r="F374" s="245"/>
      <c r="G374" s="245"/>
      <c r="H374" s="245"/>
      <c r="I374" s="245"/>
      <c r="J374" s="245"/>
      <c r="K374" s="245"/>
      <c r="L374" s="245"/>
      <c r="M374" s="245"/>
      <c r="N374" s="245"/>
      <c r="O374" s="245"/>
      <c r="P374" s="245"/>
      <c r="Q374" s="245"/>
      <c r="R374" s="245"/>
      <c r="S374" s="245"/>
      <c r="T374" s="245"/>
      <c r="U374" s="245"/>
      <c r="V374" s="245"/>
      <c r="W374" s="245"/>
      <c r="X374" s="245"/>
      <c r="Y374" s="245"/>
      <c r="Z374" s="245"/>
      <c r="AA374" s="245"/>
      <c r="AB374" s="245"/>
      <c r="AC374" s="245"/>
      <c r="AD374" s="245"/>
      <c r="AE374" s="245"/>
    </row>
    <row r="375" ht="15.75" customHeight="1">
      <c r="A375" s="245"/>
      <c r="B375" s="245"/>
      <c r="C375" s="245"/>
      <c r="D375" s="245"/>
      <c r="E375" s="245"/>
      <c r="F375" s="245"/>
      <c r="G375" s="245"/>
      <c r="H375" s="245"/>
      <c r="I375" s="245"/>
      <c r="J375" s="245"/>
      <c r="K375" s="245"/>
      <c r="L375" s="245"/>
      <c r="M375" s="245"/>
      <c r="N375" s="245"/>
      <c r="O375" s="245"/>
      <c r="P375" s="245"/>
      <c r="Q375" s="245"/>
      <c r="R375" s="245"/>
      <c r="S375" s="245"/>
      <c r="T375" s="245"/>
      <c r="U375" s="245"/>
      <c r="V375" s="245"/>
      <c r="W375" s="245"/>
      <c r="X375" s="245"/>
      <c r="Y375" s="245"/>
      <c r="Z375" s="245"/>
      <c r="AA375" s="245"/>
      <c r="AB375" s="245"/>
      <c r="AC375" s="245"/>
      <c r="AD375" s="245"/>
      <c r="AE375" s="245"/>
    </row>
    <row r="376" ht="15.75" customHeight="1">
      <c r="A376" s="245"/>
      <c r="B376" s="245"/>
      <c r="C376" s="245"/>
      <c r="D376" s="245"/>
      <c r="E376" s="245"/>
      <c r="F376" s="245"/>
      <c r="G376" s="245"/>
      <c r="H376" s="245"/>
      <c r="I376" s="245"/>
      <c r="J376" s="245"/>
      <c r="K376" s="245"/>
      <c r="L376" s="245"/>
      <c r="M376" s="245"/>
      <c r="N376" s="245"/>
      <c r="O376" s="245"/>
      <c r="P376" s="245"/>
      <c r="Q376" s="245"/>
      <c r="R376" s="245"/>
      <c r="S376" s="245"/>
      <c r="T376" s="245"/>
      <c r="U376" s="245"/>
      <c r="V376" s="245"/>
      <c r="W376" s="245"/>
      <c r="X376" s="245"/>
      <c r="Y376" s="245"/>
      <c r="Z376" s="245"/>
      <c r="AA376" s="245"/>
      <c r="AB376" s="245"/>
      <c r="AC376" s="245"/>
      <c r="AD376" s="245"/>
      <c r="AE376" s="245"/>
    </row>
    <row r="377" ht="15.75" customHeight="1">
      <c r="A377" s="245"/>
      <c r="B377" s="245"/>
      <c r="C377" s="245"/>
      <c r="D377" s="245"/>
      <c r="E377" s="245"/>
      <c r="F377" s="245"/>
      <c r="G377" s="245"/>
      <c r="H377" s="245"/>
      <c r="I377" s="245"/>
      <c r="J377" s="245"/>
      <c r="K377" s="245"/>
      <c r="L377" s="245"/>
      <c r="M377" s="245"/>
      <c r="N377" s="245"/>
      <c r="O377" s="245"/>
      <c r="P377" s="245"/>
      <c r="Q377" s="245"/>
      <c r="R377" s="245"/>
      <c r="S377" s="245"/>
      <c r="T377" s="245"/>
      <c r="U377" s="245"/>
      <c r="V377" s="245"/>
      <c r="W377" s="245"/>
      <c r="X377" s="245"/>
      <c r="Y377" s="245"/>
      <c r="Z377" s="245"/>
      <c r="AA377" s="245"/>
      <c r="AB377" s="245"/>
      <c r="AC377" s="245"/>
      <c r="AD377" s="245"/>
      <c r="AE377" s="245"/>
    </row>
    <row r="378" ht="15.75" customHeight="1">
      <c r="A378" s="245"/>
      <c r="B378" s="245"/>
      <c r="C378" s="245"/>
      <c r="D378" s="245"/>
      <c r="E378" s="245"/>
      <c r="F378" s="245"/>
      <c r="G378" s="245"/>
      <c r="H378" s="245"/>
      <c r="I378" s="245"/>
      <c r="J378" s="245"/>
      <c r="K378" s="245"/>
      <c r="L378" s="245"/>
      <c r="M378" s="245"/>
      <c r="N378" s="245"/>
      <c r="O378" s="245"/>
      <c r="P378" s="245"/>
      <c r="Q378" s="245"/>
      <c r="R378" s="245"/>
      <c r="S378" s="245"/>
      <c r="T378" s="245"/>
      <c r="U378" s="245"/>
      <c r="V378" s="245"/>
      <c r="W378" s="245"/>
      <c r="X378" s="245"/>
      <c r="Y378" s="245"/>
      <c r="Z378" s="245"/>
      <c r="AA378" s="245"/>
      <c r="AB378" s="245"/>
      <c r="AC378" s="245"/>
      <c r="AD378" s="245"/>
      <c r="AE378" s="245"/>
    </row>
    <row r="379" ht="15.75" customHeight="1">
      <c r="A379" s="245"/>
      <c r="B379" s="245"/>
      <c r="C379" s="245"/>
      <c r="D379" s="245"/>
      <c r="E379" s="245"/>
      <c r="F379" s="245"/>
      <c r="G379" s="245"/>
      <c r="H379" s="245"/>
      <c r="I379" s="245"/>
      <c r="J379" s="245"/>
      <c r="K379" s="245"/>
      <c r="L379" s="245"/>
      <c r="M379" s="245"/>
      <c r="N379" s="245"/>
      <c r="O379" s="245"/>
      <c r="P379" s="245"/>
      <c r="Q379" s="245"/>
      <c r="R379" s="245"/>
      <c r="S379" s="245"/>
      <c r="T379" s="245"/>
      <c r="U379" s="245"/>
      <c r="V379" s="245"/>
      <c r="W379" s="245"/>
      <c r="X379" s="245"/>
      <c r="Y379" s="245"/>
      <c r="Z379" s="245"/>
      <c r="AA379" s="245"/>
      <c r="AB379" s="245"/>
      <c r="AC379" s="245"/>
      <c r="AD379" s="245"/>
      <c r="AE379" s="245"/>
    </row>
    <row r="380" ht="15.75" customHeight="1">
      <c r="A380" s="245"/>
      <c r="B380" s="245"/>
      <c r="C380" s="245"/>
      <c r="D380" s="245"/>
      <c r="E380" s="245"/>
      <c r="F380" s="245"/>
      <c r="G380" s="245"/>
      <c r="H380" s="245"/>
      <c r="I380" s="245"/>
      <c r="J380" s="245"/>
      <c r="K380" s="245"/>
      <c r="L380" s="245"/>
      <c r="M380" s="245"/>
      <c r="N380" s="245"/>
      <c r="O380" s="245"/>
      <c r="P380" s="245"/>
      <c r="Q380" s="245"/>
      <c r="R380" s="245"/>
      <c r="S380" s="245"/>
      <c r="T380" s="245"/>
      <c r="U380" s="245"/>
      <c r="V380" s="245"/>
      <c r="W380" s="245"/>
      <c r="X380" s="245"/>
      <c r="Y380" s="245"/>
      <c r="Z380" s="245"/>
      <c r="AA380" s="245"/>
      <c r="AB380" s="245"/>
      <c r="AC380" s="245"/>
      <c r="AD380" s="245"/>
      <c r="AE380" s="245"/>
    </row>
    <row r="381" ht="15.75" customHeight="1">
      <c r="A381" s="245"/>
      <c r="B381" s="245"/>
      <c r="C381" s="245"/>
      <c r="D381" s="245"/>
      <c r="E381" s="245"/>
      <c r="F381" s="245"/>
      <c r="G381" s="245"/>
      <c r="H381" s="245"/>
      <c r="I381" s="245"/>
      <c r="J381" s="245"/>
      <c r="K381" s="245"/>
      <c r="L381" s="245"/>
      <c r="M381" s="245"/>
      <c r="N381" s="245"/>
      <c r="O381" s="245"/>
      <c r="P381" s="245"/>
      <c r="Q381" s="245"/>
      <c r="R381" s="245"/>
      <c r="S381" s="245"/>
      <c r="T381" s="245"/>
      <c r="U381" s="245"/>
      <c r="V381" s="245"/>
      <c r="W381" s="245"/>
      <c r="X381" s="245"/>
      <c r="Y381" s="245"/>
      <c r="Z381" s="245"/>
      <c r="AA381" s="245"/>
      <c r="AB381" s="245"/>
      <c r="AC381" s="245"/>
      <c r="AD381" s="245"/>
      <c r="AE381" s="245"/>
    </row>
    <row r="382" ht="15.75" customHeight="1">
      <c r="A382" s="245"/>
      <c r="B382" s="245"/>
      <c r="C382" s="245"/>
      <c r="D382" s="245"/>
      <c r="E382" s="245"/>
      <c r="F382" s="245"/>
      <c r="G382" s="245"/>
      <c r="H382" s="245"/>
      <c r="I382" s="245"/>
      <c r="J382" s="245"/>
      <c r="K382" s="245"/>
      <c r="L382" s="245"/>
      <c r="M382" s="245"/>
      <c r="N382" s="245"/>
      <c r="O382" s="245"/>
      <c r="P382" s="245"/>
      <c r="Q382" s="245"/>
      <c r="R382" s="245"/>
      <c r="S382" s="245"/>
      <c r="T382" s="245"/>
      <c r="U382" s="245"/>
      <c r="V382" s="245"/>
      <c r="W382" s="245"/>
      <c r="X382" s="245"/>
      <c r="Y382" s="245"/>
      <c r="Z382" s="245"/>
      <c r="AA382" s="245"/>
      <c r="AB382" s="245"/>
      <c r="AC382" s="245"/>
      <c r="AD382" s="245"/>
      <c r="AE382" s="245"/>
    </row>
    <row r="383" ht="15.75" customHeight="1">
      <c r="A383" s="245"/>
      <c r="B383" s="245"/>
      <c r="C383" s="245"/>
      <c r="D383" s="245"/>
      <c r="E383" s="245"/>
      <c r="F383" s="245"/>
      <c r="G383" s="245"/>
      <c r="H383" s="245"/>
      <c r="I383" s="245"/>
      <c r="J383" s="245"/>
      <c r="K383" s="245"/>
      <c r="L383" s="245"/>
      <c r="M383" s="245"/>
      <c r="N383" s="245"/>
      <c r="O383" s="245"/>
      <c r="P383" s="245"/>
      <c r="Q383" s="245"/>
      <c r="R383" s="245"/>
      <c r="S383" s="245"/>
      <c r="T383" s="245"/>
      <c r="U383" s="245"/>
      <c r="V383" s="245"/>
      <c r="W383" s="245"/>
      <c r="X383" s="245"/>
      <c r="Y383" s="245"/>
      <c r="Z383" s="245"/>
      <c r="AA383" s="245"/>
      <c r="AB383" s="245"/>
      <c r="AC383" s="245"/>
      <c r="AD383" s="245"/>
      <c r="AE383" s="245"/>
    </row>
    <row r="384" ht="15.75" customHeight="1">
      <c r="A384" s="245"/>
      <c r="B384" s="245"/>
      <c r="C384" s="245"/>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c r="AA384" s="245"/>
      <c r="AB384" s="245"/>
      <c r="AC384" s="245"/>
      <c r="AD384" s="245"/>
      <c r="AE384" s="245"/>
    </row>
    <row r="385" ht="15.75" customHeight="1">
      <c r="A385" s="245"/>
      <c r="B385" s="245"/>
      <c r="C385" s="245"/>
      <c r="D385" s="245"/>
      <c r="E385" s="245"/>
      <c r="F385" s="245"/>
      <c r="G385" s="245"/>
      <c r="H385" s="245"/>
      <c r="I385" s="245"/>
      <c r="J385" s="245"/>
      <c r="K385" s="245"/>
      <c r="L385" s="245"/>
      <c r="M385" s="245"/>
      <c r="N385" s="245"/>
      <c r="O385" s="245"/>
      <c r="P385" s="245"/>
      <c r="Q385" s="245"/>
      <c r="R385" s="245"/>
      <c r="S385" s="245"/>
      <c r="T385" s="245"/>
      <c r="U385" s="245"/>
      <c r="V385" s="245"/>
      <c r="W385" s="245"/>
      <c r="X385" s="245"/>
      <c r="Y385" s="245"/>
      <c r="Z385" s="245"/>
      <c r="AA385" s="245"/>
      <c r="AB385" s="245"/>
      <c r="AC385" s="245"/>
      <c r="AD385" s="245"/>
      <c r="AE385" s="245"/>
    </row>
    <row r="386" ht="15.75" customHeight="1">
      <c r="A386" s="245"/>
      <c r="B386" s="245"/>
      <c r="C386" s="245"/>
      <c r="D386" s="245"/>
      <c r="E386" s="245"/>
      <c r="F386" s="245"/>
      <c r="G386" s="245"/>
      <c r="H386" s="245"/>
      <c r="I386" s="245"/>
      <c r="J386" s="245"/>
      <c r="K386" s="245"/>
      <c r="L386" s="245"/>
      <c r="M386" s="245"/>
      <c r="N386" s="245"/>
      <c r="O386" s="245"/>
      <c r="P386" s="245"/>
      <c r="Q386" s="245"/>
      <c r="R386" s="245"/>
      <c r="S386" s="245"/>
      <c r="T386" s="245"/>
      <c r="U386" s="245"/>
      <c r="V386" s="245"/>
      <c r="W386" s="245"/>
      <c r="X386" s="245"/>
      <c r="Y386" s="245"/>
      <c r="Z386" s="245"/>
      <c r="AA386" s="245"/>
      <c r="AB386" s="245"/>
      <c r="AC386" s="245"/>
      <c r="AD386" s="245"/>
      <c r="AE386" s="245"/>
    </row>
    <row r="387" ht="15.75" customHeight="1">
      <c r="A387" s="245"/>
      <c r="B387" s="245"/>
      <c r="C387" s="245"/>
      <c r="D387" s="245"/>
      <c r="E387" s="245"/>
      <c r="F387" s="245"/>
      <c r="G387" s="245"/>
      <c r="H387" s="245"/>
      <c r="I387" s="245"/>
      <c r="J387" s="245"/>
      <c r="K387" s="245"/>
      <c r="L387" s="245"/>
      <c r="M387" s="245"/>
      <c r="N387" s="245"/>
      <c r="O387" s="245"/>
      <c r="P387" s="245"/>
      <c r="Q387" s="245"/>
      <c r="R387" s="245"/>
      <c r="S387" s="245"/>
      <c r="T387" s="245"/>
      <c r="U387" s="245"/>
      <c r="V387" s="245"/>
      <c r="W387" s="245"/>
      <c r="X387" s="245"/>
      <c r="Y387" s="245"/>
      <c r="Z387" s="245"/>
      <c r="AA387" s="245"/>
      <c r="AB387" s="245"/>
      <c r="AC387" s="245"/>
      <c r="AD387" s="245"/>
      <c r="AE387" s="245"/>
    </row>
    <row r="388" ht="15.75" customHeight="1">
      <c r="A388" s="245"/>
      <c r="B388" s="245"/>
      <c r="C388" s="245"/>
      <c r="D388" s="245"/>
      <c r="E388" s="245"/>
      <c r="F388" s="245"/>
      <c r="G388" s="245"/>
      <c r="H388" s="245"/>
      <c r="I388" s="245"/>
      <c r="J388" s="245"/>
      <c r="K388" s="245"/>
      <c r="L388" s="245"/>
      <c r="M388" s="245"/>
      <c r="N388" s="245"/>
      <c r="O388" s="245"/>
      <c r="P388" s="245"/>
      <c r="Q388" s="245"/>
      <c r="R388" s="245"/>
      <c r="S388" s="245"/>
      <c r="T388" s="245"/>
      <c r="U388" s="245"/>
      <c r="V388" s="245"/>
      <c r="W388" s="245"/>
      <c r="X388" s="245"/>
      <c r="Y388" s="245"/>
      <c r="Z388" s="245"/>
      <c r="AA388" s="245"/>
      <c r="AB388" s="245"/>
      <c r="AC388" s="245"/>
      <c r="AD388" s="245"/>
      <c r="AE388" s="245"/>
    </row>
    <row r="389" ht="15.75" customHeight="1">
      <c r="A389" s="245"/>
      <c r="B389" s="245"/>
      <c r="C389" s="245"/>
      <c r="D389" s="245"/>
      <c r="E389" s="245"/>
      <c r="F389" s="245"/>
      <c r="G389" s="245"/>
      <c r="H389" s="245"/>
      <c r="I389" s="245"/>
      <c r="J389" s="245"/>
      <c r="K389" s="245"/>
      <c r="L389" s="245"/>
      <c r="M389" s="245"/>
      <c r="N389" s="245"/>
      <c r="O389" s="245"/>
      <c r="P389" s="245"/>
      <c r="Q389" s="245"/>
      <c r="R389" s="245"/>
      <c r="S389" s="245"/>
      <c r="T389" s="245"/>
      <c r="U389" s="245"/>
      <c r="V389" s="245"/>
      <c r="W389" s="245"/>
      <c r="X389" s="245"/>
      <c r="Y389" s="245"/>
      <c r="Z389" s="245"/>
      <c r="AA389" s="245"/>
      <c r="AB389" s="245"/>
      <c r="AC389" s="245"/>
      <c r="AD389" s="245"/>
      <c r="AE389" s="245"/>
    </row>
    <row r="390" ht="15.75" customHeight="1">
      <c r="A390" s="245"/>
      <c r="B390" s="245"/>
      <c r="C390" s="245"/>
      <c r="D390" s="245"/>
      <c r="E390" s="245"/>
      <c r="F390" s="245"/>
      <c r="G390" s="245"/>
      <c r="H390" s="245"/>
      <c r="I390" s="245"/>
      <c r="J390" s="245"/>
      <c r="K390" s="245"/>
      <c r="L390" s="245"/>
      <c r="M390" s="245"/>
      <c r="N390" s="245"/>
      <c r="O390" s="245"/>
      <c r="P390" s="245"/>
      <c r="Q390" s="245"/>
      <c r="R390" s="245"/>
      <c r="S390" s="245"/>
      <c r="T390" s="245"/>
      <c r="U390" s="245"/>
      <c r="V390" s="245"/>
      <c r="W390" s="245"/>
      <c r="X390" s="245"/>
      <c r="Y390" s="245"/>
      <c r="Z390" s="245"/>
      <c r="AA390" s="245"/>
      <c r="AB390" s="245"/>
      <c r="AC390" s="245"/>
      <c r="AD390" s="245"/>
      <c r="AE390" s="245"/>
    </row>
    <row r="391" ht="15.75" customHeight="1">
      <c r="A391" s="245"/>
      <c r="B391" s="245"/>
      <c r="C391" s="245"/>
      <c r="D391" s="245"/>
      <c r="E391" s="245"/>
      <c r="F391" s="245"/>
      <c r="G391" s="245"/>
      <c r="H391" s="245"/>
      <c r="I391" s="245"/>
      <c r="J391" s="245"/>
      <c r="K391" s="245"/>
      <c r="L391" s="245"/>
      <c r="M391" s="245"/>
      <c r="N391" s="245"/>
      <c r="O391" s="245"/>
      <c r="P391" s="245"/>
      <c r="Q391" s="245"/>
      <c r="R391" s="245"/>
      <c r="S391" s="245"/>
      <c r="T391" s="245"/>
      <c r="U391" s="245"/>
      <c r="V391" s="245"/>
      <c r="W391" s="245"/>
      <c r="X391" s="245"/>
      <c r="Y391" s="245"/>
      <c r="Z391" s="245"/>
      <c r="AA391" s="245"/>
      <c r="AB391" s="245"/>
      <c r="AC391" s="245"/>
      <c r="AD391" s="245"/>
      <c r="AE391" s="245"/>
    </row>
    <row r="392" ht="15.75" customHeight="1">
      <c r="A392" s="245"/>
      <c r="B392" s="245"/>
      <c r="C392" s="245"/>
      <c r="D392" s="245"/>
      <c r="E392" s="245"/>
      <c r="F392" s="245"/>
      <c r="G392" s="245"/>
      <c r="H392" s="245"/>
      <c r="I392" s="245"/>
      <c r="J392" s="245"/>
      <c r="K392" s="245"/>
      <c r="L392" s="245"/>
      <c r="M392" s="245"/>
      <c r="N392" s="245"/>
      <c r="O392" s="245"/>
      <c r="P392" s="245"/>
      <c r="Q392" s="245"/>
      <c r="R392" s="245"/>
      <c r="S392" s="245"/>
      <c r="T392" s="245"/>
      <c r="U392" s="245"/>
      <c r="V392" s="245"/>
      <c r="W392" s="245"/>
      <c r="X392" s="245"/>
      <c r="Y392" s="245"/>
      <c r="Z392" s="245"/>
      <c r="AA392" s="245"/>
      <c r="AB392" s="245"/>
      <c r="AC392" s="245"/>
      <c r="AD392" s="245"/>
      <c r="AE392" s="245"/>
    </row>
    <row r="393" ht="15.75" customHeight="1">
      <c r="A393" s="245"/>
      <c r="B393" s="245"/>
      <c r="C393" s="245"/>
      <c r="D393" s="245"/>
      <c r="E393" s="245"/>
      <c r="F393" s="245"/>
      <c r="G393" s="245"/>
      <c r="H393" s="245"/>
      <c r="I393" s="245"/>
      <c r="J393" s="245"/>
      <c r="K393" s="245"/>
      <c r="L393" s="245"/>
      <c r="M393" s="245"/>
      <c r="N393" s="245"/>
      <c r="O393" s="245"/>
      <c r="P393" s="245"/>
      <c r="Q393" s="245"/>
      <c r="R393" s="245"/>
      <c r="S393" s="245"/>
      <c r="T393" s="245"/>
      <c r="U393" s="245"/>
      <c r="V393" s="245"/>
      <c r="W393" s="245"/>
      <c r="X393" s="245"/>
      <c r="Y393" s="245"/>
      <c r="Z393" s="245"/>
      <c r="AA393" s="245"/>
      <c r="AB393" s="245"/>
      <c r="AC393" s="245"/>
      <c r="AD393" s="245"/>
      <c r="AE393" s="245"/>
    </row>
    <row r="394" ht="15.75" customHeight="1">
      <c r="A394" s="245"/>
      <c r="B394" s="245"/>
      <c r="C394" s="245"/>
      <c r="D394" s="245"/>
      <c r="E394" s="245"/>
      <c r="F394" s="245"/>
      <c r="G394" s="245"/>
      <c r="H394" s="245"/>
      <c r="I394" s="245"/>
      <c r="J394" s="245"/>
      <c r="K394" s="245"/>
      <c r="L394" s="245"/>
      <c r="M394" s="245"/>
      <c r="N394" s="245"/>
      <c r="O394" s="245"/>
      <c r="P394" s="245"/>
      <c r="Q394" s="245"/>
      <c r="R394" s="245"/>
      <c r="S394" s="245"/>
      <c r="T394" s="245"/>
      <c r="U394" s="245"/>
      <c r="V394" s="245"/>
      <c r="W394" s="245"/>
      <c r="X394" s="245"/>
      <c r="Y394" s="245"/>
      <c r="Z394" s="245"/>
      <c r="AA394" s="245"/>
      <c r="AB394" s="245"/>
      <c r="AC394" s="245"/>
      <c r="AD394" s="245"/>
      <c r="AE394" s="245"/>
    </row>
    <row r="395" ht="15.75" customHeight="1">
      <c r="A395" s="245"/>
      <c r="B395" s="245"/>
      <c r="C395" s="245"/>
      <c r="D395" s="245"/>
      <c r="E395" s="245"/>
      <c r="F395" s="245"/>
      <c r="G395" s="245"/>
      <c r="H395" s="245"/>
      <c r="I395" s="245"/>
      <c r="J395" s="245"/>
      <c r="K395" s="245"/>
      <c r="L395" s="245"/>
      <c r="M395" s="245"/>
      <c r="N395" s="245"/>
      <c r="O395" s="245"/>
      <c r="P395" s="245"/>
      <c r="Q395" s="245"/>
      <c r="R395" s="245"/>
      <c r="S395" s="245"/>
      <c r="T395" s="245"/>
      <c r="U395" s="245"/>
      <c r="V395" s="245"/>
      <c r="W395" s="245"/>
      <c r="X395" s="245"/>
      <c r="Y395" s="245"/>
      <c r="Z395" s="245"/>
      <c r="AA395" s="245"/>
      <c r="AB395" s="245"/>
      <c r="AC395" s="245"/>
      <c r="AD395" s="245"/>
      <c r="AE395" s="245"/>
    </row>
    <row r="396" ht="15.75" customHeight="1">
      <c r="A396" s="245"/>
      <c r="B396" s="245"/>
      <c r="C396" s="245"/>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c r="AA396" s="245"/>
      <c r="AB396" s="245"/>
      <c r="AC396" s="245"/>
      <c r="AD396" s="245"/>
      <c r="AE396" s="245"/>
    </row>
    <row r="397" ht="15.75" customHeight="1">
      <c r="A397" s="245"/>
      <c r="B397" s="245"/>
      <c r="C397" s="245"/>
      <c r="D397" s="245"/>
      <c r="E397" s="245"/>
      <c r="F397" s="245"/>
      <c r="G397" s="245"/>
      <c r="H397" s="245"/>
      <c r="I397" s="245"/>
      <c r="J397" s="245"/>
      <c r="K397" s="245"/>
      <c r="L397" s="245"/>
      <c r="M397" s="245"/>
      <c r="N397" s="245"/>
      <c r="O397" s="245"/>
      <c r="P397" s="245"/>
      <c r="Q397" s="245"/>
      <c r="R397" s="245"/>
      <c r="S397" s="245"/>
      <c r="T397" s="245"/>
      <c r="U397" s="245"/>
      <c r="V397" s="245"/>
      <c r="W397" s="245"/>
      <c r="X397" s="245"/>
      <c r="Y397" s="245"/>
      <c r="Z397" s="245"/>
      <c r="AA397" s="245"/>
      <c r="AB397" s="245"/>
      <c r="AC397" s="245"/>
      <c r="AD397" s="245"/>
      <c r="AE397" s="245"/>
    </row>
    <row r="398" ht="15.75" customHeight="1">
      <c r="A398" s="245"/>
      <c r="B398" s="245"/>
      <c r="C398" s="245"/>
      <c r="D398" s="245"/>
      <c r="E398" s="245"/>
      <c r="F398" s="245"/>
      <c r="G398" s="245"/>
      <c r="H398" s="245"/>
      <c r="I398" s="245"/>
      <c r="J398" s="245"/>
      <c r="K398" s="245"/>
      <c r="L398" s="245"/>
      <c r="M398" s="245"/>
      <c r="N398" s="245"/>
      <c r="O398" s="245"/>
      <c r="P398" s="245"/>
      <c r="Q398" s="245"/>
      <c r="R398" s="245"/>
      <c r="S398" s="245"/>
      <c r="T398" s="245"/>
      <c r="U398" s="245"/>
      <c r="V398" s="245"/>
      <c r="W398" s="245"/>
      <c r="X398" s="245"/>
      <c r="Y398" s="245"/>
      <c r="Z398" s="245"/>
      <c r="AA398" s="245"/>
      <c r="AB398" s="245"/>
      <c r="AC398" s="245"/>
      <c r="AD398" s="245"/>
      <c r="AE398" s="245"/>
    </row>
    <row r="399" ht="15.75" customHeight="1">
      <c r="A399" s="245"/>
      <c r="B399" s="245"/>
      <c r="C399" s="245"/>
      <c r="D399" s="245"/>
      <c r="E399" s="245"/>
      <c r="F399" s="245"/>
      <c r="G399" s="245"/>
      <c r="H399" s="245"/>
      <c r="I399" s="245"/>
      <c r="J399" s="245"/>
      <c r="K399" s="245"/>
      <c r="L399" s="245"/>
      <c r="M399" s="245"/>
      <c r="N399" s="245"/>
      <c r="O399" s="245"/>
      <c r="P399" s="245"/>
      <c r="Q399" s="245"/>
      <c r="R399" s="245"/>
      <c r="S399" s="245"/>
      <c r="T399" s="245"/>
      <c r="U399" s="245"/>
      <c r="V399" s="245"/>
      <c r="W399" s="245"/>
      <c r="X399" s="245"/>
      <c r="Y399" s="245"/>
      <c r="Z399" s="245"/>
      <c r="AA399" s="245"/>
      <c r="AB399" s="245"/>
      <c r="AC399" s="245"/>
      <c r="AD399" s="245"/>
      <c r="AE399" s="245"/>
    </row>
    <row r="400" ht="15.75" customHeight="1">
      <c r="A400" s="245"/>
      <c r="B400" s="245"/>
      <c r="C400" s="245"/>
      <c r="D400" s="245"/>
      <c r="E400" s="245"/>
      <c r="F400" s="245"/>
      <c r="G400" s="245"/>
      <c r="H400" s="245"/>
      <c r="I400" s="245"/>
      <c r="J400" s="245"/>
      <c r="K400" s="245"/>
      <c r="L400" s="245"/>
      <c r="M400" s="245"/>
      <c r="N400" s="245"/>
      <c r="O400" s="245"/>
      <c r="P400" s="245"/>
      <c r="Q400" s="245"/>
      <c r="R400" s="245"/>
      <c r="S400" s="245"/>
      <c r="T400" s="245"/>
      <c r="U400" s="245"/>
      <c r="V400" s="245"/>
      <c r="W400" s="245"/>
      <c r="X400" s="245"/>
      <c r="Y400" s="245"/>
      <c r="Z400" s="245"/>
      <c r="AA400" s="245"/>
      <c r="AB400" s="245"/>
      <c r="AC400" s="245"/>
      <c r="AD400" s="245"/>
      <c r="AE400" s="245"/>
    </row>
    <row r="401" ht="15.75" customHeight="1">
      <c r="A401" s="245"/>
      <c r="B401" s="245"/>
      <c r="C401" s="245"/>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c r="AE401" s="245"/>
    </row>
    <row r="402" ht="15.75" customHeight="1">
      <c r="A402" s="245"/>
      <c r="B402" s="245"/>
      <c r="C402" s="245"/>
      <c r="D402" s="245"/>
      <c r="E402" s="245"/>
      <c r="F402" s="245"/>
      <c r="G402" s="245"/>
      <c r="H402" s="245"/>
      <c r="I402" s="245"/>
      <c r="J402" s="245"/>
      <c r="K402" s="245"/>
      <c r="L402" s="245"/>
      <c r="M402" s="245"/>
      <c r="N402" s="245"/>
      <c r="O402" s="245"/>
      <c r="P402" s="245"/>
      <c r="Q402" s="245"/>
      <c r="R402" s="245"/>
      <c r="S402" s="245"/>
      <c r="T402" s="245"/>
      <c r="U402" s="245"/>
      <c r="V402" s="245"/>
      <c r="W402" s="245"/>
      <c r="X402" s="245"/>
      <c r="Y402" s="245"/>
      <c r="Z402" s="245"/>
      <c r="AA402" s="245"/>
      <c r="AB402" s="245"/>
      <c r="AC402" s="245"/>
      <c r="AD402" s="245"/>
      <c r="AE402" s="245"/>
    </row>
    <row r="403" ht="15.75" customHeight="1">
      <c r="A403" s="245"/>
      <c r="B403" s="245"/>
      <c r="C403" s="245"/>
      <c r="D403" s="245"/>
      <c r="E403" s="245"/>
      <c r="F403" s="245"/>
      <c r="G403" s="245"/>
      <c r="H403" s="245"/>
      <c r="I403" s="245"/>
      <c r="J403" s="245"/>
      <c r="K403" s="245"/>
      <c r="L403" s="245"/>
      <c r="M403" s="245"/>
      <c r="N403" s="245"/>
      <c r="O403" s="245"/>
      <c r="P403" s="245"/>
      <c r="Q403" s="245"/>
      <c r="R403" s="245"/>
      <c r="S403" s="245"/>
      <c r="T403" s="245"/>
      <c r="U403" s="245"/>
      <c r="V403" s="245"/>
      <c r="W403" s="245"/>
      <c r="X403" s="245"/>
      <c r="Y403" s="245"/>
      <c r="Z403" s="245"/>
      <c r="AA403" s="245"/>
      <c r="AB403" s="245"/>
      <c r="AC403" s="245"/>
      <c r="AD403" s="245"/>
      <c r="AE403" s="245"/>
    </row>
    <row r="404" ht="15.75" customHeight="1">
      <c r="A404" s="245"/>
      <c r="B404" s="245"/>
      <c r="C404" s="245"/>
      <c r="D404" s="245"/>
      <c r="E404" s="245"/>
      <c r="F404" s="245"/>
      <c r="G404" s="245"/>
      <c r="H404" s="245"/>
      <c r="I404" s="245"/>
      <c r="J404" s="245"/>
      <c r="K404" s="245"/>
      <c r="L404" s="245"/>
      <c r="M404" s="245"/>
      <c r="N404" s="245"/>
      <c r="O404" s="245"/>
      <c r="P404" s="245"/>
      <c r="Q404" s="245"/>
      <c r="R404" s="245"/>
      <c r="S404" s="245"/>
      <c r="T404" s="245"/>
      <c r="U404" s="245"/>
      <c r="V404" s="245"/>
      <c r="W404" s="245"/>
      <c r="X404" s="245"/>
      <c r="Y404" s="245"/>
      <c r="Z404" s="245"/>
      <c r="AA404" s="245"/>
      <c r="AB404" s="245"/>
      <c r="AC404" s="245"/>
      <c r="AD404" s="245"/>
      <c r="AE404" s="245"/>
    </row>
    <row r="405" ht="15.75" customHeight="1">
      <c r="A405" s="245"/>
      <c r="B405" s="245"/>
      <c r="C405" s="245"/>
      <c r="D405" s="245"/>
      <c r="E405" s="245"/>
      <c r="F405" s="245"/>
      <c r="G405" s="245"/>
      <c r="H405" s="245"/>
      <c r="I405" s="245"/>
      <c r="J405" s="245"/>
      <c r="K405" s="245"/>
      <c r="L405" s="245"/>
      <c r="M405" s="245"/>
      <c r="N405" s="245"/>
      <c r="O405" s="245"/>
      <c r="P405" s="245"/>
      <c r="Q405" s="245"/>
      <c r="R405" s="245"/>
      <c r="S405" s="245"/>
      <c r="T405" s="245"/>
      <c r="U405" s="245"/>
      <c r="V405" s="245"/>
      <c r="W405" s="245"/>
      <c r="X405" s="245"/>
      <c r="Y405" s="245"/>
      <c r="Z405" s="245"/>
      <c r="AA405" s="245"/>
      <c r="AB405" s="245"/>
      <c r="AC405" s="245"/>
      <c r="AD405" s="245"/>
      <c r="AE405" s="245"/>
    </row>
    <row r="406" ht="15.75" customHeight="1">
      <c r="A406" s="245"/>
      <c r="B406" s="245"/>
      <c r="C406" s="245"/>
      <c r="D406" s="245"/>
      <c r="E406" s="245"/>
      <c r="F406" s="245"/>
      <c r="G406" s="245"/>
      <c r="H406" s="245"/>
      <c r="I406" s="245"/>
      <c r="J406" s="245"/>
      <c r="K406" s="245"/>
      <c r="L406" s="245"/>
      <c r="M406" s="245"/>
      <c r="N406" s="245"/>
      <c r="O406" s="245"/>
      <c r="P406" s="245"/>
      <c r="Q406" s="245"/>
      <c r="R406" s="245"/>
      <c r="S406" s="245"/>
      <c r="T406" s="245"/>
      <c r="U406" s="245"/>
      <c r="V406" s="245"/>
      <c r="W406" s="245"/>
      <c r="X406" s="245"/>
      <c r="Y406" s="245"/>
      <c r="Z406" s="245"/>
      <c r="AA406" s="245"/>
      <c r="AB406" s="245"/>
      <c r="AC406" s="245"/>
      <c r="AD406" s="245"/>
      <c r="AE406" s="245"/>
    </row>
    <row r="407" ht="15.75" customHeight="1">
      <c r="A407" s="245"/>
      <c r="B407" s="245"/>
      <c r="C407" s="245"/>
      <c r="D407" s="245"/>
      <c r="E407" s="245"/>
      <c r="F407" s="245"/>
      <c r="G407" s="245"/>
      <c r="H407" s="245"/>
      <c r="I407" s="245"/>
      <c r="J407" s="245"/>
      <c r="K407" s="245"/>
      <c r="L407" s="245"/>
      <c r="M407" s="245"/>
      <c r="N407" s="245"/>
      <c r="O407" s="245"/>
      <c r="P407" s="245"/>
      <c r="Q407" s="245"/>
      <c r="R407" s="245"/>
      <c r="S407" s="245"/>
      <c r="T407" s="245"/>
      <c r="U407" s="245"/>
      <c r="V407" s="245"/>
      <c r="W407" s="245"/>
      <c r="X407" s="245"/>
      <c r="Y407" s="245"/>
      <c r="Z407" s="245"/>
      <c r="AA407" s="245"/>
      <c r="AB407" s="245"/>
      <c r="AC407" s="245"/>
      <c r="AD407" s="245"/>
      <c r="AE407" s="245"/>
    </row>
    <row r="408" ht="15.75" customHeight="1">
      <c r="A408" s="245"/>
      <c r="B408" s="245"/>
      <c r="C408" s="245"/>
      <c r="D408" s="245"/>
      <c r="E408" s="245"/>
      <c r="F408" s="245"/>
      <c r="G408" s="245"/>
      <c r="H408" s="245"/>
      <c r="I408" s="245"/>
      <c r="J408" s="245"/>
      <c r="K408" s="245"/>
      <c r="L408" s="245"/>
      <c r="M408" s="245"/>
      <c r="N408" s="245"/>
      <c r="O408" s="245"/>
      <c r="P408" s="245"/>
      <c r="Q408" s="245"/>
      <c r="R408" s="245"/>
      <c r="S408" s="245"/>
      <c r="T408" s="245"/>
      <c r="U408" s="245"/>
      <c r="V408" s="245"/>
      <c r="W408" s="245"/>
      <c r="X408" s="245"/>
      <c r="Y408" s="245"/>
      <c r="Z408" s="245"/>
      <c r="AA408" s="245"/>
      <c r="AB408" s="245"/>
      <c r="AC408" s="245"/>
      <c r="AD408" s="245"/>
      <c r="AE408" s="245"/>
    </row>
    <row r="409" ht="15.75" customHeight="1">
      <c r="A409" s="245"/>
      <c r="B409" s="245"/>
      <c r="C409" s="245"/>
      <c r="D409" s="245"/>
      <c r="E409" s="245"/>
      <c r="F409" s="245"/>
      <c r="G409" s="245"/>
      <c r="H409" s="245"/>
      <c r="I409" s="245"/>
      <c r="J409" s="245"/>
      <c r="K409" s="245"/>
      <c r="L409" s="245"/>
      <c r="M409" s="245"/>
      <c r="N409" s="245"/>
      <c r="O409" s="245"/>
      <c r="P409" s="245"/>
      <c r="Q409" s="245"/>
      <c r="R409" s="245"/>
      <c r="S409" s="245"/>
      <c r="T409" s="245"/>
      <c r="U409" s="245"/>
      <c r="V409" s="245"/>
      <c r="W409" s="245"/>
      <c r="X409" s="245"/>
      <c r="Y409" s="245"/>
      <c r="Z409" s="245"/>
      <c r="AA409" s="245"/>
      <c r="AB409" s="245"/>
      <c r="AC409" s="245"/>
      <c r="AD409" s="245"/>
      <c r="AE409" s="245"/>
    </row>
    <row r="410" ht="15.75" customHeight="1">
      <c r="A410" s="245"/>
      <c r="B410" s="245"/>
      <c r="C410" s="245"/>
      <c r="D410" s="245"/>
      <c r="E410" s="245"/>
      <c r="F410" s="245"/>
      <c r="G410" s="245"/>
      <c r="H410" s="245"/>
      <c r="I410" s="245"/>
      <c r="J410" s="245"/>
      <c r="K410" s="245"/>
      <c r="L410" s="245"/>
      <c r="M410" s="245"/>
      <c r="N410" s="245"/>
      <c r="O410" s="245"/>
      <c r="P410" s="245"/>
      <c r="Q410" s="245"/>
      <c r="R410" s="245"/>
      <c r="S410" s="245"/>
      <c r="T410" s="245"/>
      <c r="U410" s="245"/>
      <c r="V410" s="245"/>
      <c r="W410" s="245"/>
      <c r="X410" s="245"/>
      <c r="Y410" s="245"/>
      <c r="Z410" s="245"/>
      <c r="AA410" s="245"/>
      <c r="AB410" s="245"/>
      <c r="AC410" s="245"/>
      <c r="AD410" s="245"/>
      <c r="AE410" s="245"/>
    </row>
    <row r="411" ht="15.75" customHeight="1">
      <c r="A411" s="245"/>
      <c r="B411" s="245"/>
      <c r="C411" s="245"/>
      <c r="D411" s="245"/>
      <c r="E411" s="245"/>
      <c r="F411" s="245"/>
      <c r="G411" s="245"/>
      <c r="H411" s="245"/>
      <c r="I411" s="245"/>
      <c r="J411" s="245"/>
      <c r="K411" s="245"/>
      <c r="L411" s="245"/>
      <c r="M411" s="245"/>
      <c r="N411" s="245"/>
      <c r="O411" s="245"/>
      <c r="P411" s="245"/>
      <c r="Q411" s="245"/>
      <c r="R411" s="245"/>
      <c r="S411" s="245"/>
      <c r="T411" s="245"/>
      <c r="U411" s="245"/>
      <c r="V411" s="245"/>
      <c r="W411" s="245"/>
      <c r="X411" s="245"/>
      <c r="Y411" s="245"/>
      <c r="Z411" s="245"/>
      <c r="AA411" s="245"/>
      <c r="AB411" s="245"/>
      <c r="AC411" s="245"/>
      <c r="AD411" s="245"/>
      <c r="AE411" s="245"/>
    </row>
    <row r="412" ht="15.75" customHeight="1">
      <c r="A412" s="245"/>
      <c r="B412" s="245"/>
      <c r="C412" s="245"/>
      <c r="D412" s="245"/>
      <c r="E412" s="245"/>
      <c r="F412" s="245"/>
      <c r="G412" s="245"/>
      <c r="H412" s="245"/>
      <c r="I412" s="245"/>
      <c r="J412" s="245"/>
      <c r="K412" s="245"/>
      <c r="L412" s="245"/>
      <c r="M412" s="245"/>
      <c r="N412" s="245"/>
      <c r="O412" s="245"/>
      <c r="P412" s="245"/>
      <c r="Q412" s="245"/>
      <c r="R412" s="245"/>
      <c r="S412" s="245"/>
      <c r="T412" s="245"/>
      <c r="U412" s="245"/>
      <c r="V412" s="245"/>
      <c r="W412" s="245"/>
      <c r="X412" s="245"/>
      <c r="Y412" s="245"/>
      <c r="Z412" s="245"/>
      <c r="AA412" s="245"/>
      <c r="AB412" s="245"/>
      <c r="AC412" s="245"/>
      <c r="AD412" s="245"/>
      <c r="AE412" s="245"/>
    </row>
    <row r="413" ht="15.75" customHeight="1">
      <c r="A413" s="245"/>
      <c r="B413" s="245"/>
      <c r="C413" s="245"/>
      <c r="D413" s="245"/>
      <c r="E413" s="245"/>
      <c r="F413" s="245"/>
      <c r="G413" s="245"/>
      <c r="H413" s="245"/>
      <c r="I413" s="245"/>
      <c r="J413" s="245"/>
      <c r="K413" s="245"/>
      <c r="L413" s="245"/>
      <c r="M413" s="245"/>
      <c r="N413" s="245"/>
      <c r="O413" s="245"/>
      <c r="P413" s="245"/>
      <c r="Q413" s="245"/>
      <c r="R413" s="245"/>
      <c r="S413" s="245"/>
      <c r="T413" s="245"/>
      <c r="U413" s="245"/>
      <c r="V413" s="245"/>
      <c r="W413" s="245"/>
      <c r="X413" s="245"/>
      <c r="Y413" s="245"/>
      <c r="Z413" s="245"/>
      <c r="AA413" s="245"/>
      <c r="AB413" s="245"/>
      <c r="AC413" s="245"/>
      <c r="AD413" s="245"/>
      <c r="AE413" s="245"/>
    </row>
    <row r="414" ht="15.75" customHeight="1">
      <c r="A414" s="245"/>
      <c r="B414" s="245"/>
      <c r="C414" s="245"/>
      <c r="D414" s="245"/>
      <c r="E414" s="245"/>
      <c r="F414" s="245"/>
      <c r="G414" s="245"/>
      <c r="H414" s="245"/>
      <c r="I414" s="245"/>
      <c r="J414" s="245"/>
      <c r="K414" s="245"/>
      <c r="L414" s="245"/>
      <c r="M414" s="245"/>
      <c r="N414" s="245"/>
      <c r="O414" s="245"/>
      <c r="P414" s="245"/>
      <c r="Q414" s="245"/>
      <c r="R414" s="245"/>
      <c r="S414" s="245"/>
      <c r="T414" s="245"/>
      <c r="U414" s="245"/>
      <c r="V414" s="245"/>
      <c r="W414" s="245"/>
      <c r="X414" s="245"/>
      <c r="Y414" s="245"/>
      <c r="Z414" s="245"/>
      <c r="AA414" s="245"/>
      <c r="AB414" s="245"/>
      <c r="AC414" s="245"/>
      <c r="AD414" s="245"/>
      <c r="AE414" s="245"/>
    </row>
    <row r="415" ht="15.75" customHeight="1">
      <c r="A415" s="245"/>
      <c r="B415" s="245"/>
      <c r="C415" s="245"/>
      <c r="D415" s="245"/>
      <c r="E415" s="245"/>
      <c r="F415" s="245"/>
      <c r="G415" s="245"/>
      <c r="H415" s="245"/>
      <c r="I415" s="245"/>
      <c r="J415" s="245"/>
      <c r="K415" s="245"/>
      <c r="L415" s="245"/>
      <c r="M415" s="245"/>
      <c r="N415" s="245"/>
      <c r="O415" s="245"/>
      <c r="P415" s="245"/>
      <c r="Q415" s="245"/>
      <c r="R415" s="245"/>
      <c r="S415" s="245"/>
      <c r="T415" s="245"/>
      <c r="U415" s="245"/>
      <c r="V415" s="245"/>
      <c r="W415" s="245"/>
      <c r="X415" s="245"/>
      <c r="Y415" s="245"/>
      <c r="Z415" s="245"/>
      <c r="AA415" s="245"/>
      <c r="AB415" s="245"/>
      <c r="AC415" s="245"/>
      <c r="AD415" s="245"/>
      <c r="AE415" s="245"/>
    </row>
    <row r="416" ht="15.75" customHeight="1">
      <c r="A416" s="245"/>
      <c r="B416" s="245"/>
      <c r="C416" s="245"/>
      <c r="D416" s="245"/>
      <c r="E416" s="245"/>
      <c r="F416" s="245"/>
      <c r="G416" s="245"/>
      <c r="H416" s="245"/>
      <c r="I416" s="245"/>
      <c r="J416" s="245"/>
      <c r="K416" s="245"/>
      <c r="L416" s="245"/>
      <c r="M416" s="245"/>
      <c r="N416" s="245"/>
      <c r="O416" s="245"/>
      <c r="P416" s="245"/>
      <c r="Q416" s="245"/>
      <c r="R416" s="245"/>
      <c r="S416" s="245"/>
      <c r="T416" s="245"/>
      <c r="U416" s="245"/>
      <c r="V416" s="245"/>
      <c r="W416" s="245"/>
      <c r="X416" s="245"/>
      <c r="Y416" s="245"/>
      <c r="Z416" s="245"/>
      <c r="AA416" s="245"/>
      <c r="AB416" s="245"/>
      <c r="AC416" s="245"/>
      <c r="AD416" s="245"/>
      <c r="AE416" s="245"/>
    </row>
    <row r="417" ht="15.75" customHeight="1">
      <c r="A417" s="245"/>
      <c r="B417" s="245"/>
      <c r="C417" s="245"/>
      <c r="D417" s="245"/>
      <c r="E417" s="245"/>
      <c r="F417" s="245"/>
      <c r="G417" s="245"/>
      <c r="H417" s="245"/>
      <c r="I417" s="245"/>
      <c r="J417" s="245"/>
      <c r="K417" s="245"/>
      <c r="L417" s="245"/>
      <c r="M417" s="245"/>
      <c r="N417" s="245"/>
      <c r="O417" s="245"/>
      <c r="P417" s="245"/>
      <c r="Q417" s="245"/>
      <c r="R417" s="245"/>
      <c r="S417" s="245"/>
      <c r="T417" s="245"/>
      <c r="U417" s="245"/>
      <c r="V417" s="245"/>
      <c r="W417" s="245"/>
      <c r="X417" s="245"/>
      <c r="Y417" s="245"/>
      <c r="Z417" s="245"/>
      <c r="AA417" s="245"/>
      <c r="AB417" s="245"/>
      <c r="AC417" s="245"/>
      <c r="AD417" s="245"/>
      <c r="AE417" s="245"/>
    </row>
    <row r="418" ht="15.75" customHeight="1">
      <c r="A418" s="245"/>
      <c r="B418" s="245"/>
      <c r="C418" s="245"/>
      <c r="D418" s="245"/>
      <c r="E418" s="245"/>
      <c r="F418" s="245"/>
      <c r="G418" s="245"/>
      <c r="H418" s="245"/>
      <c r="I418" s="245"/>
      <c r="J418" s="245"/>
      <c r="K418" s="245"/>
      <c r="L418" s="245"/>
      <c r="M418" s="245"/>
      <c r="N418" s="245"/>
      <c r="O418" s="245"/>
      <c r="P418" s="245"/>
      <c r="Q418" s="245"/>
      <c r="R418" s="245"/>
      <c r="S418" s="245"/>
      <c r="T418" s="245"/>
      <c r="U418" s="245"/>
      <c r="V418" s="245"/>
      <c r="W418" s="245"/>
      <c r="X418" s="245"/>
      <c r="Y418" s="245"/>
      <c r="Z418" s="245"/>
      <c r="AA418" s="245"/>
      <c r="AB418" s="245"/>
      <c r="AC418" s="245"/>
      <c r="AD418" s="245"/>
      <c r="AE418" s="245"/>
    </row>
    <row r="419" ht="15.75" customHeight="1">
      <c r="A419" s="245"/>
      <c r="B419" s="245"/>
      <c r="C419" s="245"/>
      <c r="D419" s="245"/>
      <c r="E419" s="245"/>
      <c r="F419" s="245"/>
      <c r="G419" s="245"/>
      <c r="H419" s="245"/>
      <c r="I419" s="245"/>
      <c r="J419" s="245"/>
      <c r="K419" s="245"/>
      <c r="L419" s="245"/>
      <c r="M419" s="245"/>
      <c r="N419" s="245"/>
      <c r="O419" s="245"/>
      <c r="P419" s="245"/>
      <c r="Q419" s="245"/>
      <c r="R419" s="245"/>
      <c r="S419" s="245"/>
      <c r="T419" s="245"/>
      <c r="U419" s="245"/>
      <c r="V419" s="245"/>
      <c r="W419" s="245"/>
      <c r="X419" s="245"/>
      <c r="Y419" s="245"/>
      <c r="Z419" s="245"/>
      <c r="AA419" s="245"/>
      <c r="AB419" s="245"/>
      <c r="AC419" s="245"/>
      <c r="AD419" s="245"/>
      <c r="AE419" s="245"/>
    </row>
    <row r="420" ht="15.75" customHeight="1">
      <c r="A420" s="245"/>
      <c r="B420" s="245"/>
      <c r="C420" s="245"/>
      <c r="D420" s="245"/>
      <c r="E420" s="245"/>
      <c r="F420" s="245"/>
      <c r="G420" s="245"/>
      <c r="H420" s="245"/>
      <c r="I420" s="245"/>
      <c r="J420" s="245"/>
      <c r="K420" s="245"/>
      <c r="L420" s="245"/>
      <c r="M420" s="245"/>
      <c r="N420" s="245"/>
      <c r="O420" s="245"/>
      <c r="P420" s="245"/>
      <c r="Q420" s="245"/>
      <c r="R420" s="245"/>
      <c r="S420" s="245"/>
      <c r="T420" s="245"/>
      <c r="U420" s="245"/>
      <c r="V420" s="245"/>
      <c r="W420" s="245"/>
      <c r="X420" s="245"/>
      <c r="Y420" s="245"/>
      <c r="Z420" s="245"/>
      <c r="AA420" s="245"/>
      <c r="AB420" s="245"/>
      <c r="AC420" s="245"/>
      <c r="AD420" s="245"/>
      <c r="AE420" s="245"/>
    </row>
    <row r="421" ht="15.75" customHeight="1">
      <c r="A421" s="245"/>
      <c r="B421" s="245"/>
      <c r="C421" s="245"/>
      <c r="D421" s="245"/>
      <c r="E421" s="245"/>
      <c r="F421" s="245"/>
      <c r="G421" s="245"/>
      <c r="H421" s="245"/>
      <c r="I421" s="245"/>
      <c r="J421" s="245"/>
      <c r="K421" s="245"/>
      <c r="L421" s="245"/>
      <c r="M421" s="245"/>
      <c r="N421" s="245"/>
      <c r="O421" s="245"/>
      <c r="P421" s="245"/>
      <c r="Q421" s="245"/>
      <c r="R421" s="245"/>
      <c r="S421" s="245"/>
      <c r="T421" s="245"/>
      <c r="U421" s="245"/>
      <c r="V421" s="245"/>
      <c r="W421" s="245"/>
      <c r="X421" s="245"/>
      <c r="Y421" s="245"/>
      <c r="Z421" s="245"/>
      <c r="AA421" s="245"/>
      <c r="AB421" s="245"/>
      <c r="AC421" s="245"/>
      <c r="AD421" s="245"/>
      <c r="AE421" s="245"/>
    </row>
    <row r="422" ht="15.75" customHeight="1">
      <c r="A422" s="245"/>
      <c r="B422" s="245"/>
      <c r="C422" s="245"/>
      <c r="D422" s="245"/>
      <c r="E422" s="245"/>
      <c r="F422" s="245"/>
      <c r="G422" s="245"/>
      <c r="H422" s="245"/>
      <c r="I422" s="245"/>
      <c r="J422" s="245"/>
      <c r="K422" s="245"/>
      <c r="L422" s="245"/>
      <c r="M422" s="245"/>
      <c r="N422" s="245"/>
      <c r="O422" s="245"/>
      <c r="P422" s="245"/>
      <c r="Q422" s="245"/>
      <c r="R422" s="245"/>
      <c r="S422" s="245"/>
      <c r="T422" s="245"/>
      <c r="U422" s="245"/>
      <c r="V422" s="245"/>
      <c r="W422" s="245"/>
      <c r="X422" s="245"/>
      <c r="Y422" s="245"/>
      <c r="Z422" s="245"/>
      <c r="AA422" s="245"/>
      <c r="AB422" s="245"/>
      <c r="AC422" s="245"/>
      <c r="AD422" s="245"/>
      <c r="AE422" s="245"/>
    </row>
    <row r="423" ht="15.75" customHeight="1">
      <c r="A423" s="245"/>
      <c r="B423" s="245"/>
      <c r="C423" s="245"/>
      <c r="D423" s="245"/>
      <c r="E423" s="245"/>
      <c r="F423" s="245"/>
      <c r="G423" s="245"/>
      <c r="H423" s="245"/>
      <c r="I423" s="245"/>
      <c r="J423" s="245"/>
      <c r="K423" s="245"/>
      <c r="L423" s="245"/>
      <c r="M423" s="245"/>
      <c r="N423" s="245"/>
      <c r="O423" s="245"/>
      <c r="P423" s="245"/>
      <c r="Q423" s="245"/>
      <c r="R423" s="245"/>
      <c r="S423" s="245"/>
      <c r="T423" s="245"/>
      <c r="U423" s="245"/>
      <c r="V423" s="245"/>
      <c r="W423" s="245"/>
      <c r="X423" s="245"/>
      <c r="Y423" s="245"/>
      <c r="Z423" s="245"/>
      <c r="AA423" s="245"/>
      <c r="AB423" s="245"/>
      <c r="AC423" s="245"/>
      <c r="AD423" s="245"/>
      <c r="AE423" s="245"/>
    </row>
    <row r="424" ht="15.75" customHeight="1">
      <c r="A424" s="245"/>
      <c r="B424" s="245"/>
      <c r="C424" s="245"/>
      <c r="D424" s="245"/>
      <c r="E424" s="245"/>
      <c r="F424" s="245"/>
      <c r="G424" s="245"/>
      <c r="H424" s="245"/>
      <c r="I424" s="245"/>
      <c r="J424" s="245"/>
      <c r="K424" s="245"/>
      <c r="L424" s="245"/>
      <c r="M424" s="245"/>
      <c r="N424" s="245"/>
      <c r="O424" s="245"/>
      <c r="P424" s="245"/>
      <c r="Q424" s="245"/>
      <c r="R424" s="245"/>
      <c r="S424" s="245"/>
      <c r="T424" s="245"/>
      <c r="U424" s="245"/>
      <c r="V424" s="245"/>
      <c r="W424" s="245"/>
      <c r="X424" s="245"/>
      <c r="Y424" s="245"/>
      <c r="Z424" s="245"/>
      <c r="AA424" s="245"/>
      <c r="AB424" s="245"/>
      <c r="AC424" s="245"/>
      <c r="AD424" s="245"/>
      <c r="AE424" s="245"/>
    </row>
    <row r="425" ht="15.75" customHeight="1">
      <c r="A425" s="245"/>
      <c r="B425" s="245"/>
      <c r="C425" s="245"/>
      <c r="D425" s="245"/>
      <c r="E425" s="245"/>
      <c r="F425" s="245"/>
      <c r="G425" s="245"/>
      <c r="H425" s="245"/>
      <c r="I425" s="245"/>
      <c r="J425" s="245"/>
      <c r="K425" s="245"/>
      <c r="L425" s="245"/>
      <c r="M425" s="245"/>
      <c r="N425" s="245"/>
      <c r="O425" s="245"/>
      <c r="P425" s="245"/>
      <c r="Q425" s="245"/>
      <c r="R425" s="245"/>
      <c r="S425" s="245"/>
      <c r="T425" s="245"/>
      <c r="U425" s="245"/>
      <c r="V425" s="245"/>
      <c r="W425" s="245"/>
      <c r="X425" s="245"/>
      <c r="Y425" s="245"/>
      <c r="Z425" s="245"/>
      <c r="AA425" s="245"/>
      <c r="AB425" s="245"/>
      <c r="AC425" s="245"/>
      <c r="AD425" s="245"/>
      <c r="AE425" s="245"/>
    </row>
    <row r="426" ht="15.75" customHeight="1">
      <c r="A426" s="245"/>
      <c r="B426" s="245"/>
      <c r="C426" s="245"/>
      <c r="D426" s="245"/>
      <c r="E426" s="245"/>
      <c r="F426" s="245"/>
      <c r="G426" s="245"/>
      <c r="H426" s="245"/>
      <c r="I426" s="245"/>
      <c r="J426" s="245"/>
      <c r="K426" s="245"/>
      <c r="L426" s="245"/>
      <c r="M426" s="245"/>
      <c r="N426" s="245"/>
      <c r="O426" s="245"/>
      <c r="P426" s="245"/>
      <c r="Q426" s="245"/>
      <c r="R426" s="245"/>
      <c r="S426" s="245"/>
      <c r="T426" s="245"/>
      <c r="U426" s="245"/>
      <c r="V426" s="245"/>
      <c r="W426" s="245"/>
      <c r="X426" s="245"/>
      <c r="Y426" s="245"/>
      <c r="Z426" s="245"/>
      <c r="AA426" s="245"/>
      <c r="AB426" s="245"/>
      <c r="AC426" s="245"/>
      <c r="AD426" s="245"/>
      <c r="AE426" s="245"/>
    </row>
    <row r="427" ht="15.75" customHeight="1">
      <c r="A427" s="245"/>
      <c r="B427" s="245"/>
      <c r="C427" s="245"/>
      <c r="D427" s="245"/>
      <c r="E427" s="245"/>
      <c r="F427" s="245"/>
      <c r="G427" s="245"/>
      <c r="H427" s="245"/>
      <c r="I427" s="245"/>
      <c r="J427" s="245"/>
      <c r="K427" s="245"/>
      <c r="L427" s="245"/>
      <c r="M427" s="245"/>
      <c r="N427" s="245"/>
      <c r="O427" s="245"/>
      <c r="P427" s="245"/>
      <c r="Q427" s="245"/>
      <c r="R427" s="245"/>
      <c r="S427" s="245"/>
      <c r="T427" s="245"/>
      <c r="U427" s="245"/>
      <c r="V427" s="245"/>
      <c r="W427" s="245"/>
      <c r="X427" s="245"/>
      <c r="Y427" s="245"/>
      <c r="Z427" s="245"/>
      <c r="AA427" s="245"/>
      <c r="AB427" s="245"/>
      <c r="AC427" s="245"/>
      <c r="AD427" s="245"/>
      <c r="AE427" s="245"/>
    </row>
    <row r="428" ht="15.75" customHeight="1">
      <c r="A428" s="245"/>
      <c r="B428" s="245"/>
      <c r="C428" s="245"/>
      <c r="D428" s="245"/>
      <c r="E428" s="245"/>
      <c r="F428" s="245"/>
      <c r="G428" s="245"/>
      <c r="H428" s="245"/>
      <c r="I428" s="245"/>
      <c r="J428" s="245"/>
      <c r="K428" s="245"/>
      <c r="L428" s="245"/>
      <c r="M428" s="245"/>
      <c r="N428" s="245"/>
      <c r="O428" s="245"/>
      <c r="P428" s="245"/>
      <c r="Q428" s="245"/>
      <c r="R428" s="245"/>
      <c r="S428" s="245"/>
      <c r="T428" s="245"/>
      <c r="U428" s="245"/>
      <c r="V428" s="245"/>
      <c r="W428" s="245"/>
      <c r="X428" s="245"/>
      <c r="Y428" s="245"/>
      <c r="Z428" s="245"/>
      <c r="AA428" s="245"/>
      <c r="AB428" s="245"/>
      <c r="AC428" s="245"/>
      <c r="AD428" s="245"/>
      <c r="AE428" s="245"/>
    </row>
    <row r="429" ht="15.75" customHeight="1">
      <c r="A429" s="245"/>
      <c r="B429" s="245"/>
      <c r="C429" s="245"/>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c r="AA429" s="245"/>
      <c r="AB429" s="245"/>
      <c r="AC429" s="245"/>
      <c r="AD429" s="245"/>
      <c r="AE429" s="245"/>
    </row>
    <row r="430" ht="15.75" customHeight="1">
      <c r="A430" s="245"/>
      <c r="B430" s="245"/>
      <c r="C430" s="245"/>
      <c r="D430" s="245"/>
      <c r="E430" s="245"/>
      <c r="F430" s="245"/>
      <c r="G430" s="245"/>
      <c r="H430" s="245"/>
      <c r="I430" s="245"/>
      <c r="J430" s="245"/>
      <c r="K430" s="245"/>
      <c r="L430" s="245"/>
      <c r="M430" s="245"/>
      <c r="N430" s="245"/>
      <c r="O430" s="245"/>
      <c r="P430" s="245"/>
      <c r="Q430" s="245"/>
      <c r="R430" s="245"/>
      <c r="S430" s="245"/>
      <c r="T430" s="245"/>
      <c r="U430" s="245"/>
      <c r="V430" s="245"/>
      <c r="W430" s="245"/>
      <c r="X430" s="245"/>
      <c r="Y430" s="245"/>
      <c r="Z430" s="245"/>
      <c r="AA430" s="245"/>
      <c r="AB430" s="245"/>
      <c r="AC430" s="245"/>
      <c r="AD430" s="245"/>
      <c r="AE430" s="245"/>
    </row>
    <row r="431" ht="15.75" customHeight="1">
      <c r="A431" s="245"/>
      <c r="B431" s="245"/>
      <c r="C431" s="245"/>
      <c r="D431" s="245"/>
      <c r="E431" s="245"/>
      <c r="F431" s="245"/>
      <c r="G431" s="245"/>
      <c r="H431" s="245"/>
      <c r="I431" s="245"/>
      <c r="J431" s="245"/>
      <c r="K431" s="245"/>
      <c r="L431" s="245"/>
      <c r="M431" s="245"/>
      <c r="N431" s="245"/>
      <c r="O431" s="245"/>
      <c r="P431" s="245"/>
      <c r="Q431" s="245"/>
      <c r="R431" s="245"/>
      <c r="S431" s="245"/>
      <c r="T431" s="245"/>
      <c r="U431" s="245"/>
      <c r="V431" s="245"/>
      <c r="W431" s="245"/>
      <c r="X431" s="245"/>
      <c r="Y431" s="245"/>
      <c r="Z431" s="245"/>
      <c r="AA431" s="245"/>
      <c r="AB431" s="245"/>
      <c r="AC431" s="245"/>
      <c r="AD431" s="245"/>
      <c r="AE431" s="245"/>
    </row>
    <row r="432" ht="15.75" customHeight="1">
      <c r="A432" s="245"/>
      <c r="B432" s="245"/>
      <c r="C432" s="245"/>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c r="AA432" s="245"/>
      <c r="AB432" s="245"/>
      <c r="AC432" s="245"/>
      <c r="AD432" s="245"/>
      <c r="AE432" s="245"/>
    </row>
    <row r="433" ht="15.75" customHeight="1">
      <c r="A433" s="245"/>
      <c r="B433" s="245"/>
      <c r="C433" s="245"/>
      <c r="D433" s="245"/>
      <c r="E433" s="245"/>
      <c r="F433" s="245"/>
      <c r="G433" s="245"/>
      <c r="H433" s="245"/>
      <c r="I433" s="245"/>
      <c r="J433" s="245"/>
      <c r="K433" s="245"/>
      <c r="L433" s="245"/>
      <c r="M433" s="245"/>
      <c r="N433" s="245"/>
      <c r="O433" s="245"/>
      <c r="P433" s="245"/>
      <c r="Q433" s="245"/>
      <c r="R433" s="245"/>
      <c r="S433" s="245"/>
      <c r="T433" s="245"/>
      <c r="U433" s="245"/>
      <c r="V433" s="245"/>
      <c r="W433" s="245"/>
      <c r="X433" s="245"/>
      <c r="Y433" s="245"/>
      <c r="Z433" s="245"/>
      <c r="AA433" s="245"/>
      <c r="AB433" s="245"/>
      <c r="AC433" s="245"/>
      <c r="AD433" s="245"/>
      <c r="AE433" s="245"/>
    </row>
    <row r="434" ht="15.75" customHeight="1">
      <c r="A434" s="245"/>
      <c r="B434" s="245"/>
      <c r="C434" s="245"/>
      <c r="D434" s="245"/>
      <c r="E434" s="245"/>
      <c r="F434" s="245"/>
      <c r="G434" s="245"/>
      <c r="H434" s="245"/>
      <c r="I434" s="245"/>
      <c r="J434" s="245"/>
      <c r="K434" s="245"/>
      <c r="L434" s="245"/>
      <c r="M434" s="245"/>
      <c r="N434" s="245"/>
      <c r="O434" s="245"/>
      <c r="P434" s="245"/>
      <c r="Q434" s="245"/>
      <c r="R434" s="245"/>
      <c r="S434" s="245"/>
      <c r="T434" s="245"/>
      <c r="U434" s="245"/>
      <c r="V434" s="245"/>
      <c r="W434" s="245"/>
      <c r="X434" s="245"/>
      <c r="Y434" s="245"/>
      <c r="Z434" s="245"/>
      <c r="AA434" s="245"/>
      <c r="AB434" s="245"/>
      <c r="AC434" s="245"/>
      <c r="AD434" s="245"/>
      <c r="AE434" s="245"/>
    </row>
    <row r="435" ht="15.75" customHeight="1">
      <c r="A435" s="245"/>
      <c r="B435" s="245"/>
      <c r="C435" s="245"/>
      <c r="D435" s="245"/>
      <c r="E435" s="245"/>
      <c r="F435" s="245"/>
      <c r="G435" s="245"/>
      <c r="H435" s="245"/>
      <c r="I435" s="245"/>
      <c r="J435" s="245"/>
      <c r="K435" s="245"/>
      <c r="L435" s="245"/>
      <c r="M435" s="245"/>
      <c r="N435" s="245"/>
      <c r="O435" s="245"/>
      <c r="P435" s="245"/>
      <c r="Q435" s="245"/>
      <c r="R435" s="245"/>
      <c r="S435" s="245"/>
      <c r="T435" s="245"/>
      <c r="U435" s="245"/>
      <c r="V435" s="245"/>
      <c r="W435" s="245"/>
      <c r="X435" s="245"/>
      <c r="Y435" s="245"/>
      <c r="Z435" s="245"/>
      <c r="AA435" s="245"/>
      <c r="AB435" s="245"/>
      <c r="AC435" s="245"/>
      <c r="AD435" s="245"/>
      <c r="AE435" s="245"/>
    </row>
    <row r="436" ht="15.75" customHeight="1">
      <c r="A436" s="245"/>
      <c r="B436" s="245"/>
      <c r="C436" s="245"/>
      <c r="D436" s="245"/>
      <c r="E436" s="245"/>
      <c r="F436" s="245"/>
      <c r="G436" s="245"/>
      <c r="H436" s="245"/>
      <c r="I436" s="245"/>
      <c r="J436" s="245"/>
      <c r="K436" s="245"/>
      <c r="L436" s="245"/>
      <c r="M436" s="245"/>
      <c r="N436" s="245"/>
      <c r="O436" s="245"/>
      <c r="P436" s="245"/>
      <c r="Q436" s="245"/>
      <c r="R436" s="245"/>
      <c r="S436" s="245"/>
      <c r="T436" s="245"/>
      <c r="U436" s="245"/>
      <c r="V436" s="245"/>
      <c r="W436" s="245"/>
      <c r="X436" s="245"/>
      <c r="Y436" s="245"/>
      <c r="Z436" s="245"/>
      <c r="AA436" s="245"/>
      <c r="AB436" s="245"/>
      <c r="AC436" s="245"/>
      <c r="AD436" s="245"/>
      <c r="AE436" s="245"/>
    </row>
    <row r="437" ht="15.75" customHeight="1">
      <c r="A437" s="245"/>
      <c r="B437" s="245"/>
      <c r="C437" s="245"/>
      <c r="D437" s="245"/>
      <c r="E437" s="245"/>
      <c r="F437" s="245"/>
      <c r="G437" s="245"/>
      <c r="H437" s="245"/>
      <c r="I437" s="245"/>
      <c r="J437" s="245"/>
      <c r="K437" s="245"/>
      <c r="L437" s="245"/>
      <c r="M437" s="245"/>
      <c r="N437" s="245"/>
      <c r="O437" s="245"/>
      <c r="P437" s="245"/>
      <c r="Q437" s="245"/>
      <c r="R437" s="245"/>
      <c r="S437" s="245"/>
      <c r="T437" s="245"/>
      <c r="U437" s="245"/>
      <c r="V437" s="245"/>
      <c r="W437" s="245"/>
      <c r="X437" s="245"/>
      <c r="Y437" s="245"/>
      <c r="Z437" s="245"/>
      <c r="AA437" s="245"/>
      <c r="AB437" s="245"/>
      <c r="AC437" s="245"/>
      <c r="AD437" s="245"/>
      <c r="AE437" s="245"/>
    </row>
    <row r="438" ht="15.75" customHeight="1">
      <c r="A438" s="245"/>
      <c r="B438" s="245"/>
      <c r="C438" s="245"/>
      <c r="D438" s="245"/>
      <c r="E438" s="245"/>
      <c r="F438" s="245"/>
      <c r="G438" s="245"/>
      <c r="H438" s="245"/>
      <c r="I438" s="245"/>
      <c r="J438" s="245"/>
      <c r="K438" s="245"/>
      <c r="L438" s="245"/>
      <c r="M438" s="245"/>
      <c r="N438" s="245"/>
      <c r="O438" s="245"/>
      <c r="P438" s="245"/>
      <c r="Q438" s="245"/>
      <c r="R438" s="245"/>
      <c r="S438" s="245"/>
      <c r="T438" s="245"/>
      <c r="U438" s="245"/>
      <c r="V438" s="245"/>
      <c r="W438" s="245"/>
      <c r="X438" s="245"/>
      <c r="Y438" s="245"/>
      <c r="Z438" s="245"/>
      <c r="AA438" s="245"/>
      <c r="AB438" s="245"/>
      <c r="AC438" s="245"/>
      <c r="AD438" s="245"/>
      <c r="AE438" s="245"/>
    </row>
    <row r="439" ht="15.75" customHeight="1">
      <c r="A439" s="245"/>
      <c r="B439" s="245"/>
      <c r="C439" s="245"/>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245"/>
      <c r="Z439" s="245"/>
      <c r="AA439" s="245"/>
      <c r="AB439" s="245"/>
      <c r="AC439" s="245"/>
      <c r="AD439" s="245"/>
      <c r="AE439" s="245"/>
    </row>
    <row r="440" ht="15.75" customHeight="1">
      <c r="A440" s="245"/>
      <c r="B440" s="245"/>
      <c r="C440" s="245"/>
      <c r="D440" s="245"/>
      <c r="E440" s="245"/>
      <c r="F440" s="245"/>
      <c r="G440" s="245"/>
      <c r="H440" s="245"/>
      <c r="I440" s="245"/>
      <c r="J440" s="245"/>
      <c r="K440" s="245"/>
      <c r="L440" s="245"/>
      <c r="M440" s="245"/>
      <c r="N440" s="245"/>
      <c r="O440" s="245"/>
      <c r="P440" s="245"/>
      <c r="Q440" s="245"/>
      <c r="R440" s="245"/>
      <c r="S440" s="245"/>
      <c r="T440" s="245"/>
      <c r="U440" s="245"/>
      <c r="V440" s="245"/>
      <c r="W440" s="245"/>
      <c r="X440" s="245"/>
      <c r="Y440" s="245"/>
      <c r="Z440" s="245"/>
      <c r="AA440" s="245"/>
      <c r="AB440" s="245"/>
      <c r="AC440" s="245"/>
      <c r="AD440" s="245"/>
      <c r="AE440" s="245"/>
    </row>
    <row r="441" ht="15.75" customHeight="1">
      <c r="A441" s="245"/>
      <c r="B441" s="245"/>
      <c r="C441" s="245"/>
      <c r="D441" s="245"/>
      <c r="E441" s="245"/>
      <c r="F441" s="245"/>
      <c r="G441" s="245"/>
      <c r="H441" s="245"/>
      <c r="I441" s="245"/>
      <c r="J441" s="245"/>
      <c r="K441" s="245"/>
      <c r="L441" s="245"/>
      <c r="M441" s="245"/>
      <c r="N441" s="245"/>
      <c r="O441" s="245"/>
      <c r="P441" s="245"/>
      <c r="Q441" s="245"/>
      <c r="R441" s="245"/>
      <c r="S441" s="245"/>
      <c r="T441" s="245"/>
      <c r="U441" s="245"/>
      <c r="V441" s="245"/>
      <c r="W441" s="245"/>
      <c r="X441" s="245"/>
      <c r="Y441" s="245"/>
      <c r="Z441" s="245"/>
      <c r="AA441" s="245"/>
      <c r="AB441" s="245"/>
      <c r="AC441" s="245"/>
      <c r="AD441" s="245"/>
      <c r="AE441" s="245"/>
    </row>
    <row r="442" ht="15.75" customHeight="1">
      <c r="A442" s="245"/>
      <c r="B442" s="245"/>
      <c r="C442" s="245"/>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c r="AA442" s="245"/>
      <c r="AB442" s="245"/>
      <c r="AC442" s="245"/>
      <c r="AD442" s="245"/>
      <c r="AE442" s="245"/>
    </row>
    <row r="443" ht="15.75" customHeight="1">
      <c r="A443" s="245"/>
      <c r="B443" s="245"/>
      <c r="C443" s="245"/>
      <c r="D443" s="245"/>
      <c r="E443" s="245"/>
      <c r="F443" s="245"/>
      <c r="G443" s="245"/>
      <c r="H443" s="245"/>
      <c r="I443" s="245"/>
      <c r="J443" s="245"/>
      <c r="K443" s="245"/>
      <c r="L443" s="245"/>
      <c r="M443" s="245"/>
      <c r="N443" s="245"/>
      <c r="O443" s="245"/>
      <c r="P443" s="245"/>
      <c r="Q443" s="245"/>
      <c r="R443" s="245"/>
      <c r="S443" s="245"/>
      <c r="T443" s="245"/>
      <c r="U443" s="245"/>
      <c r="V443" s="245"/>
      <c r="W443" s="245"/>
      <c r="X443" s="245"/>
      <c r="Y443" s="245"/>
      <c r="Z443" s="245"/>
      <c r="AA443" s="245"/>
      <c r="AB443" s="245"/>
      <c r="AC443" s="245"/>
      <c r="AD443" s="245"/>
      <c r="AE443" s="245"/>
    </row>
    <row r="444" ht="15.75" customHeight="1">
      <c r="A444" s="245"/>
      <c r="B444" s="245"/>
      <c r="C444" s="245"/>
      <c r="D444" s="245"/>
      <c r="E444" s="245"/>
      <c r="F444" s="245"/>
      <c r="G444" s="245"/>
      <c r="H444" s="245"/>
      <c r="I444" s="245"/>
      <c r="J444" s="245"/>
      <c r="K444" s="245"/>
      <c r="L444" s="245"/>
      <c r="M444" s="245"/>
      <c r="N444" s="245"/>
      <c r="O444" s="245"/>
      <c r="P444" s="245"/>
      <c r="Q444" s="245"/>
      <c r="R444" s="245"/>
      <c r="S444" s="245"/>
      <c r="T444" s="245"/>
      <c r="U444" s="245"/>
      <c r="V444" s="245"/>
      <c r="W444" s="245"/>
      <c r="X444" s="245"/>
      <c r="Y444" s="245"/>
      <c r="Z444" s="245"/>
      <c r="AA444" s="245"/>
      <c r="AB444" s="245"/>
      <c r="AC444" s="245"/>
      <c r="AD444" s="245"/>
      <c r="AE444" s="245"/>
    </row>
    <row r="445" ht="15.75" customHeight="1">
      <c r="A445" s="245"/>
      <c r="B445" s="245"/>
      <c r="C445" s="245"/>
      <c r="D445" s="245"/>
      <c r="E445" s="245"/>
      <c r="F445" s="245"/>
      <c r="G445" s="245"/>
      <c r="H445" s="245"/>
      <c r="I445" s="245"/>
      <c r="J445" s="245"/>
      <c r="K445" s="245"/>
      <c r="L445" s="245"/>
      <c r="M445" s="245"/>
      <c r="N445" s="245"/>
      <c r="O445" s="245"/>
      <c r="P445" s="245"/>
      <c r="Q445" s="245"/>
      <c r="R445" s="245"/>
      <c r="S445" s="245"/>
      <c r="T445" s="245"/>
      <c r="U445" s="245"/>
      <c r="V445" s="245"/>
      <c r="W445" s="245"/>
      <c r="X445" s="245"/>
      <c r="Y445" s="245"/>
      <c r="Z445" s="245"/>
      <c r="AA445" s="245"/>
      <c r="AB445" s="245"/>
      <c r="AC445" s="245"/>
      <c r="AD445" s="245"/>
      <c r="AE445" s="245"/>
    </row>
    <row r="446" ht="15.75" customHeight="1">
      <c r="A446" s="245"/>
      <c r="B446" s="245"/>
      <c r="C446" s="245"/>
      <c r="D446" s="245"/>
      <c r="E446" s="245"/>
      <c r="F446" s="245"/>
      <c r="G446" s="245"/>
      <c r="H446" s="245"/>
      <c r="I446" s="245"/>
      <c r="J446" s="245"/>
      <c r="K446" s="245"/>
      <c r="L446" s="245"/>
      <c r="M446" s="245"/>
      <c r="N446" s="245"/>
      <c r="O446" s="245"/>
      <c r="P446" s="245"/>
      <c r="Q446" s="245"/>
      <c r="R446" s="245"/>
      <c r="S446" s="245"/>
      <c r="T446" s="245"/>
      <c r="U446" s="245"/>
      <c r="V446" s="245"/>
      <c r="W446" s="245"/>
      <c r="X446" s="245"/>
      <c r="Y446" s="245"/>
      <c r="Z446" s="245"/>
      <c r="AA446" s="245"/>
      <c r="AB446" s="245"/>
      <c r="AC446" s="245"/>
      <c r="AD446" s="245"/>
      <c r="AE446" s="245"/>
    </row>
    <row r="447" ht="15.75" customHeight="1">
      <c r="A447" s="245"/>
      <c r="B447" s="245"/>
      <c r="C447" s="245"/>
      <c r="D447" s="245"/>
      <c r="E447" s="245"/>
      <c r="F447" s="245"/>
      <c r="G447" s="245"/>
      <c r="H447" s="245"/>
      <c r="I447" s="245"/>
      <c r="J447" s="245"/>
      <c r="K447" s="245"/>
      <c r="L447" s="245"/>
      <c r="M447" s="245"/>
      <c r="N447" s="245"/>
      <c r="O447" s="245"/>
      <c r="P447" s="245"/>
      <c r="Q447" s="245"/>
      <c r="R447" s="245"/>
      <c r="S447" s="245"/>
      <c r="T447" s="245"/>
      <c r="U447" s="245"/>
      <c r="V447" s="245"/>
      <c r="W447" s="245"/>
      <c r="X447" s="245"/>
      <c r="Y447" s="245"/>
      <c r="Z447" s="245"/>
      <c r="AA447" s="245"/>
      <c r="AB447" s="245"/>
      <c r="AC447" s="245"/>
      <c r="AD447" s="245"/>
      <c r="AE447" s="245"/>
    </row>
    <row r="448" ht="15.75" customHeight="1">
      <c r="A448" s="245"/>
      <c r="B448" s="245"/>
      <c r="C448" s="245"/>
      <c r="D448" s="245"/>
      <c r="E448" s="245"/>
      <c r="F448" s="245"/>
      <c r="G448" s="245"/>
      <c r="H448" s="245"/>
      <c r="I448" s="245"/>
      <c r="J448" s="245"/>
      <c r="K448" s="245"/>
      <c r="L448" s="245"/>
      <c r="M448" s="245"/>
      <c r="N448" s="245"/>
      <c r="O448" s="245"/>
      <c r="P448" s="245"/>
      <c r="Q448" s="245"/>
      <c r="R448" s="245"/>
      <c r="S448" s="245"/>
      <c r="T448" s="245"/>
      <c r="U448" s="245"/>
      <c r="V448" s="245"/>
      <c r="W448" s="245"/>
      <c r="X448" s="245"/>
      <c r="Y448" s="245"/>
      <c r="Z448" s="245"/>
      <c r="AA448" s="245"/>
      <c r="AB448" s="245"/>
      <c r="AC448" s="245"/>
      <c r="AD448" s="245"/>
      <c r="AE448" s="245"/>
    </row>
    <row r="449" ht="15.75" customHeight="1">
      <c r="A449" s="245"/>
      <c r="B449" s="245"/>
      <c r="C449" s="245"/>
      <c r="D449" s="245"/>
      <c r="E449" s="245"/>
      <c r="F449" s="245"/>
      <c r="G449" s="245"/>
      <c r="H449" s="245"/>
      <c r="I449" s="245"/>
      <c r="J449" s="245"/>
      <c r="K449" s="245"/>
      <c r="L449" s="245"/>
      <c r="M449" s="245"/>
      <c r="N449" s="245"/>
      <c r="O449" s="245"/>
      <c r="P449" s="245"/>
      <c r="Q449" s="245"/>
      <c r="R449" s="245"/>
      <c r="S449" s="245"/>
      <c r="T449" s="245"/>
      <c r="U449" s="245"/>
      <c r="V449" s="245"/>
      <c r="W449" s="245"/>
      <c r="X449" s="245"/>
      <c r="Y449" s="245"/>
      <c r="Z449" s="245"/>
      <c r="AA449" s="245"/>
      <c r="AB449" s="245"/>
      <c r="AC449" s="245"/>
      <c r="AD449" s="245"/>
      <c r="AE449" s="245"/>
    </row>
    <row r="450" ht="15.75" customHeight="1">
      <c r="A450" s="245"/>
      <c r="B450" s="245"/>
      <c r="C450" s="245"/>
      <c r="D450" s="245"/>
      <c r="E450" s="245"/>
      <c r="F450" s="245"/>
      <c r="G450" s="245"/>
      <c r="H450" s="245"/>
      <c r="I450" s="245"/>
      <c r="J450" s="245"/>
      <c r="K450" s="245"/>
      <c r="L450" s="245"/>
      <c r="M450" s="245"/>
      <c r="N450" s="245"/>
      <c r="O450" s="245"/>
      <c r="P450" s="245"/>
      <c r="Q450" s="245"/>
      <c r="R450" s="245"/>
      <c r="S450" s="245"/>
      <c r="T450" s="245"/>
      <c r="U450" s="245"/>
      <c r="V450" s="245"/>
      <c r="W450" s="245"/>
      <c r="X450" s="245"/>
      <c r="Y450" s="245"/>
      <c r="Z450" s="245"/>
      <c r="AA450" s="245"/>
      <c r="AB450" s="245"/>
      <c r="AC450" s="245"/>
      <c r="AD450" s="245"/>
      <c r="AE450" s="245"/>
    </row>
    <row r="451" ht="15.75" customHeight="1">
      <c r="A451" s="245"/>
      <c r="B451" s="245"/>
      <c r="C451" s="245"/>
      <c r="D451" s="245"/>
      <c r="E451" s="245"/>
      <c r="F451" s="245"/>
      <c r="G451" s="245"/>
      <c r="H451" s="245"/>
      <c r="I451" s="245"/>
      <c r="J451" s="245"/>
      <c r="K451" s="245"/>
      <c r="L451" s="245"/>
      <c r="M451" s="245"/>
      <c r="N451" s="245"/>
      <c r="O451" s="245"/>
      <c r="P451" s="245"/>
      <c r="Q451" s="245"/>
      <c r="R451" s="245"/>
      <c r="S451" s="245"/>
      <c r="T451" s="245"/>
      <c r="U451" s="245"/>
      <c r="V451" s="245"/>
      <c r="W451" s="245"/>
      <c r="X451" s="245"/>
      <c r="Y451" s="245"/>
      <c r="Z451" s="245"/>
      <c r="AA451" s="245"/>
      <c r="AB451" s="245"/>
      <c r="AC451" s="245"/>
      <c r="AD451" s="245"/>
      <c r="AE451" s="245"/>
    </row>
    <row r="452" ht="15.75" customHeight="1">
      <c r="A452" s="245"/>
      <c r="B452" s="245"/>
      <c r="C452" s="245"/>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c r="AA452" s="245"/>
      <c r="AB452" s="245"/>
      <c r="AC452" s="245"/>
      <c r="AD452" s="245"/>
      <c r="AE452" s="245"/>
    </row>
    <row r="453" ht="15.75" customHeight="1">
      <c r="A453" s="245"/>
      <c r="B453" s="245"/>
      <c r="C453" s="245"/>
      <c r="D453" s="245"/>
      <c r="E453" s="245"/>
      <c r="F453" s="245"/>
      <c r="G453" s="245"/>
      <c r="H453" s="245"/>
      <c r="I453" s="245"/>
      <c r="J453" s="245"/>
      <c r="K453" s="245"/>
      <c r="L453" s="245"/>
      <c r="M453" s="245"/>
      <c r="N453" s="245"/>
      <c r="O453" s="245"/>
      <c r="P453" s="245"/>
      <c r="Q453" s="245"/>
      <c r="R453" s="245"/>
      <c r="S453" s="245"/>
      <c r="T453" s="245"/>
      <c r="U453" s="245"/>
      <c r="V453" s="245"/>
      <c r="W453" s="245"/>
      <c r="X453" s="245"/>
      <c r="Y453" s="245"/>
      <c r="Z453" s="245"/>
      <c r="AA453" s="245"/>
      <c r="AB453" s="245"/>
      <c r="AC453" s="245"/>
      <c r="AD453" s="245"/>
      <c r="AE453" s="245"/>
    </row>
    <row r="454" ht="15.75" customHeight="1">
      <c r="A454" s="245"/>
      <c r="B454" s="245"/>
      <c r="C454" s="245"/>
      <c r="D454" s="245"/>
      <c r="E454" s="245"/>
      <c r="F454" s="245"/>
      <c r="G454" s="245"/>
      <c r="H454" s="245"/>
      <c r="I454" s="245"/>
      <c r="J454" s="245"/>
      <c r="K454" s="245"/>
      <c r="L454" s="245"/>
      <c r="M454" s="245"/>
      <c r="N454" s="245"/>
      <c r="O454" s="245"/>
      <c r="P454" s="245"/>
      <c r="Q454" s="245"/>
      <c r="R454" s="245"/>
      <c r="S454" s="245"/>
      <c r="T454" s="245"/>
      <c r="U454" s="245"/>
      <c r="V454" s="245"/>
      <c r="W454" s="245"/>
      <c r="X454" s="245"/>
      <c r="Y454" s="245"/>
      <c r="Z454" s="245"/>
      <c r="AA454" s="245"/>
      <c r="AB454" s="245"/>
      <c r="AC454" s="245"/>
      <c r="AD454" s="245"/>
      <c r="AE454" s="245"/>
    </row>
    <row r="455" ht="15.75" customHeight="1">
      <c r="A455" s="245"/>
      <c r="B455" s="245"/>
      <c r="C455" s="245"/>
      <c r="D455" s="245"/>
      <c r="E455" s="245"/>
      <c r="F455" s="245"/>
      <c r="G455" s="245"/>
      <c r="H455" s="245"/>
      <c r="I455" s="245"/>
      <c r="J455" s="245"/>
      <c r="K455" s="245"/>
      <c r="L455" s="245"/>
      <c r="M455" s="245"/>
      <c r="N455" s="245"/>
      <c r="O455" s="245"/>
      <c r="P455" s="245"/>
      <c r="Q455" s="245"/>
      <c r="R455" s="245"/>
      <c r="S455" s="245"/>
      <c r="T455" s="245"/>
      <c r="U455" s="245"/>
      <c r="V455" s="245"/>
      <c r="W455" s="245"/>
      <c r="X455" s="245"/>
      <c r="Y455" s="245"/>
      <c r="Z455" s="245"/>
      <c r="AA455" s="245"/>
      <c r="AB455" s="245"/>
      <c r="AC455" s="245"/>
      <c r="AD455" s="245"/>
      <c r="AE455" s="245"/>
    </row>
    <row r="456" ht="15.75" customHeight="1">
      <c r="A456" s="245"/>
      <c r="B456" s="245"/>
      <c r="C456" s="245"/>
      <c r="D456" s="245"/>
      <c r="E456" s="245"/>
      <c r="F456" s="245"/>
      <c r="G456" s="245"/>
      <c r="H456" s="245"/>
      <c r="I456" s="245"/>
      <c r="J456" s="245"/>
      <c r="K456" s="245"/>
      <c r="L456" s="245"/>
      <c r="M456" s="245"/>
      <c r="N456" s="245"/>
      <c r="O456" s="245"/>
      <c r="P456" s="245"/>
      <c r="Q456" s="245"/>
      <c r="R456" s="245"/>
      <c r="S456" s="245"/>
      <c r="T456" s="245"/>
      <c r="U456" s="245"/>
      <c r="V456" s="245"/>
      <c r="W456" s="245"/>
      <c r="X456" s="245"/>
      <c r="Y456" s="245"/>
      <c r="Z456" s="245"/>
      <c r="AA456" s="245"/>
      <c r="AB456" s="245"/>
      <c r="AC456" s="245"/>
      <c r="AD456" s="245"/>
      <c r="AE456" s="245"/>
    </row>
    <row r="457" ht="15.75" customHeight="1">
      <c r="A457" s="245"/>
      <c r="B457" s="245"/>
      <c r="C457" s="245"/>
      <c r="D457" s="245"/>
      <c r="E457" s="245"/>
      <c r="F457" s="245"/>
      <c r="G457" s="245"/>
      <c r="H457" s="245"/>
      <c r="I457" s="245"/>
      <c r="J457" s="245"/>
      <c r="K457" s="245"/>
      <c r="L457" s="245"/>
      <c r="M457" s="245"/>
      <c r="N457" s="245"/>
      <c r="O457" s="245"/>
      <c r="P457" s="245"/>
      <c r="Q457" s="245"/>
      <c r="R457" s="245"/>
      <c r="S457" s="245"/>
      <c r="T457" s="245"/>
      <c r="U457" s="245"/>
      <c r="V457" s="245"/>
      <c r="W457" s="245"/>
      <c r="X457" s="245"/>
      <c r="Y457" s="245"/>
      <c r="Z457" s="245"/>
      <c r="AA457" s="245"/>
      <c r="AB457" s="245"/>
      <c r="AC457" s="245"/>
      <c r="AD457" s="245"/>
      <c r="AE457" s="245"/>
    </row>
    <row r="458" ht="15.75" customHeight="1">
      <c r="A458" s="245"/>
      <c r="B458" s="245"/>
      <c r="C458" s="245"/>
      <c r="D458" s="245"/>
      <c r="E458" s="245"/>
      <c r="F458" s="245"/>
      <c r="G458" s="245"/>
      <c r="H458" s="245"/>
      <c r="I458" s="245"/>
      <c r="J458" s="245"/>
      <c r="K458" s="245"/>
      <c r="L458" s="245"/>
      <c r="M458" s="245"/>
      <c r="N458" s="245"/>
      <c r="O458" s="245"/>
      <c r="P458" s="245"/>
      <c r="Q458" s="245"/>
      <c r="R458" s="245"/>
      <c r="S458" s="245"/>
      <c r="T458" s="245"/>
      <c r="U458" s="245"/>
      <c r="V458" s="245"/>
      <c r="W458" s="245"/>
      <c r="X458" s="245"/>
      <c r="Y458" s="245"/>
      <c r="Z458" s="245"/>
      <c r="AA458" s="245"/>
      <c r="AB458" s="245"/>
      <c r="AC458" s="245"/>
      <c r="AD458" s="245"/>
      <c r="AE458" s="245"/>
    </row>
    <row r="459" ht="15.75" customHeight="1">
      <c r="A459" s="245"/>
      <c r="B459" s="245"/>
      <c r="C459" s="245"/>
      <c r="D459" s="245"/>
      <c r="E459" s="245"/>
      <c r="F459" s="245"/>
      <c r="G459" s="245"/>
      <c r="H459" s="245"/>
      <c r="I459" s="245"/>
      <c r="J459" s="245"/>
      <c r="K459" s="245"/>
      <c r="L459" s="245"/>
      <c r="M459" s="245"/>
      <c r="N459" s="245"/>
      <c r="O459" s="245"/>
      <c r="P459" s="245"/>
      <c r="Q459" s="245"/>
      <c r="R459" s="245"/>
      <c r="S459" s="245"/>
      <c r="T459" s="245"/>
      <c r="U459" s="245"/>
      <c r="V459" s="245"/>
      <c r="W459" s="245"/>
      <c r="X459" s="245"/>
      <c r="Y459" s="245"/>
      <c r="Z459" s="245"/>
      <c r="AA459" s="245"/>
      <c r="AB459" s="245"/>
      <c r="AC459" s="245"/>
      <c r="AD459" s="245"/>
      <c r="AE459" s="245"/>
    </row>
    <row r="460" ht="15.75" customHeight="1">
      <c r="A460" s="245"/>
      <c r="B460" s="245"/>
      <c r="C460" s="245"/>
      <c r="D460" s="245"/>
      <c r="E460" s="245"/>
      <c r="F460" s="245"/>
      <c r="G460" s="245"/>
      <c r="H460" s="245"/>
      <c r="I460" s="245"/>
      <c r="J460" s="245"/>
      <c r="K460" s="245"/>
      <c r="L460" s="245"/>
      <c r="M460" s="245"/>
      <c r="N460" s="245"/>
      <c r="O460" s="245"/>
      <c r="P460" s="245"/>
      <c r="Q460" s="245"/>
      <c r="R460" s="245"/>
      <c r="S460" s="245"/>
      <c r="T460" s="245"/>
      <c r="U460" s="245"/>
      <c r="V460" s="245"/>
      <c r="W460" s="245"/>
      <c r="X460" s="245"/>
      <c r="Y460" s="245"/>
      <c r="Z460" s="245"/>
      <c r="AA460" s="245"/>
      <c r="AB460" s="245"/>
      <c r="AC460" s="245"/>
      <c r="AD460" s="245"/>
      <c r="AE460" s="245"/>
    </row>
    <row r="461" ht="15.75" customHeight="1">
      <c r="A461" s="245"/>
      <c r="B461" s="245"/>
      <c r="C461" s="245"/>
      <c r="D461" s="245"/>
      <c r="E461" s="245"/>
      <c r="F461" s="245"/>
      <c r="G461" s="245"/>
      <c r="H461" s="245"/>
      <c r="I461" s="245"/>
      <c r="J461" s="245"/>
      <c r="K461" s="245"/>
      <c r="L461" s="245"/>
      <c r="M461" s="245"/>
      <c r="N461" s="245"/>
      <c r="O461" s="245"/>
      <c r="P461" s="245"/>
      <c r="Q461" s="245"/>
      <c r="R461" s="245"/>
      <c r="S461" s="245"/>
      <c r="T461" s="245"/>
      <c r="U461" s="245"/>
      <c r="V461" s="245"/>
      <c r="W461" s="245"/>
      <c r="X461" s="245"/>
      <c r="Y461" s="245"/>
      <c r="Z461" s="245"/>
      <c r="AA461" s="245"/>
      <c r="AB461" s="245"/>
      <c r="AC461" s="245"/>
      <c r="AD461" s="245"/>
      <c r="AE461" s="245"/>
    </row>
    <row r="462" ht="15.75" customHeight="1">
      <c r="A462" s="245"/>
      <c r="B462" s="245"/>
      <c r="C462" s="245"/>
      <c r="D462" s="245"/>
      <c r="E462" s="245"/>
      <c r="F462" s="245"/>
      <c r="G462" s="245"/>
      <c r="H462" s="245"/>
      <c r="I462" s="245"/>
      <c r="J462" s="245"/>
      <c r="K462" s="245"/>
      <c r="L462" s="245"/>
      <c r="M462" s="245"/>
      <c r="N462" s="245"/>
      <c r="O462" s="245"/>
      <c r="P462" s="245"/>
      <c r="Q462" s="245"/>
      <c r="R462" s="245"/>
      <c r="S462" s="245"/>
      <c r="T462" s="245"/>
      <c r="U462" s="245"/>
      <c r="V462" s="245"/>
      <c r="W462" s="245"/>
      <c r="X462" s="245"/>
      <c r="Y462" s="245"/>
      <c r="Z462" s="245"/>
      <c r="AA462" s="245"/>
      <c r="AB462" s="245"/>
      <c r="AC462" s="245"/>
      <c r="AD462" s="245"/>
      <c r="AE462" s="245"/>
    </row>
    <row r="463" ht="15.75" customHeight="1">
      <c r="A463" s="245"/>
      <c r="B463" s="245"/>
      <c r="C463" s="245"/>
      <c r="D463" s="245"/>
      <c r="E463" s="245"/>
      <c r="F463" s="245"/>
      <c r="G463" s="245"/>
      <c r="H463" s="245"/>
      <c r="I463" s="245"/>
      <c r="J463" s="245"/>
      <c r="K463" s="245"/>
      <c r="L463" s="245"/>
      <c r="M463" s="245"/>
      <c r="N463" s="245"/>
      <c r="O463" s="245"/>
      <c r="P463" s="245"/>
      <c r="Q463" s="245"/>
      <c r="R463" s="245"/>
      <c r="S463" s="245"/>
      <c r="T463" s="245"/>
      <c r="U463" s="245"/>
      <c r="V463" s="245"/>
      <c r="W463" s="245"/>
      <c r="X463" s="245"/>
      <c r="Y463" s="245"/>
      <c r="Z463" s="245"/>
      <c r="AA463" s="245"/>
      <c r="AB463" s="245"/>
      <c r="AC463" s="245"/>
      <c r="AD463" s="245"/>
      <c r="AE463" s="245"/>
    </row>
    <row r="464" ht="15.75" customHeight="1">
      <c r="A464" s="245"/>
      <c r="B464" s="245"/>
      <c r="C464" s="245"/>
      <c r="D464" s="245"/>
      <c r="E464" s="245"/>
      <c r="F464" s="245"/>
      <c r="G464" s="245"/>
      <c r="H464" s="245"/>
      <c r="I464" s="245"/>
      <c r="J464" s="245"/>
      <c r="K464" s="245"/>
      <c r="L464" s="245"/>
      <c r="M464" s="245"/>
      <c r="N464" s="245"/>
      <c r="O464" s="245"/>
      <c r="P464" s="245"/>
      <c r="Q464" s="245"/>
      <c r="R464" s="245"/>
      <c r="S464" s="245"/>
      <c r="T464" s="245"/>
      <c r="U464" s="245"/>
      <c r="V464" s="245"/>
      <c r="W464" s="245"/>
      <c r="X464" s="245"/>
      <c r="Y464" s="245"/>
      <c r="Z464" s="245"/>
      <c r="AA464" s="245"/>
      <c r="AB464" s="245"/>
      <c r="AC464" s="245"/>
      <c r="AD464" s="245"/>
      <c r="AE464" s="245"/>
    </row>
    <row r="465" ht="15.75" customHeight="1">
      <c r="A465" s="245"/>
      <c r="B465" s="245"/>
      <c r="C465" s="245"/>
      <c r="D465" s="245"/>
      <c r="E465" s="245"/>
      <c r="F465" s="245"/>
      <c r="G465" s="245"/>
      <c r="H465" s="245"/>
      <c r="I465" s="245"/>
      <c r="J465" s="245"/>
      <c r="K465" s="245"/>
      <c r="L465" s="245"/>
      <c r="M465" s="245"/>
      <c r="N465" s="245"/>
      <c r="O465" s="245"/>
      <c r="P465" s="245"/>
      <c r="Q465" s="245"/>
      <c r="R465" s="245"/>
      <c r="S465" s="245"/>
      <c r="T465" s="245"/>
      <c r="U465" s="245"/>
      <c r="V465" s="245"/>
      <c r="W465" s="245"/>
      <c r="X465" s="245"/>
      <c r="Y465" s="245"/>
      <c r="Z465" s="245"/>
      <c r="AA465" s="245"/>
      <c r="AB465" s="245"/>
      <c r="AC465" s="245"/>
      <c r="AD465" s="245"/>
      <c r="AE465" s="245"/>
    </row>
    <row r="466" ht="15.75" customHeight="1">
      <c r="A466" s="245"/>
      <c r="B466" s="245"/>
      <c r="C466" s="245"/>
      <c r="D466" s="245"/>
      <c r="E466" s="245"/>
      <c r="F466" s="245"/>
      <c r="G466" s="245"/>
      <c r="H466" s="245"/>
      <c r="I466" s="245"/>
      <c r="J466" s="245"/>
      <c r="K466" s="245"/>
      <c r="L466" s="245"/>
      <c r="M466" s="245"/>
      <c r="N466" s="245"/>
      <c r="O466" s="245"/>
      <c r="P466" s="245"/>
      <c r="Q466" s="245"/>
      <c r="R466" s="245"/>
      <c r="S466" s="245"/>
      <c r="T466" s="245"/>
      <c r="U466" s="245"/>
      <c r="V466" s="245"/>
      <c r="W466" s="245"/>
      <c r="X466" s="245"/>
      <c r="Y466" s="245"/>
      <c r="Z466" s="245"/>
      <c r="AA466" s="245"/>
      <c r="AB466" s="245"/>
      <c r="AC466" s="245"/>
      <c r="AD466" s="245"/>
      <c r="AE466" s="245"/>
    </row>
    <row r="467" ht="15.75" customHeight="1">
      <c r="A467" s="245"/>
      <c r="B467" s="245"/>
      <c r="C467" s="245"/>
      <c r="D467" s="245"/>
      <c r="E467" s="245"/>
      <c r="F467" s="245"/>
      <c r="G467" s="245"/>
      <c r="H467" s="245"/>
      <c r="I467" s="245"/>
      <c r="J467" s="245"/>
      <c r="K467" s="245"/>
      <c r="L467" s="245"/>
      <c r="M467" s="245"/>
      <c r="N467" s="245"/>
      <c r="O467" s="245"/>
      <c r="P467" s="245"/>
      <c r="Q467" s="245"/>
      <c r="R467" s="245"/>
      <c r="S467" s="245"/>
      <c r="T467" s="245"/>
      <c r="U467" s="245"/>
      <c r="V467" s="245"/>
      <c r="W467" s="245"/>
      <c r="X467" s="245"/>
      <c r="Y467" s="245"/>
      <c r="Z467" s="245"/>
      <c r="AA467" s="245"/>
      <c r="AB467" s="245"/>
      <c r="AC467" s="245"/>
      <c r="AD467" s="245"/>
      <c r="AE467" s="245"/>
    </row>
    <row r="468" ht="15.75" customHeight="1">
      <c r="A468" s="245"/>
      <c r="B468" s="245"/>
      <c r="C468" s="245"/>
      <c r="D468" s="245"/>
      <c r="E468" s="245"/>
      <c r="F468" s="245"/>
      <c r="G468" s="245"/>
      <c r="H468" s="245"/>
      <c r="I468" s="245"/>
      <c r="J468" s="245"/>
      <c r="K468" s="245"/>
      <c r="L468" s="245"/>
      <c r="M468" s="245"/>
      <c r="N468" s="245"/>
      <c r="O468" s="245"/>
      <c r="P468" s="245"/>
      <c r="Q468" s="245"/>
      <c r="R468" s="245"/>
      <c r="S468" s="245"/>
      <c r="T468" s="245"/>
      <c r="U468" s="245"/>
      <c r="V468" s="245"/>
      <c r="W468" s="245"/>
      <c r="X468" s="245"/>
      <c r="Y468" s="245"/>
      <c r="Z468" s="245"/>
      <c r="AA468" s="245"/>
      <c r="AB468" s="245"/>
      <c r="AC468" s="245"/>
      <c r="AD468" s="245"/>
      <c r="AE468" s="245"/>
    </row>
    <row r="469" ht="15.75" customHeight="1">
      <c r="A469" s="245"/>
      <c r="B469" s="245"/>
      <c r="C469" s="245"/>
      <c r="D469" s="245"/>
      <c r="E469" s="245"/>
      <c r="F469" s="245"/>
      <c r="G469" s="245"/>
      <c r="H469" s="245"/>
      <c r="I469" s="245"/>
      <c r="J469" s="245"/>
      <c r="K469" s="245"/>
      <c r="L469" s="245"/>
      <c r="M469" s="245"/>
      <c r="N469" s="245"/>
      <c r="O469" s="245"/>
      <c r="P469" s="245"/>
      <c r="Q469" s="245"/>
      <c r="R469" s="245"/>
      <c r="S469" s="245"/>
      <c r="T469" s="245"/>
      <c r="U469" s="245"/>
      <c r="V469" s="245"/>
      <c r="W469" s="245"/>
      <c r="X469" s="245"/>
      <c r="Y469" s="245"/>
      <c r="Z469" s="245"/>
      <c r="AA469" s="245"/>
      <c r="AB469" s="245"/>
      <c r="AC469" s="245"/>
      <c r="AD469" s="245"/>
      <c r="AE469" s="245"/>
    </row>
    <row r="470" ht="15.75" customHeight="1">
      <c r="A470" s="245"/>
      <c r="B470" s="245"/>
      <c r="C470" s="245"/>
      <c r="D470" s="245"/>
      <c r="E470" s="245"/>
      <c r="F470" s="245"/>
      <c r="G470" s="245"/>
      <c r="H470" s="245"/>
      <c r="I470" s="245"/>
      <c r="J470" s="245"/>
      <c r="K470" s="245"/>
      <c r="L470" s="245"/>
      <c r="M470" s="245"/>
      <c r="N470" s="245"/>
      <c r="O470" s="245"/>
      <c r="P470" s="245"/>
      <c r="Q470" s="245"/>
      <c r="R470" s="245"/>
      <c r="S470" s="245"/>
      <c r="T470" s="245"/>
      <c r="U470" s="245"/>
      <c r="V470" s="245"/>
      <c r="W470" s="245"/>
      <c r="X470" s="245"/>
      <c r="Y470" s="245"/>
      <c r="Z470" s="245"/>
      <c r="AA470" s="245"/>
      <c r="AB470" s="245"/>
      <c r="AC470" s="245"/>
      <c r="AD470" s="245"/>
      <c r="AE470" s="245"/>
    </row>
    <row r="471" ht="15.75" customHeight="1">
      <c r="A471" s="245"/>
      <c r="B471" s="245"/>
      <c r="C471" s="245"/>
      <c r="D471" s="245"/>
      <c r="E471" s="245"/>
      <c r="F471" s="245"/>
      <c r="G471" s="245"/>
      <c r="H471" s="245"/>
      <c r="I471" s="245"/>
      <c r="J471" s="245"/>
      <c r="K471" s="245"/>
      <c r="L471" s="245"/>
      <c r="M471" s="245"/>
      <c r="N471" s="245"/>
      <c r="O471" s="245"/>
      <c r="P471" s="245"/>
      <c r="Q471" s="245"/>
      <c r="R471" s="245"/>
      <c r="S471" s="245"/>
      <c r="T471" s="245"/>
      <c r="U471" s="245"/>
      <c r="V471" s="245"/>
      <c r="W471" s="245"/>
      <c r="X471" s="245"/>
      <c r="Y471" s="245"/>
      <c r="Z471" s="245"/>
      <c r="AA471" s="245"/>
      <c r="AB471" s="245"/>
      <c r="AC471" s="245"/>
      <c r="AD471" s="245"/>
      <c r="AE471" s="245"/>
    </row>
    <row r="472" ht="15.75" customHeight="1">
      <c r="A472" s="245"/>
      <c r="B472" s="245"/>
      <c r="C472" s="245"/>
      <c r="D472" s="245"/>
      <c r="E472" s="245"/>
      <c r="F472" s="245"/>
      <c r="G472" s="245"/>
      <c r="H472" s="245"/>
      <c r="I472" s="245"/>
      <c r="J472" s="245"/>
      <c r="K472" s="245"/>
      <c r="L472" s="245"/>
      <c r="M472" s="245"/>
      <c r="N472" s="245"/>
      <c r="O472" s="245"/>
      <c r="P472" s="245"/>
      <c r="Q472" s="245"/>
      <c r="R472" s="245"/>
      <c r="S472" s="245"/>
      <c r="T472" s="245"/>
      <c r="U472" s="245"/>
      <c r="V472" s="245"/>
      <c r="W472" s="245"/>
      <c r="X472" s="245"/>
      <c r="Y472" s="245"/>
      <c r="Z472" s="245"/>
      <c r="AA472" s="245"/>
      <c r="AB472" s="245"/>
      <c r="AC472" s="245"/>
      <c r="AD472" s="245"/>
      <c r="AE472" s="245"/>
    </row>
    <row r="473" ht="15.75" customHeight="1">
      <c r="A473" s="245"/>
      <c r="B473" s="245"/>
      <c r="C473" s="245"/>
      <c r="D473" s="245"/>
      <c r="E473" s="245"/>
      <c r="F473" s="245"/>
      <c r="G473" s="245"/>
      <c r="H473" s="245"/>
      <c r="I473" s="245"/>
      <c r="J473" s="245"/>
      <c r="K473" s="245"/>
      <c r="L473" s="245"/>
      <c r="M473" s="245"/>
      <c r="N473" s="245"/>
      <c r="O473" s="245"/>
      <c r="P473" s="245"/>
      <c r="Q473" s="245"/>
      <c r="R473" s="245"/>
      <c r="S473" s="245"/>
      <c r="T473" s="245"/>
      <c r="U473" s="245"/>
      <c r="V473" s="245"/>
      <c r="W473" s="245"/>
      <c r="X473" s="245"/>
      <c r="Y473" s="245"/>
      <c r="Z473" s="245"/>
      <c r="AA473" s="245"/>
      <c r="AB473" s="245"/>
      <c r="AC473" s="245"/>
      <c r="AD473" s="245"/>
      <c r="AE473" s="245"/>
    </row>
    <row r="474" ht="15.75" customHeight="1">
      <c r="A474" s="245"/>
      <c r="B474" s="245"/>
      <c r="C474" s="245"/>
      <c r="D474" s="245"/>
      <c r="E474" s="245"/>
      <c r="F474" s="245"/>
      <c r="G474" s="245"/>
      <c r="H474" s="245"/>
      <c r="I474" s="245"/>
      <c r="J474" s="245"/>
      <c r="K474" s="245"/>
      <c r="L474" s="245"/>
      <c r="M474" s="245"/>
      <c r="N474" s="245"/>
      <c r="O474" s="245"/>
      <c r="P474" s="245"/>
      <c r="Q474" s="245"/>
      <c r="R474" s="245"/>
      <c r="S474" s="245"/>
      <c r="T474" s="245"/>
      <c r="U474" s="245"/>
      <c r="V474" s="245"/>
      <c r="W474" s="245"/>
      <c r="X474" s="245"/>
      <c r="Y474" s="245"/>
      <c r="Z474" s="245"/>
      <c r="AA474" s="245"/>
      <c r="AB474" s="245"/>
      <c r="AC474" s="245"/>
      <c r="AD474" s="245"/>
      <c r="AE474" s="245"/>
    </row>
    <row r="475" ht="15.75" customHeight="1">
      <c r="A475" s="245"/>
      <c r="B475" s="245"/>
      <c r="C475" s="245"/>
      <c r="D475" s="245"/>
      <c r="E475" s="245"/>
      <c r="F475" s="245"/>
      <c r="G475" s="245"/>
      <c r="H475" s="245"/>
      <c r="I475" s="245"/>
      <c r="J475" s="245"/>
      <c r="K475" s="245"/>
      <c r="L475" s="245"/>
      <c r="M475" s="245"/>
      <c r="N475" s="245"/>
      <c r="O475" s="245"/>
      <c r="P475" s="245"/>
      <c r="Q475" s="245"/>
      <c r="R475" s="245"/>
      <c r="S475" s="245"/>
      <c r="T475" s="245"/>
      <c r="U475" s="245"/>
      <c r="V475" s="245"/>
      <c r="W475" s="245"/>
      <c r="X475" s="245"/>
      <c r="Y475" s="245"/>
      <c r="Z475" s="245"/>
      <c r="AA475" s="245"/>
      <c r="AB475" s="245"/>
      <c r="AC475" s="245"/>
      <c r="AD475" s="245"/>
      <c r="AE475" s="245"/>
    </row>
    <row r="476" ht="15.75" customHeight="1">
      <c r="A476" s="245"/>
      <c r="B476" s="245"/>
      <c r="C476" s="245"/>
      <c r="D476" s="245"/>
      <c r="E476" s="245"/>
      <c r="F476" s="245"/>
      <c r="G476" s="245"/>
      <c r="H476" s="245"/>
      <c r="I476" s="245"/>
      <c r="J476" s="245"/>
      <c r="K476" s="245"/>
      <c r="L476" s="245"/>
      <c r="M476" s="245"/>
      <c r="N476" s="245"/>
      <c r="O476" s="245"/>
      <c r="P476" s="245"/>
      <c r="Q476" s="245"/>
      <c r="R476" s="245"/>
      <c r="S476" s="245"/>
      <c r="T476" s="245"/>
      <c r="U476" s="245"/>
      <c r="V476" s="245"/>
      <c r="W476" s="245"/>
      <c r="X476" s="245"/>
      <c r="Y476" s="245"/>
      <c r="Z476" s="245"/>
      <c r="AA476" s="245"/>
      <c r="AB476" s="245"/>
      <c r="AC476" s="245"/>
      <c r="AD476" s="245"/>
      <c r="AE476" s="245"/>
    </row>
    <row r="477" ht="15.75" customHeight="1">
      <c r="A477" s="245"/>
      <c r="B477" s="245"/>
      <c r="C477" s="245"/>
      <c r="D477" s="245"/>
      <c r="E477" s="245"/>
      <c r="F477" s="245"/>
      <c r="G477" s="245"/>
      <c r="H477" s="245"/>
      <c r="I477" s="245"/>
      <c r="J477" s="245"/>
      <c r="K477" s="245"/>
      <c r="L477" s="245"/>
      <c r="M477" s="245"/>
      <c r="N477" s="245"/>
      <c r="O477" s="245"/>
      <c r="P477" s="245"/>
      <c r="Q477" s="245"/>
      <c r="R477" s="245"/>
      <c r="S477" s="245"/>
      <c r="T477" s="245"/>
      <c r="U477" s="245"/>
      <c r="V477" s="245"/>
      <c r="W477" s="245"/>
      <c r="X477" s="245"/>
      <c r="Y477" s="245"/>
      <c r="Z477" s="245"/>
      <c r="AA477" s="245"/>
      <c r="AB477" s="245"/>
      <c r="AC477" s="245"/>
      <c r="AD477" s="245"/>
      <c r="AE477" s="245"/>
    </row>
    <row r="478" ht="15.75" customHeight="1">
      <c r="A478" s="245"/>
      <c r="B478" s="245"/>
      <c r="C478" s="245"/>
      <c r="D478" s="245"/>
      <c r="E478" s="245"/>
      <c r="F478" s="245"/>
      <c r="G478" s="245"/>
      <c r="H478" s="245"/>
      <c r="I478" s="245"/>
      <c r="J478" s="245"/>
      <c r="K478" s="245"/>
      <c r="L478" s="245"/>
      <c r="M478" s="245"/>
      <c r="N478" s="245"/>
      <c r="O478" s="245"/>
      <c r="P478" s="245"/>
      <c r="Q478" s="245"/>
      <c r="R478" s="245"/>
      <c r="S478" s="245"/>
      <c r="T478" s="245"/>
      <c r="U478" s="245"/>
      <c r="V478" s="245"/>
      <c r="W478" s="245"/>
      <c r="X478" s="245"/>
      <c r="Y478" s="245"/>
      <c r="Z478" s="245"/>
      <c r="AA478" s="245"/>
      <c r="AB478" s="245"/>
      <c r="AC478" s="245"/>
      <c r="AD478" s="245"/>
      <c r="AE478" s="245"/>
    </row>
    <row r="479" ht="15.75" customHeight="1">
      <c r="A479" s="245"/>
      <c r="B479" s="245"/>
      <c r="C479" s="245"/>
      <c r="D479" s="245"/>
      <c r="E479" s="245"/>
      <c r="F479" s="245"/>
      <c r="G479" s="245"/>
      <c r="H479" s="245"/>
      <c r="I479" s="245"/>
      <c r="J479" s="245"/>
      <c r="K479" s="245"/>
      <c r="L479" s="245"/>
      <c r="M479" s="245"/>
      <c r="N479" s="245"/>
      <c r="O479" s="245"/>
      <c r="P479" s="245"/>
      <c r="Q479" s="245"/>
      <c r="R479" s="245"/>
      <c r="S479" s="245"/>
      <c r="T479" s="245"/>
      <c r="U479" s="245"/>
      <c r="V479" s="245"/>
      <c r="W479" s="245"/>
      <c r="X479" s="245"/>
      <c r="Y479" s="245"/>
      <c r="Z479" s="245"/>
      <c r="AA479" s="245"/>
      <c r="AB479" s="245"/>
      <c r="AC479" s="245"/>
      <c r="AD479" s="245"/>
      <c r="AE479" s="245"/>
    </row>
    <row r="480" ht="15.75" customHeight="1">
      <c r="A480" s="245"/>
      <c r="B480" s="245"/>
      <c r="C480" s="245"/>
      <c r="D480" s="245"/>
      <c r="E480" s="245"/>
      <c r="F480" s="245"/>
      <c r="G480" s="245"/>
      <c r="H480" s="245"/>
      <c r="I480" s="245"/>
      <c r="J480" s="245"/>
      <c r="K480" s="245"/>
      <c r="L480" s="245"/>
      <c r="M480" s="245"/>
      <c r="N480" s="245"/>
      <c r="O480" s="245"/>
      <c r="P480" s="245"/>
      <c r="Q480" s="245"/>
      <c r="R480" s="245"/>
      <c r="S480" s="245"/>
      <c r="T480" s="245"/>
      <c r="U480" s="245"/>
      <c r="V480" s="245"/>
      <c r="W480" s="245"/>
      <c r="X480" s="245"/>
      <c r="Y480" s="245"/>
      <c r="Z480" s="245"/>
      <c r="AA480" s="245"/>
      <c r="AB480" s="245"/>
      <c r="AC480" s="245"/>
      <c r="AD480" s="245"/>
      <c r="AE480" s="245"/>
    </row>
    <row r="481" ht="15.75" customHeight="1">
      <c r="A481" s="245"/>
      <c r="B481" s="245"/>
      <c r="C481" s="245"/>
      <c r="D481" s="245"/>
      <c r="E481" s="245"/>
      <c r="F481" s="245"/>
      <c r="G481" s="245"/>
      <c r="H481" s="245"/>
      <c r="I481" s="245"/>
      <c r="J481" s="245"/>
      <c r="K481" s="245"/>
      <c r="L481" s="245"/>
      <c r="M481" s="245"/>
      <c r="N481" s="245"/>
      <c r="O481" s="245"/>
      <c r="P481" s="245"/>
      <c r="Q481" s="245"/>
      <c r="R481" s="245"/>
      <c r="S481" s="245"/>
      <c r="T481" s="245"/>
      <c r="U481" s="245"/>
      <c r="V481" s="245"/>
      <c r="W481" s="245"/>
      <c r="X481" s="245"/>
      <c r="Y481" s="245"/>
      <c r="Z481" s="245"/>
      <c r="AA481" s="245"/>
      <c r="AB481" s="245"/>
      <c r="AC481" s="245"/>
      <c r="AD481" s="245"/>
      <c r="AE481" s="245"/>
    </row>
    <row r="482" ht="15.75" customHeight="1">
      <c r="A482" s="245"/>
      <c r="B482" s="245"/>
      <c r="C482" s="245"/>
      <c r="D482" s="245"/>
      <c r="E482" s="245"/>
      <c r="F482" s="245"/>
      <c r="G482" s="245"/>
      <c r="H482" s="245"/>
      <c r="I482" s="245"/>
      <c r="J482" s="245"/>
      <c r="K482" s="245"/>
      <c r="L482" s="245"/>
      <c r="M482" s="245"/>
      <c r="N482" s="245"/>
      <c r="O482" s="245"/>
      <c r="P482" s="245"/>
      <c r="Q482" s="245"/>
      <c r="R482" s="245"/>
      <c r="S482" s="245"/>
      <c r="T482" s="245"/>
      <c r="U482" s="245"/>
      <c r="V482" s="245"/>
      <c r="W482" s="245"/>
      <c r="X482" s="245"/>
      <c r="Y482" s="245"/>
      <c r="Z482" s="245"/>
      <c r="AA482" s="245"/>
      <c r="AB482" s="245"/>
      <c r="AC482" s="245"/>
      <c r="AD482" s="245"/>
      <c r="AE482" s="245"/>
    </row>
    <row r="483" ht="15.75" customHeight="1">
      <c r="A483" s="245"/>
      <c r="B483" s="245"/>
      <c r="C483" s="245"/>
      <c r="D483" s="245"/>
      <c r="E483" s="245"/>
      <c r="F483" s="245"/>
      <c r="G483" s="245"/>
      <c r="H483" s="245"/>
      <c r="I483" s="245"/>
      <c r="J483" s="245"/>
      <c r="K483" s="245"/>
      <c r="L483" s="245"/>
      <c r="M483" s="245"/>
      <c r="N483" s="245"/>
      <c r="O483" s="245"/>
      <c r="P483" s="245"/>
      <c r="Q483" s="245"/>
      <c r="R483" s="245"/>
      <c r="S483" s="245"/>
      <c r="T483" s="245"/>
      <c r="U483" s="245"/>
      <c r="V483" s="245"/>
      <c r="W483" s="245"/>
      <c r="X483" s="245"/>
      <c r="Y483" s="245"/>
      <c r="Z483" s="245"/>
      <c r="AA483" s="245"/>
      <c r="AB483" s="245"/>
      <c r="AC483" s="245"/>
      <c r="AD483" s="245"/>
      <c r="AE483" s="245"/>
    </row>
    <row r="484" ht="15.75" customHeight="1">
      <c r="A484" s="245"/>
      <c r="B484" s="245"/>
      <c r="C484" s="245"/>
      <c r="D484" s="245"/>
      <c r="E484" s="245"/>
      <c r="F484" s="245"/>
      <c r="G484" s="245"/>
      <c r="H484" s="245"/>
      <c r="I484" s="245"/>
      <c r="J484" s="245"/>
      <c r="K484" s="245"/>
      <c r="L484" s="245"/>
      <c r="M484" s="245"/>
      <c r="N484" s="245"/>
      <c r="O484" s="245"/>
      <c r="P484" s="245"/>
      <c r="Q484" s="245"/>
      <c r="R484" s="245"/>
      <c r="S484" s="245"/>
      <c r="T484" s="245"/>
      <c r="U484" s="245"/>
      <c r="V484" s="245"/>
      <c r="W484" s="245"/>
      <c r="X484" s="245"/>
      <c r="Y484" s="245"/>
      <c r="Z484" s="245"/>
      <c r="AA484" s="245"/>
      <c r="AB484" s="245"/>
      <c r="AC484" s="245"/>
      <c r="AD484" s="245"/>
      <c r="AE484" s="245"/>
    </row>
    <row r="485" ht="15.75" customHeight="1">
      <c r="A485" s="245"/>
      <c r="B485" s="245"/>
      <c r="C485" s="245"/>
      <c r="D485" s="245"/>
      <c r="E485" s="245"/>
      <c r="F485" s="245"/>
      <c r="G485" s="245"/>
      <c r="H485" s="245"/>
      <c r="I485" s="245"/>
      <c r="J485" s="245"/>
      <c r="K485" s="245"/>
      <c r="L485" s="245"/>
      <c r="M485" s="245"/>
      <c r="N485" s="245"/>
      <c r="O485" s="245"/>
      <c r="P485" s="245"/>
      <c r="Q485" s="245"/>
      <c r="R485" s="245"/>
      <c r="S485" s="245"/>
      <c r="T485" s="245"/>
      <c r="U485" s="245"/>
      <c r="V485" s="245"/>
      <c r="W485" s="245"/>
      <c r="X485" s="245"/>
      <c r="Y485" s="245"/>
      <c r="Z485" s="245"/>
      <c r="AA485" s="245"/>
      <c r="AB485" s="245"/>
      <c r="AC485" s="245"/>
      <c r="AD485" s="245"/>
      <c r="AE485" s="245"/>
    </row>
    <row r="486" ht="15.75" customHeight="1">
      <c r="A486" s="245"/>
      <c r="B486" s="245"/>
      <c r="C486" s="245"/>
      <c r="D486" s="245"/>
      <c r="E486" s="245"/>
      <c r="F486" s="245"/>
      <c r="G486" s="245"/>
      <c r="H486" s="245"/>
      <c r="I486" s="245"/>
      <c r="J486" s="245"/>
      <c r="K486" s="245"/>
      <c r="L486" s="245"/>
      <c r="M486" s="245"/>
      <c r="N486" s="245"/>
      <c r="O486" s="245"/>
      <c r="P486" s="245"/>
      <c r="Q486" s="245"/>
      <c r="R486" s="245"/>
      <c r="S486" s="245"/>
      <c r="T486" s="245"/>
      <c r="U486" s="245"/>
      <c r="V486" s="245"/>
      <c r="W486" s="245"/>
      <c r="X486" s="245"/>
      <c r="Y486" s="245"/>
      <c r="Z486" s="245"/>
      <c r="AA486" s="245"/>
      <c r="AB486" s="245"/>
      <c r="AC486" s="245"/>
      <c r="AD486" s="245"/>
      <c r="AE486" s="245"/>
    </row>
    <row r="487" ht="15.75" customHeight="1">
      <c r="A487" s="245"/>
      <c r="B487" s="245"/>
      <c r="C487" s="245"/>
      <c r="D487" s="245"/>
      <c r="E487" s="245"/>
      <c r="F487" s="245"/>
      <c r="G487" s="245"/>
      <c r="H487" s="245"/>
      <c r="I487" s="245"/>
      <c r="J487" s="245"/>
      <c r="K487" s="245"/>
      <c r="L487" s="245"/>
      <c r="M487" s="245"/>
      <c r="N487" s="245"/>
      <c r="O487" s="245"/>
      <c r="P487" s="245"/>
      <c r="Q487" s="245"/>
      <c r="R487" s="245"/>
      <c r="S487" s="245"/>
      <c r="T487" s="245"/>
      <c r="U487" s="245"/>
      <c r="V487" s="245"/>
      <c r="W487" s="245"/>
      <c r="X487" s="245"/>
      <c r="Y487" s="245"/>
      <c r="Z487" s="245"/>
      <c r="AA487" s="245"/>
      <c r="AB487" s="245"/>
      <c r="AC487" s="245"/>
      <c r="AD487" s="245"/>
      <c r="AE487" s="245"/>
    </row>
    <row r="488" ht="15.75" customHeight="1">
      <c r="A488" s="245"/>
      <c r="B488" s="245"/>
      <c r="C488" s="245"/>
      <c r="D488" s="245"/>
      <c r="E488" s="245"/>
      <c r="F488" s="245"/>
      <c r="G488" s="245"/>
      <c r="H488" s="245"/>
      <c r="I488" s="245"/>
      <c r="J488" s="245"/>
      <c r="K488" s="245"/>
      <c r="L488" s="245"/>
      <c r="M488" s="245"/>
      <c r="N488" s="245"/>
      <c r="O488" s="245"/>
      <c r="P488" s="245"/>
      <c r="Q488" s="245"/>
      <c r="R488" s="245"/>
      <c r="S488" s="245"/>
      <c r="T488" s="245"/>
      <c r="U488" s="245"/>
      <c r="V488" s="245"/>
      <c r="W488" s="245"/>
      <c r="X488" s="245"/>
      <c r="Y488" s="245"/>
      <c r="Z488" s="245"/>
      <c r="AA488" s="245"/>
      <c r="AB488" s="245"/>
      <c r="AC488" s="245"/>
      <c r="AD488" s="245"/>
      <c r="AE488" s="245"/>
    </row>
    <row r="489" ht="15.75" customHeight="1">
      <c r="A489" s="245"/>
      <c r="B489" s="245"/>
      <c r="C489" s="245"/>
      <c r="D489" s="245"/>
      <c r="E489" s="245"/>
      <c r="F489" s="245"/>
      <c r="G489" s="245"/>
      <c r="H489" s="245"/>
      <c r="I489" s="245"/>
      <c r="J489" s="245"/>
      <c r="K489" s="245"/>
      <c r="L489" s="245"/>
      <c r="M489" s="245"/>
      <c r="N489" s="245"/>
      <c r="O489" s="245"/>
      <c r="P489" s="245"/>
      <c r="Q489" s="245"/>
      <c r="R489" s="245"/>
      <c r="S489" s="245"/>
      <c r="T489" s="245"/>
      <c r="U489" s="245"/>
      <c r="V489" s="245"/>
      <c r="W489" s="245"/>
      <c r="X489" s="245"/>
      <c r="Y489" s="245"/>
      <c r="Z489" s="245"/>
      <c r="AA489" s="245"/>
      <c r="AB489" s="245"/>
      <c r="AC489" s="245"/>
      <c r="AD489" s="245"/>
      <c r="AE489" s="245"/>
    </row>
    <row r="490" ht="15.75" customHeight="1">
      <c r="A490" s="245"/>
      <c r="B490" s="245"/>
      <c r="C490" s="245"/>
      <c r="D490" s="245"/>
      <c r="E490" s="245"/>
      <c r="F490" s="245"/>
      <c r="G490" s="245"/>
      <c r="H490" s="245"/>
      <c r="I490" s="245"/>
      <c r="J490" s="245"/>
      <c r="K490" s="245"/>
      <c r="L490" s="245"/>
      <c r="M490" s="245"/>
      <c r="N490" s="245"/>
      <c r="O490" s="245"/>
      <c r="P490" s="245"/>
      <c r="Q490" s="245"/>
      <c r="R490" s="245"/>
      <c r="S490" s="245"/>
      <c r="T490" s="245"/>
      <c r="U490" s="245"/>
      <c r="V490" s="245"/>
      <c r="W490" s="245"/>
      <c r="X490" s="245"/>
      <c r="Y490" s="245"/>
      <c r="Z490" s="245"/>
      <c r="AA490" s="245"/>
      <c r="AB490" s="245"/>
      <c r="AC490" s="245"/>
      <c r="AD490" s="245"/>
      <c r="AE490" s="245"/>
    </row>
    <row r="491" ht="15.75" customHeight="1">
      <c r="A491" s="245"/>
      <c r="B491" s="245"/>
      <c r="C491" s="245"/>
      <c r="D491" s="245"/>
      <c r="E491" s="245"/>
      <c r="F491" s="245"/>
      <c r="G491" s="245"/>
      <c r="H491" s="245"/>
      <c r="I491" s="245"/>
      <c r="J491" s="245"/>
      <c r="K491" s="245"/>
      <c r="L491" s="245"/>
      <c r="M491" s="245"/>
      <c r="N491" s="245"/>
      <c r="O491" s="245"/>
      <c r="P491" s="245"/>
      <c r="Q491" s="245"/>
      <c r="R491" s="245"/>
      <c r="S491" s="245"/>
      <c r="T491" s="245"/>
      <c r="U491" s="245"/>
      <c r="V491" s="245"/>
      <c r="W491" s="245"/>
      <c r="X491" s="245"/>
      <c r="Y491" s="245"/>
      <c r="Z491" s="245"/>
      <c r="AA491" s="245"/>
      <c r="AB491" s="245"/>
      <c r="AC491" s="245"/>
      <c r="AD491" s="245"/>
      <c r="AE491" s="245"/>
    </row>
    <row r="492" ht="15.75" customHeight="1">
      <c r="A492" s="245"/>
      <c r="B492" s="245"/>
      <c r="C492" s="245"/>
      <c r="D492" s="245"/>
      <c r="E492" s="245"/>
      <c r="F492" s="245"/>
      <c r="G492" s="245"/>
      <c r="H492" s="245"/>
      <c r="I492" s="245"/>
      <c r="J492" s="245"/>
      <c r="K492" s="245"/>
      <c r="L492" s="245"/>
      <c r="M492" s="245"/>
      <c r="N492" s="245"/>
      <c r="O492" s="245"/>
      <c r="P492" s="245"/>
      <c r="Q492" s="245"/>
      <c r="R492" s="245"/>
      <c r="S492" s="245"/>
      <c r="T492" s="245"/>
      <c r="U492" s="245"/>
      <c r="V492" s="245"/>
      <c r="W492" s="245"/>
      <c r="X492" s="245"/>
      <c r="Y492" s="245"/>
      <c r="Z492" s="245"/>
      <c r="AA492" s="245"/>
      <c r="AB492" s="245"/>
      <c r="AC492" s="245"/>
      <c r="AD492" s="245"/>
      <c r="AE492" s="245"/>
    </row>
    <row r="493" ht="15.75" customHeight="1">
      <c r="A493" s="245"/>
      <c r="B493" s="245"/>
      <c r="C493" s="245"/>
      <c r="D493" s="245"/>
      <c r="E493" s="245"/>
      <c r="F493" s="245"/>
      <c r="G493" s="245"/>
      <c r="H493" s="245"/>
      <c r="I493" s="245"/>
      <c r="J493" s="245"/>
      <c r="K493" s="245"/>
      <c r="L493" s="245"/>
      <c r="M493" s="245"/>
      <c r="N493" s="245"/>
      <c r="O493" s="245"/>
      <c r="P493" s="245"/>
      <c r="Q493" s="245"/>
      <c r="R493" s="245"/>
      <c r="S493" s="245"/>
      <c r="T493" s="245"/>
      <c r="U493" s="245"/>
      <c r="V493" s="245"/>
      <c r="W493" s="245"/>
      <c r="X493" s="245"/>
      <c r="Y493" s="245"/>
      <c r="Z493" s="245"/>
      <c r="AA493" s="245"/>
      <c r="AB493" s="245"/>
      <c r="AC493" s="245"/>
      <c r="AD493" s="245"/>
      <c r="AE493" s="245"/>
    </row>
    <row r="494" ht="15.75" customHeight="1">
      <c r="A494" s="245"/>
      <c r="B494" s="245"/>
      <c r="C494" s="245"/>
      <c r="D494" s="245"/>
      <c r="E494" s="245"/>
      <c r="F494" s="245"/>
      <c r="G494" s="245"/>
      <c r="H494" s="245"/>
      <c r="I494" s="245"/>
      <c r="J494" s="245"/>
      <c r="K494" s="245"/>
      <c r="L494" s="245"/>
      <c r="M494" s="245"/>
      <c r="N494" s="245"/>
      <c r="O494" s="245"/>
      <c r="P494" s="245"/>
      <c r="Q494" s="245"/>
      <c r="R494" s="245"/>
      <c r="S494" s="245"/>
      <c r="T494" s="245"/>
      <c r="U494" s="245"/>
      <c r="V494" s="245"/>
      <c r="W494" s="245"/>
      <c r="X494" s="245"/>
      <c r="Y494" s="245"/>
      <c r="Z494" s="245"/>
      <c r="AA494" s="245"/>
      <c r="AB494" s="245"/>
      <c r="AC494" s="245"/>
      <c r="AD494" s="245"/>
      <c r="AE494" s="245"/>
    </row>
    <row r="495" ht="15.75" customHeight="1">
      <c r="A495" s="245"/>
      <c r="B495" s="245"/>
      <c r="C495" s="245"/>
      <c r="D495" s="245"/>
      <c r="E495" s="245"/>
      <c r="F495" s="245"/>
      <c r="G495" s="245"/>
      <c r="H495" s="245"/>
      <c r="I495" s="245"/>
      <c r="J495" s="245"/>
      <c r="K495" s="245"/>
      <c r="L495" s="245"/>
      <c r="M495" s="245"/>
      <c r="N495" s="245"/>
      <c r="O495" s="245"/>
      <c r="P495" s="245"/>
      <c r="Q495" s="245"/>
      <c r="R495" s="245"/>
      <c r="S495" s="245"/>
      <c r="T495" s="245"/>
      <c r="U495" s="245"/>
      <c r="V495" s="245"/>
      <c r="W495" s="245"/>
      <c r="X495" s="245"/>
      <c r="Y495" s="245"/>
      <c r="Z495" s="245"/>
      <c r="AA495" s="245"/>
      <c r="AB495" s="245"/>
      <c r="AC495" s="245"/>
      <c r="AD495" s="245"/>
      <c r="AE495" s="245"/>
    </row>
    <row r="496" ht="15.75" customHeight="1">
      <c r="A496" s="245"/>
      <c r="B496" s="245"/>
      <c r="C496" s="245"/>
      <c r="D496" s="245"/>
      <c r="E496" s="245"/>
      <c r="F496" s="245"/>
      <c r="G496" s="245"/>
      <c r="H496" s="245"/>
      <c r="I496" s="245"/>
      <c r="J496" s="245"/>
      <c r="K496" s="245"/>
      <c r="L496" s="245"/>
      <c r="M496" s="245"/>
      <c r="N496" s="245"/>
      <c r="O496" s="245"/>
      <c r="P496" s="245"/>
      <c r="Q496" s="245"/>
      <c r="R496" s="245"/>
      <c r="S496" s="245"/>
      <c r="T496" s="245"/>
      <c r="U496" s="245"/>
      <c r="V496" s="245"/>
      <c r="W496" s="245"/>
      <c r="X496" s="245"/>
      <c r="Y496" s="245"/>
      <c r="Z496" s="245"/>
      <c r="AA496" s="245"/>
      <c r="AB496" s="245"/>
      <c r="AC496" s="245"/>
      <c r="AD496" s="245"/>
      <c r="AE496" s="245"/>
    </row>
    <row r="497" ht="15.75" customHeight="1">
      <c r="A497" s="245"/>
      <c r="B497" s="245"/>
      <c r="C497" s="245"/>
      <c r="D497" s="245"/>
      <c r="E497" s="245"/>
      <c r="F497" s="245"/>
      <c r="G497" s="245"/>
      <c r="H497" s="245"/>
      <c r="I497" s="245"/>
      <c r="J497" s="245"/>
      <c r="K497" s="245"/>
      <c r="L497" s="245"/>
      <c r="M497" s="245"/>
      <c r="N497" s="245"/>
      <c r="O497" s="245"/>
      <c r="P497" s="245"/>
      <c r="Q497" s="245"/>
      <c r="R497" s="245"/>
      <c r="S497" s="245"/>
      <c r="T497" s="245"/>
      <c r="U497" s="245"/>
      <c r="V497" s="245"/>
      <c r="W497" s="245"/>
      <c r="X497" s="245"/>
      <c r="Y497" s="245"/>
      <c r="Z497" s="245"/>
      <c r="AA497" s="245"/>
      <c r="AB497" s="245"/>
      <c r="AC497" s="245"/>
      <c r="AD497" s="245"/>
      <c r="AE497" s="245"/>
    </row>
    <row r="498" ht="15.75" customHeight="1">
      <c r="A498" s="245"/>
      <c r="B498" s="245"/>
      <c r="C498" s="245"/>
      <c r="D498" s="245"/>
      <c r="E498" s="245"/>
      <c r="F498" s="245"/>
      <c r="G498" s="245"/>
      <c r="H498" s="245"/>
      <c r="I498" s="245"/>
      <c r="J498" s="245"/>
      <c r="K498" s="245"/>
      <c r="L498" s="245"/>
      <c r="M498" s="245"/>
      <c r="N498" s="245"/>
      <c r="O498" s="245"/>
      <c r="P498" s="245"/>
      <c r="Q498" s="245"/>
      <c r="R498" s="245"/>
      <c r="S498" s="245"/>
      <c r="T498" s="245"/>
      <c r="U498" s="245"/>
      <c r="V498" s="245"/>
      <c r="W498" s="245"/>
      <c r="X498" s="245"/>
      <c r="Y498" s="245"/>
      <c r="Z498" s="245"/>
      <c r="AA498" s="245"/>
      <c r="AB498" s="245"/>
      <c r="AC498" s="245"/>
      <c r="AD498" s="245"/>
      <c r="AE498" s="245"/>
    </row>
    <row r="499" ht="15.75" customHeight="1">
      <c r="A499" s="245"/>
      <c r="B499" s="245"/>
      <c r="C499" s="245"/>
      <c r="D499" s="245"/>
      <c r="E499" s="245"/>
      <c r="F499" s="245"/>
      <c r="G499" s="245"/>
      <c r="H499" s="245"/>
      <c r="I499" s="245"/>
      <c r="J499" s="245"/>
      <c r="K499" s="245"/>
      <c r="L499" s="245"/>
      <c r="M499" s="245"/>
      <c r="N499" s="245"/>
      <c r="O499" s="245"/>
      <c r="P499" s="245"/>
      <c r="Q499" s="245"/>
      <c r="R499" s="245"/>
      <c r="S499" s="245"/>
      <c r="T499" s="245"/>
      <c r="U499" s="245"/>
      <c r="V499" s="245"/>
      <c r="W499" s="245"/>
      <c r="X499" s="245"/>
      <c r="Y499" s="245"/>
      <c r="Z499" s="245"/>
      <c r="AA499" s="245"/>
      <c r="AB499" s="245"/>
      <c r="AC499" s="245"/>
      <c r="AD499" s="245"/>
      <c r="AE499" s="245"/>
    </row>
    <row r="500" ht="15.75" customHeight="1">
      <c r="A500" s="245"/>
      <c r="B500" s="245"/>
      <c r="C500" s="245"/>
      <c r="D500" s="245"/>
      <c r="E500" s="245"/>
      <c r="F500" s="245"/>
      <c r="G500" s="245"/>
      <c r="H500" s="245"/>
      <c r="I500" s="245"/>
      <c r="J500" s="245"/>
      <c r="K500" s="245"/>
      <c r="L500" s="245"/>
      <c r="M500" s="245"/>
      <c r="N500" s="245"/>
      <c r="O500" s="245"/>
      <c r="P500" s="245"/>
      <c r="Q500" s="245"/>
      <c r="R500" s="245"/>
      <c r="S500" s="245"/>
      <c r="T500" s="245"/>
      <c r="U500" s="245"/>
      <c r="V500" s="245"/>
      <c r="W500" s="245"/>
      <c r="X500" s="245"/>
      <c r="Y500" s="245"/>
      <c r="Z500" s="245"/>
      <c r="AA500" s="245"/>
      <c r="AB500" s="245"/>
      <c r="AC500" s="245"/>
      <c r="AD500" s="245"/>
      <c r="AE500" s="245"/>
    </row>
    <row r="501" ht="15.75" customHeight="1">
      <c r="A501" s="245"/>
      <c r="B501" s="245"/>
      <c r="C501" s="245"/>
      <c r="D501" s="245"/>
      <c r="E501" s="245"/>
      <c r="F501" s="245"/>
      <c r="G501" s="245"/>
      <c r="H501" s="245"/>
      <c r="I501" s="245"/>
      <c r="J501" s="245"/>
      <c r="K501" s="245"/>
      <c r="L501" s="245"/>
      <c r="M501" s="245"/>
      <c r="N501" s="245"/>
      <c r="O501" s="245"/>
      <c r="P501" s="245"/>
      <c r="Q501" s="245"/>
      <c r="R501" s="245"/>
      <c r="S501" s="245"/>
      <c r="T501" s="245"/>
      <c r="U501" s="245"/>
      <c r="V501" s="245"/>
      <c r="W501" s="245"/>
      <c r="X501" s="245"/>
      <c r="Y501" s="245"/>
      <c r="Z501" s="245"/>
      <c r="AA501" s="245"/>
      <c r="AB501" s="245"/>
      <c r="AC501" s="245"/>
      <c r="AD501" s="245"/>
      <c r="AE501" s="245"/>
    </row>
    <row r="502" ht="15.75" customHeight="1">
      <c r="A502" s="245"/>
      <c r="B502" s="245"/>
      <c r="C502" s="245"/>
      <c r="D502" s="245"/>
      <c r="E502" s="245"/>
      <c r="F502" s="245"/>
      <c r="G502" s="245"/>
      <c r="H502" s="245"/>
      <c r="I502" s="245"/>
      <c r="J502" s="245"/>
      <c r="K502" s="245"/>
      <c r="L502" s="245"/>
      <c r="M502" s="245"/>
      <c r="N502" s="245"/>
      <c r="O502" s="245"/>
      <c r="P502" s="245"/>
      <c r="Q502" s="245"/>
      <c r="R502" s="245"/>
      <c r="S502" s="245"/>
      <c r="T502" s="245"/>
      <c r="U502" s="245"/>
      <c r="V502" s="245"/>
      <c r="W502" s="245"/>
      <c r="X502" s="245"/>
      <c r="Y502" s="245"/>
      <c r="Z502" s="245"/>
      <c r="AA502" s="245"/>
      <c r="AB502" s="245"/>
      <c r="AC502" s="245"/>
      <c r="AD502" s="245"/>
      <c r="AE502" s="245"/>
    </row>
    <row r="503" ht="15.75" customHeight="1">
      <c r="A503" s="245"/>
      <c r="B503" s="245"/>
      <c r="C503" s="245"/>
      <c r="D503" s="245"/>
      <c r="E503" s="245"/>
      <c r="F503" s="245"/>
      <c r="G503" s="245"/>
      <c r="H503" s="245"/>
      <c r="I503" s="245"/>
      <c r="J503" s="245"/>
      <c r="K503" s="245"/>
      <c r="L503" s="245"/>
      <c r="M503" s="245"/>
      <c r="N503" s="245"/>
      <c r="O503" s="245"/>
      <c r="P503" s="245"/>
      <c r="Q503" s="245"/>
      <c r="R503" s="245"/>
      <c r="S503" s="245"/>
      <c r="T503" s="245"/>
      <c r="U503" s="245"/>
      <c r="V503" s="245"/>
      <c r="W503" s="245"/>
      <c r="X503" s="245"/>
      <c r="Y503" s="245"/>
      <c r="Z503" s="245"/>
      <c r="AA503" s="245"/>
      <c r="AB503" s="245"/>
      <c r="AC503" s="245"/>
      <c r="AD503" s="245"/>
      <c r="AE503" s="245"/>
    </row>
    <row r="504" ht="15.75" customHeight="1">
      <c r="A504" s="245"/>
      <c r="B504" s="245"/>
      <c r="C504" s="245"/>
      <c r="D504" s="245"/>
      <c r="E504" s="245"/>
      <c r="F504" s="245"/>
      <c r="G504" s="245"/>
      <c r="H504" s="245"/>
      <c r="I504" s="245"/>
      <c r="J504" s="245"/>
      <c r="K504" s="245"/>
      <c r="L504" s="245"/>
      <c r="M504" s="245"/>
      <c r="N504" s="245"/>
      <c r="O504" s="245"/>
      <c r="P504" s="245"/>
      <c r="Q504" s="245"/>
      <c r="R504" s="245"/>
      <c r="S504" s="245"/>
      <c r="T504" s="245"/>
      <c r="U504" s="245"/>
      <c r="V504" s="245"/>
      <c r="W504" s="245"/>
      <c r="X504" s="245"/>
      <c r="Y504" s="245"/>
      <c r="Z504" s="245"/>
      <c r="AA504" s="245"/>
      <c r="AB504" s="245"/>
      <c r="AC504" s="245"/>
      <c r="AD504" s="245"/>
      <c r="AE504" s="245"/>
    </row>
    <row r="505" ht="15.75" customHeight="1">
      <c r="A505" s="245"/>
      <c r="B505" s="245"/>
      <c r="C505" s="245"/>
      <c r="D505" s="245"/>
      <c r="E505" s="245"/>
      <c r="F505" s="245"/>
      <c r="G505" s="245"/>
      <c r="H505" s="245"/>
      <c r="I505" s="245"/>
      <c r="J505" s="245"/>
      <c r="K505" s="245"/>
      <c r="L505" s="245"/>
      <c r="M505" s="245"/>
      <c r="N505" s="245"/>
      <c r="O505" s="245"/>
      <c r="P505" s="245"/>
      <c r="Q505" s="245"/>
      <c r="R505" s="245"/>
      <c r="S505" s="245"/>
      <c r="T505" s="245"/>
      <c r="U505" s="245"/>
      <c r="V505" s="245"/>
      <c r="W505" s="245"/>
      <c r="X505" s="245"/>
      <c r="Y505" s="245"/>
      <c r="Z505" s="245"/>
      <c r="AA505" s="245"/>
      <c r="AB505" s="245"/>
      <c r="AC505" s="245"/>
      <c r="AD505" s="245"/>
      <c r="AE505" s="245"/>
    </row>
    <row r="506" ht="15.75" customHeight="1">
      <c r="A506" s="245"/>
      <c r="B506" s="245"/>
      <c r="C506" s="245"/>
      <c r="D506" s="245"/>
      <c r="E506" s="245"/>
      <c r="F506" s="245"/>
      <c r="G506" s="245"/>
      <c r="H506" s="245"/>
      <c r="I506" s="245"/>
      <c r="J506" s="245"/>
      <c r="K506" s="245"/>
      <c r="L506" s="245"/>
      <c r="M506" s="245"/>
      <c r="N506" s="245"/>
      <c r="O506" s="245"/>
      <c r="P506" s="245"/>
      <c r="Q506" s="245"/>
      <c r="R506" s="245"/>
      <c r="S506" s="245"/>
      <c r="T506" s="245"/>
      <c r="U506" s="245"/>
      <c r="V506" s="245"/>
      <c r="W506" s="245"/>
      <c r="X506" s="245"/>
      <c r="Y506" s="245"/>
      <c r="Z506" s="245"/>
      <c r="AA506" s="245"/>
      <c r="AB506" s="245"/>
      <c r="AC506" s="245"/>
      <c r="AD506" s="245"/>
      <c r="AE506" s="245"/>
    </row>
    <row r="507" ht="15.75" customHeight="1">
      <c r="A507" s="245"/>
      <c r="B507" s="245"/>
      <c r="C507" s="245"/>
      <c r="D507" s="245"/>
      <c r="E507" s="245"/>
      <c r="F507" s="245"/>
      <c r="G507" s="245"/>
      <c r="H507" s="245"/>
      <c r="I507" s="245"/>
      <c r="J507" s="245"/>
      <c r="K507" s="245"/>
      <c r="L507" s="245"/>
      <c r="M507" s="245"/>
      <c r="N507" s="245"/>
      <c r="O507" s="245"/>
      <c r="P507" s="245"/>
      <c r="Q507" s="245"/>
      <c r="R507" s="245"/>
      <c r="S507" s="245"/>
      <c r="T507" s="245"/>
      <c r="U507" s="245"/>
      <c r="V507" s="245"/>
      <c r="W507" s="245"/>
      <c r="X507" s="245"/>
      <c r="Y507" s="245"/>
      <c r="Z507" s="245"/>
      <c r="AA507" s="245"/>
      <c r="AB507" s="245"/>
      <c r="AC507" s="245"/>
      <c r="AD507" s="245"/>
      <c r="AE507" s="245"/>
    </row>
    <row r="508" ht="15.75" customHeight="1">
      <c r="A508" s="245"/>
      <c r="B508" s="245"/>
      <c r="C508" s="245"/>
      <c r="D508" s="245"/>
      <c r="E508" s="245"/>
      <c r="F508" s="245"/>
      <c r="G508" s="245"/>
      <c r="H508" s="245"/>
      <c r="I508" s="245"/>
      <c r="J508" s="245"/>
      <c r="K508" s="245"/>
      <c r="L508" s="245"/>
      <c r="M508" s="245"/>
      <c r="N508" s="245"/>
      <c r="O508" s="245"/>
      <c r="P508" s="245"/>
      <c r="Q508" s="245"/>
      <c r="R508" s="245"/>
      <c r="S508" s="245"/>
      <c r="T508" s="245"/>
      <c r="U508" s="245"/>
      <c r="V508" s="245"/>
      <c r="W508" s="245"/>
      <c r="X508" s="245"/>
      <c r="Y508" s="245"/>
      <c r="Z508" s="245"/>
      <c r="AA508" s="245"/>
      <c r="AB508" s="245"/>
      <c r="AC508" s="245"/>
      <c r="AD508" s="245"/>
      <c r="AE508" s="245"/>
    </row>
    <row r="509" ht="15.75" customHeight="1">
      <c r="A509" s="245"/>
      <c r="B509" s="245"/>
      <c r="C509" s="245"/>
      <c r="D509" s="245"/>
      <c r="E509" s="245"/>
      <c r="F509" s="245"/>
      <c r="G509" s="245"/>
      <c r="H509" s="245"/>
      <c r="I509" s="245"/>
      <c r="J509" s="245"/>
      <c r="K509" s="245"/>
      <c r="L509" s="245"/>
      <c r="M509" s="245"/>
      <c r="N509" s="245"/>
      <c r="O509" s="245"/>
      <c r="P509" s="245"/>
      <c r="Q509" s="245"/>
      <c r="R509" s="245"/>
      <c r="S509" s="245"/>
      <c r="T509" s="245"/>
      <c r="U509" s="245"/>
      <c r="V509" s="245"/>
      <c r="W509" s="245"/>
      <c r="X509" s="245"/>
      <c r="Y509" s="245"/>
      <c r="Z509" s="245"/>
      <c r="AA509" s="245"/>
      <c r="AB509" s="245"/>
      <c r="AC509" s="245"/>
      <c r="AD509" s="245"/>
      <c r="AE509" s="245"/>
    </row>
    <row r="510" ht="15.75" customHeight="1">
      <c r="A510" s="245"/>
      <c r="B510" s="245"/>
      <c r="C510" s="245"/>
      <c r="D510" s="245"/>
      <c r="E510" s="245"/>
      <c r="F510" s="245"/>
      <c r="G510" s="245"/>
      <c r="H510" s="245"/>
      <c r="I510" s="245"/>
      <c r="J510" s="245"/>
      <c r="K510" s="245"/>
      <c r="L510" s="245"/>
      <c r="M510" s="245"/>
      <c r="N510" s="245"/>
      <c r="O510" s="245"/>
      <c r="P510" s="245"/>
      <c r="Q510" s="245"/>
      <c r="R510" s="245"/>
      <c r="S510" s="245"/>
      <c r="T510" s="245"/>
      <c r="U510" s="245"/>
      <c r="V510" s="245"/>
      <c r="W510" s="245"/>
      <c r="X510" s="245"/>
      <c r="Y510" s="245"/>
      <c r="Z510" s="245"/>
      <c r="AA510" s="245"/>
      <c r="AB510" s="245"/>
      <c r="AC510" s="245"/>
      <c r="AD510" s="245"/>
      <c r="AE510" s="245"/>
    </row>
    <row r="511" ht="15.75" customHeight="1">
      <c r="A511" s="245"/>
      <c r="B511" s="245"/>
      <c r="C511" s="245"/>
      <c r="D511" s="245"/>
      <c r="E511" s="245"/>
      <c r="F511" s="245"/>
      <c r="G511" s="245"/>
      <c r="H511" s="245"/>
      <c r="I511" s="245"/>
      <c r="J511" s="245"/>
      <c r="K511" s="245"/>
      <c r="L511" s="245"/>
      <c r="M511" s="245"/>
      <c r="N511" s="245"/>
      <c r="O511" s="245"/>
      <c r="P511" s="245"/>
      <c r="Q511" s="245"/>
      <c r="R511" s="245"/>
      <c r="S511" s="245"/>
      <c r="T511" s="245"/>
      <c r="U511" s="245"/>
      <c r="V511" s="245"/>
      <c r="W511" s="245"/>
      <c r="X511" s="245"/>
      <c r="Y511" s="245"/>
      <c r="Z511" s="245"/>
      <c r="AA511" s="245"/>
      <c r="AB511" s="245"/>
      <c r="AC511" s="245"/>
      <c r="AD511" s="245"/>
      <c r="AE511" s="245"/>
    </row>
    <row r="512" ht="15.75" customHeight="1">
      <c r="A512" s="245"/>
      <c r="B512" s="245"/>
      <c r="C512" s="245"/>
      <c r="D512" s="245"/>
      <c r="E512" s="245"/>
      <c r="F512" s="245"/>
      <c r="G512" s="245"/>
      <c r="H512" s="245"/>
      <c r="I512" s="245"/>
      <c r="J512" s="245"/>
      <c r="K512" s="245"/>
      <c r="L512" s="245"/>
      <c r="M512" s="245"/>
      <c r="N512" s="245"/>
      <c r="O512" s="245"/>
      <c r="P512" s="245"/>
      <c r="Q512" s="245"/>
      <c r="R512" s="245"/>
      <c r="S512" s="245"/>
      <c r="T512" s="245"/>
      <c r="U512" s="245"/>
      <c r="V512" s="245"/>
      <c r="W512" s="245"/>
      <c r="X512" s="245"/>
      <c r="Y512" s="245"/>
      <c r="Z512" s="245"/>
      <c r="AA512" s="245"/>
      <c r="AB512" s="245"/>
      <c r="AC512" s="245"/>
      <c r="AD512" s="245"/>
      <c r="AE512" s="245"/>
    </row>
    <row r="513" ht="15.75" customHeight="1">
      <c r="A513" s="245"/>
      <c r="B513" s="245"/>
      <c r="C513" s="245"/>
      <c r="D513" s="245"/>
      <c r="E513" s="245"/>
      <c r="F513" s="245"/>
      <c r="G513" s="245"/>
      <c r="H513" s="245"/>
      <c r="I513" s="245"/>
      <c r="J513" s="245"/>
      <c r="K513" s="245"/>
      <c r="L513" s="245"/>
      <c r="M513" s="245"/>
      <c r="N513" s="245"/>
      <c r="O513" s="245"/>
      <c r="P513" s="245"/>
      <c r="Q513" s="245"/>
      <c r="R513" s="245"/>
      <c r="S513" s="245"/>
      <c r="T513" s="245"/>
      <c r="U513" s="245"/>
      <c r="V513" s="245"/>
      <c r="W513" s="245"/>
      <c r="X513" s="245"/>
      <c r="Y513" s="245"/>
      <c r="Z513" s="245"/>
      <c r="AA513" s="245"/>
      <c r="AB513" s="245"/>
      <c r="AC513" s="245"/>
      <c r="AD513" s="245"/>
      <c r="AE513" s="245"/>
    </row>
    <row r="514" ht="15.75" customHeight="1">
      <c r="A514" s="245"/>
      <c r="B514" s="245"/>
      <c r="C514" s="245"/>
      <c r="D514" s="245"/>
      <c r="E514" s="245"/>
      <c r="F514" s="245"/>
      <c r="G514" s="245"/>
      <c r="H514" s="245"/>
      <c r="I514" s="245"/>
      <c r="J514" s="245"/>
      <c r="K514" s="245"/>
      <c r="L514" s="245"/>
      <c r="M514" s="245"/>
      <c r="N514" s="245"/>
      <c r="O514" s="245"/>
      <c r="P514" s="245"/>
      <c r="Q514" s="245"/>
      <c r="R514" s="245"/>
      <c r="S514" s="245"/>
      <c r="T514" s="245"/>
      <c r="U514" s="245"/>
      <c r="V514" s="245"/>
      <c r="W514" s="245"/>
      <c r="X514" s="245"/>
      <c r="Y514" s="245"/>
      <c r="Z514" s="245"/>
      <c r="AA514" s="245"/>
      <c r="AB514" s="245"/>
      <c r="AC514" s="245"/>
      <c r="AD514" s="245"/>
      <c r="AE514" s="245"/>
    </row>
    <row r="515" ht="15.75" customHeight="1">
      <c r="A515" s="245"/>
      <c r="B515" s="245"/>
      <c r="C515" s="245"/>
      <c r="D515" s="245"/>
      <c r="E515" s="245"/>
      <c r="F515" s="245"/>
      <c r="G515" s="245"/>
      <c r="H515" s="245"/>
      <c r="I515" s="245"/>
      <c r="J515" s="245"/>
      <c r="K515" s="245"/>
      <c r="L515" s="245"/>
      <c r="M515" s="245"/>
      <c r="N515" s="245"/>
      <c r="O515" s="245"/>
      <c r="P515" s="245"/>
      <c r="Q515" s="245"/>
      <c r="R515" s="245"/>
      <c r="S515" s="245"/>
      <c r="T515" s="245"/>
      <c r="U515" s="245"/>
      <c r="V515" s="245"/>
      <c r="W515" s="245"/>
      <c r="X515" s="245"/>
      <c r="Y515" s="245"/>
      <c r="Z515" s="245"/>
      <c r="AA515" s="245"/>
      <c r="AB515" s="245"/>
      <c r="AC515" s="245"/>
      <c r="AD515" s="245"/>
      <c r="AE515" s="245"/>
    </row>
    <row r="516" ht="15.75" customHeight="1">
      <c r="A516" s="245"/>
      <c r="B516" s="245"/>
      <c r="C516" s="245"/>
      <c r="D516" s="245"/>
      <c r="E516" s="245"/>
      <c r="F516" s="245"/>
      <c r="G516" s="245"/>
      <c r="H516" s="245"/>
      <c r="I516" s="245"/>
      <c r="J516" s="245"/>
      <c r="K516" s="245"/>
      <c r="L516" s="245"/>
      <c r="M516" s="245"/>
      <c r="N516" s="245"/>
      <c r="O516" s="245"/>
      <c r="P516" s="245"/>
      <c r="Q516" s="245"/>
      <c r="R516" s="245"/>
      <c r="S516" s="245"/>
      <c r="T516" s="245"/>
      <c r="U516" s="245"/>
      <c r="V516" s="245"/>
      <c r="W516" s="245"/>
      <c r="X516" s="245"/>
      <c r="Y516" s="245"/>
      <c r="Z516" s="245"/>
      <c r="AA516" s="245"/>
      <c r="AB516" s="245"/>
      <c r="AC516" s="245"/>
      <c r="AD516" s="245"/>
      <c r="AE516" s="245"/>
    </row>
    <row r="517" ht="15.75" customHeight="1">
      <c r="A517" s="245"/>
      <c r="B517" s="245"/>
      <c r="C517" s="245"/>
      <c r="D517" s="245"/>
      <c r="E517" s="245"/>
      <c r="F517" s="245"/>
      <c r="G517" s="245"/>
      <c r="H517" s="245"/>
      <c r="I517" s="245"/>
      <c r="J517" s="245"/>
      <c r="K517" s="245"/>
      <c r="L517" s="245"/>
      <c r="M517" s="245"/>
      <c r="N517" s="245"/>
      <c r="O517" s="245"/>
      <c r="P517" s="245"/>
      <c r="Q517" s="245"/>
      <c r="R517" s="245"/>
      <c r="S517" s="245"/>
      <c r="T517" s="245"/>
      <c r="U517" s="245"/>
      <c r="V517" s="245"/>
      <c r="W517" s="245"/>
      <c r="X517" s="245"/>
      <c r="Y517" s="245"/>
      <c r="Z517" s="245"/>
      <c r="AA517" s="245"/>
      <c r="AB517" s="245"/>
      <c r="AC517" s="245"/>
      <c r="AD517" s="245"/>
      <c r="AE517" s="245"/>
    </row>
    <row r="518" ht="15.75" customHeight="1">
      <c r="A518" s="245"/>
      <c r="B518" s="245"/>
      <c r="C518" s="245"/>
      <c r="D518" s="245"/>
      <c r="E518" s="245"/>
      <c r="F518" s="245"/>
      <c r="G518" s="245"/>
      <c r="H518" s="245"/>
      <c r="I518" s="245"/>
      <c r="J518" s="245"/>
      <c r="K518" s="245"/>
      <c r="L518" s="245"/>
      <c r="M518" s="245"/>
      <c r="N518" s="245"/>
      <c r="O518" s="245"/>
      <c r="P518" s="245"/>
      <c r="Q518" s="245"/>
      <c r="R518" s="245"/>
      <c r="S518" s="245"/>
      <c r="T518" s="245"/>
      <c r="U518" s="245"/>
      <c r="V518" s="245"/>
      <c r="W518" s="245"/>
      <c r="X518" s="245"/>
      <c r="Y518" s="245"/>
      <c r="Z518" s="245"/>
      <c r="AA518" s="245"/>
      <c r="AB518" s="245"/>
      <c r="AC518" s="245"/>
      <c r="AD518" s="245"/>
      <c r="AE518" s="245"/>
    </row>
    <row r="519" ht="15.75" customHeight="1">
      <c r="A519" s="245"/>
      <c r="B519" s="245"/>
      <c r="C519" s="245"/>
      <c r="D519" s="245"/>
      <c r="E519" s="245"/>
      <c r="F519" s="245"/>
      <c r="G519" s="245"/>
      <c r="H519" s="245"/>
      <c r="I519" s="245"/>
      <c r="J519" s="245"/>
      <c r="K519" s="245"/>
      <c r="L519" s="245"/>
      <c r="M519" s="245"/>
      <c r="N519" s="245"/>
      <c r="O519" s="245"/>
      <c r="P519" s="245"/>
      <c r="Q519" s="245"/>
      <c r="R519" s="245"/>
      <c r="S519" s="245"/>
      <c r="T519" s="245"/>
      <c r="U519" s="245"/>
      <c r="V519" s="245"/>
      <c r="W519" s="245"/>
      <c r="X519" s="245"/>
      <c r="Y519" s="245"/>
      <c r="Z519" s="245"/>
      <c r="AA519" s="245"/>
      <c r="AB519" s="245"/>
      <c r="AC519" s="245"/>
      <c r="AD519" s="245"/>
      <c r="AE519" s="245"/>
    </row>
    <row r="520" ht="15.75" customHeight="1">
      <c r="A520" s="245"/>
      <c r="B520" s="245"/>
      <c r="C520" s="245"/>
      <c r="D520" s="245"/>
      <c r="E520" s="245"/>
      <c r="F520" s="245"/>
      <c r="G520" s="245"/>
      <c r="H520" s="245"/>
      <c r="I520" s="245"/>
      <c r="J520" s="245"/>
      <c r="K520" s="245"/>
      <c r="L520" s="245"/>
      <c r="M520" s="245"/>
      <c r="N520" s="245"/>
      <c r="O520" s="245"/>
      <c r="P520" s="245"/>
      <c r="Q520" s="245"/>
      <c r="R520" s="245"/>
      <c r="S520" s="245"/>
      <c r="T520" s="245"/>
      <c r="U520" s="245"/>
      <c r="V520" s="245"/>
      <c r="W520" s="245"/>
      <c r="X520" s="245"/>
      <c r="Y520" s="245"/>
      <c r="Z520" s="245"/>
      <c r="AA520" s="245"/>
      <c r="AB520" s="245"/>
      <c r="AC520" s="245"/>
      <c r="AD520" s="245"/>
      <c r="AE520" s="245"/>
    </row>
    <row r="521" ht="15.75" customHeight="1">
      <c r="A521" s="245"/>
      <c r="B521" s="245"/>
      <c r="C521" s="245"/>
      <c r="D521" s="245"/>
      <c r="E521" s="245"/>
      <c r="F521" s="245"/>
      <c r="G521" s="245"/>
      <c r="H521" s="245"/>
      <c r="I521" s="245"/>
      <c r="J521" s="245"/>
      <c r="K521" s="245"/>
      <c r="L521" s="245"/>
      <c r="M521" s="245"/>
      <c r="N521" s="245"/>
      <c r="O521" s="245"/>
      <c r="P521" s="245"/>
      <c r="Q521" s="245"/>
      <c r="R521" s="245"/>
      <c r="S521" s="245"/>
      <c r="T521" s="245"/>
      <c r="U521" s="245"/>
      <c r="V521" s="245"/>
      <c r="W521" s="245"/>
      <c r="X521" s="245"/>
      <c r="Y521" s="245"/>
      <c r="Z521" s="245"/>
      <c r="AA521" s="245"/>
      <c r="AB521" s="245"/>
      <c r="AC521" s="245"/>
      <c r="AD521" s="245"/>
      <c r="AE521" s="245"/>
    </row>
    <row r="522" ht="15.75" customHeight="1">
      <c r="A522" s="245"/>
      <c r="B522" s="245"/>
      <c r="C522" s="245"/>
      <c r="D522" s="245"/>
      <c r="E522" s="245"/>
      <c r="F522" s="245"/>
      <c r="G522" s="245"/>
      <c r="H522" s="245"/>
      <c r="I522" s="245"/>
      <c r="J522" s="245"/>
      <c r="K522" s="245"/>
      <c r="L522" s="245"/>
      <c r="M522" s="245"/>
      <c r="N522" s="245"/>
      <c r="O522" s="245"/>
      <c r="P522" s="245"/>
      <c r="Q522" s="245"/>
      <c r="R522" s="245"/>
      <c r="S522" s="245"/>
      <c r="T522" s="245"/>
      <c r="U522" s="245"/>
      <c r="V522" s="245"/>
      <c r="W522" s="245"/>
      <c r="X522" s="245"/>
      <c r="Y522" s="245"/>
      <c r="Z522" s="245"/>
      <c r="AA522" s="245"/>
      <c r="AB522" s="245"/>
      <c r="AC522" s="245"/>
      <c r="AD522" s="245"/>
      <c r="AE522" s="245"/>
    </row>
    <row r="523" ht="15.75" customHeight="1">
      <c r="A523" s="245"/>
      <c r="B523" s="245"/>
      <c r="C523" s="245"/>
      <c r="D523" s="245"/>
      <c r="E523" s="245"/>
      <c r="F523" s="245"/>
      <c r="G523" s="245"/>
      <c r="H523" s="245"/>
      <c r="I523" s="245"/>
      <c r="J523" s="245"/>
      <c r="K523" s="245"/>
      <c r="L523" s="245"/>
      <c r="M523" s="245"/>
      <c r="N523" s="245"/>
      <c r="O523" s="245"/>
      <c r="P523" s="245"/>
      <c r="Q523" s="245"/>
      <c r="R523" s="245"/>
      <c r="S523" s="245"/>
      <c r="T523" s="245"/>
      <c r="U523" s="245"/>
      <c r="V523" s="245"/>
      <c r="W523" s="245"/>
      <c r="X523" s="245"/>
      <c r="Y523" s="245"/>
      <c r="Z523" s="245"/>
      <c r="AA523" s="245"/>
      <c r="AB523" s="245"/>
      <c r="AC523" s="245"/>
      <c r="AD523" s="245"/>
      <c r="AE523" s="245"/>
    </row>
    <row r="524" ht="15.75" customHeight="1">
      <c r="A524" s="245"/>
      <c r="B524" s="245"/>
      <c r="C524" s="245"/>
      <c r="D524" s="245"/>
      <c r="E524" s="245"/>
      <c r="F524" s="245"/>
      <c r="G524" s="245"/>
      <c r="H524" s="245"/>
      <c r="I524" s="245"/>
      <c r="J524" s="245"/>
      <c r="K524" s="245"/>
      <c r="L524" s="245"/>
      <c r="M524" s="245"/>
      <c r="N524" s="245"/>
      <c r="O524" s="245"/>
      <c r="P524" s="245"/>
      <c r="Q524" s="245"/>
      <c r="R524" s="245"/>
      <c r="S524" s="245"/>
      <c r="T524" s="245"/>
      <c r="U524" s="245"/>
      <c r="V524" s="245"/>
      <c r="W524" s="245"/>
      <c r="X524" s="245"/>
      <c r="Y524" s="245"/>
      <c r="Z524" s="245"/>
      <c r="AA524" s="245"/>
      <c r="AB524" s="245"/>
      <c r="AC524" s="245"/>
      <c r="AD524" s="245"/>
      <c r="AE524" s="245"/>
    </row>
    <row r="525" ht="15.75" customHeight="1">
      <c r="A525" s="245"/>
      <c r="B525" s="245"/>
      <c r="C525" s="245"/>
      <c r="D525" s="245"/>
      <c r="E525" s="245"/>
      <c r="F525" s="245"/>
      <c r="G525" s="245"/>
      <c r="H525" s="245"/>
      <c r="I525" s="245"/>
      <c r="J525" s="245"/>
      <c r="K525" s="245"/>
      <c r="L525" s="245"/>
      <c r="M525" s="245"/>
      <c r="N525" s="245"/>
      <c r="O525" s="245"/>
      <c r="P525" s="245"/>
      <c r="Q525" s="245"/>
      <c r="R525" s="245"/>
      <c r="S525" s="245"/>
      <c r="T525" s="245"/>
      <c r="U525" s="245"/>
      <c r="V525" s="245"/>
      <c r="W525" s="245"/>
      <c r="X525" s="245"/>
      <c r="Y525" s="245"/>
      <c r="Z525" s="245"/>
      <c r="AA525" s="245"/>
      <c r="AB525" s="245"/>
      <c r="AC525" s="245"/>
      <c r="AD525" s="245"/>
      <c r="AE525" s="245"/>
    </row>
    <row r="526" ht="15.75" customHeight="1">
      <c r="A526" s="245"/>
      <c r="B526" s="245"/>
      <c r="C526" s="245"/>
      <c r="D526" s="245"/>
      <c r="E526" s="245"/>
      <c r="F526" s="245"/>
      <c r="G526" s="245"/>
      <c r="H526" s="245"/>
      <c r="I526" s="245"/>
      <c r="J526" s="245"/>
      <c r="K526" s="245"/>
      <c r="L526" s="245"/>
      <c r="M526" s="245"/>
      <c r="N526" s="245"/>
      <c r="O526" s="245"/>
      <c r="P526" s="245"/>
      <c r="Q526" s="245"/>
      <c r="R526" s="245"/>
      <c r="S526" s="245"/>
      <c r="T526" s="245"/>
      <c r="U526" s="245"/>
      <c r="V526" s="245"/>
      <c r="W526" s="245"/>
      <c r="X526" s="245"/>
      <c r="Y526" s="245"/>
      <c r="Z526" s="245"/>
      <c r="AA526" s="245"/>
      <c r="AB526" s="245"/>
      <c r="AC526" s="245"/>
      <c r="AD526" s="245"/>
      <c r="AE526" s="245"/>
    </row>
    <row r="527" ht="15.75" customHeight="1">
      <c r="A527" s="245"/>
      <c r="B527" s="245"/>
      <c r="C527" s="245"/>
      <c r="D527" s="245"/>
      <c r="E527" s="245"/>
      <c r="F527" s="245"/>
      <c r="G527" s="245"/>
      <c r="H527" s="245"/>
      <c r="I527" s="245"/>
      <c r="J527" s="245"/>
      <c r="K527" s="245"/>
      <c r="L527" s="245"/>
      <c r="M527" s="245"/>
      <c r="N527" s="245"/>
      <c r="O527" s="245"/>
      <c r="P527" s="245"/>
      <c r="Q527" s="245"/>
      <c r="R527" s="245"/>
      <c r="S527" s="245"/>
      <c r="T527" s="245"/>
      <c r="U527" s="245"/>
      <c r="V527" s="245"/>
      <c r="W527" s="245"/>
      <c r="X527" s="245"/>
      <c r="Y527" s="245"/>
      <c r="Z527" s="245"/>
      <c r="AA527" s="245"/>
      <c r="AB527" s="245"/>
      <c r="AC527" s="245"/>
      <c r="AD527" s="245"/>
      <c r="AE527" s="245"/>
    </row>
    <row r="528" ht="15.75" customHeight="1">
      <c r="A528" s="245"/>
      <c r="B528" s="245"/>
      <c r="C528" s="245"/>
      <c r="D528" s="245"/>
      <c r="E528" s="245"/>
      <c r="F528" s="245"/>
      <c r="G528" s="245"/>
      <c r="H528" s="245"/>
      <c r="I528" s="245"/>
      <c r="J528" s="245"/>
      <c r="K528" s="245"/>
      <c r="L528" s="245"/>
      <c r="M528" s="245"/>
      <c r="N528" s="245"/>
      <c r="O528" s="245"/>
      <c r="P528" s="245"/>
      <c r="Q528" s="245"/>
      <c r="R528" s="245"/>
      <c r="S528" s="245"/>
      <c r="T528" s="245"/>
      <c r="U528" s="245"/>
      <c r="V528" s="245"/>
      <c r="W528" s="245"/>
      <c r="X528" s="245"/>
      <c r="Y528" s="245"/>
      <c r="Z528" s="245"/>
      <c r="AA528" s="245"/>
      <c r="AB528" s="245"/>
      <c r="AC528" s="245"/>
      <c r="AD528" s="245"/>
      <c r="AE528" s="245"/>
    </row>
    <row r="529" ht="15.75" customHeight="1">
      <c r="A529" s="245"/>
      <c r="B529" s="245"/>
      <c r="C529" s="245"/>
      <c r="D529" s="245"/>
      <c r="E529" s="245"/>
      <c r="F529" s="245"/>
      <c r="G529" s="245"/>
      <c r="H529" s="245"/>
      <c r="I529" s="245"/>
      <c r="J529" s="245"/>
      <c r="K529" s="245"/>
      <c r="L529" s="245"/>
      <c r="M529" s="245"/>
      <c r="N529" s="245"/>
      <c r="O529" s="245"/>
      <c r="P529" s="245"/>
      <c r="Q529" s="245"/>
      <c r="R529" s="245"/>
      <c r="S529" s="245"/>
      <c r="T529" s="245"/>
      <c r="U529" s="245"/>
      <c r="V529" s="245"/>
      <c r="W529" s="245"/>
      <c r="X529" s="245"/>
      <c r="Y529" s="245"/>
      <c r="Z529" s="245"/>
      <c r="AA529" s="245"/>
      <c r="AB529" s="245"/>
      <c r="AC529" s="245"/>
      <c r="AD529" s="245"/>
      <c r="AE529" s="245"/>
    </row>
    <row r="530" ht="15.75" customHeight="1">
      <c r="A530" s="245"/>
      <c r="B530" s="245"/>
      <c r="C530" s="245"/>
      <c r="D530" s="245"/>
      <c r="E530" s="245"/>
      <c r="F530" s="245"/>
      <c r="G530" s="245"/>
      <c r="H530" s="245"/>
      <c r="I530" s="245"/>
      <c r="J530" s="245"/>
      <c r="K530" s="245"/>
      <c r="L530" s="245"/>
      <c r="M530" s="245"/>
      <c r="N530" s="245"/>
      <c r="O530" s="245"/>
      <c r="P530" s="245"/>
      <c r="Q530" s="245"/>
      <c r="R530" s="245"/>
      <c r="S530" s="245"/>
      <c r="T530" s="245"/>
      <c r="U530" s="245"/>
      <c r="V530" s="245"/>
      <c r="W530" s="245"/>
      <c r="X530" s="245"/>
      <c r="Y530" s="245"/>
      <c r="Z530" s="245"/>
      <c r="AA530" s="245"/>
      <c r="AB530" s="245"/>
      <c r="AC530" s="245"/>
      <c r="AD530" s="245"/>
      <c r="AE530" s="245"/>
    </row>
    <row r="531" ht="15.75" customHeight="1">
      <c r="A531" s="245"/>
      <c r="B531" s="245"/>
      <c r="C531" s="245"/>
      <c r="D531" s="245"/>
      <c r="E531" s="245"/>
      <c r="F531" s="245"/>
      <c r="G531" s="245"/>
      <c r="H531" s="245"/>
      <c r="I531" s="245"/>
      <c r="J531" s="245"/>
      <c r="K531" s="245"/>
      <c r="L531" s="245"/>
      <c r="M531" s="245"/>
      <c r="N531" s="245"/>
      <c r="O531" s="245"/>
      <c r="P531" s="245"/>
      <c r="Q531" s="245"/>
      <c r="R531" s="245"/>
      <c r="S531" s="245"/>
      <c r="T531" s="245"/>
      <c r="U531" s="245"/>
      <c r="V531" s="245"/>
      <c r="W531" s="245"/>
      <c r="X531" s="245"/>
      <c r="Y531" s="245"/>
      <c r="Z531" s="245"/>
      <c r="AA531" s="245"/>
      <c r="AB531" s="245"/>
      <c r="AC531" s="245"/>
      <c r="AD531" s="245"/>
      <c r="AE531" s="245"/>
    </row>
    <row r="532" ht="15.75" customHeight="1">
      <c r="A532" s="245"/>
      <c r="B532" s="245"/>
      <c r="C532" s="245"/>
      <c r="D532" s="245"/>
      <c r="E532" s="245"/>
      <c r="F532" s="245"/>
      <c r="G532" s="245"/>
      <c r="H532" s="245"/>
      <c r="I532" s="245"/>
      <c r="J532" s="245"/>
      <c r="K532" s="245"/>
      <c r="L532" s="245"/>
      <c r="M532" s="245"/>
      <c r="N532" s="245"/>
      <c r="O532" s="245"/>
      <c r="P532" s="245"/>
      <c r="Q532" s="245"/>
      <c r="R532" s="245"/>
      <c r="S532" s="245"/>
      <c r="T532" s="245"/>
      <c r="U532" s="245"/>
      <c r="V532" s="245"/>
      <c r="W532" s="245"/>
      <c r="X532" s="245"/>
      <c r="Y532" s="245"/>
      <c r="Z532" s="245"/>
      <c r="AA532" s="245"/>
      <c r="AB532" s="245"/>
      <c r="AC532" s="245"/>
      <c r="AD532" s="245"/>
      <c r="AE532" s="245"/>
    </row>
    <row r="533" ht="15.75" customHeight="1">
      <c r="A533" s="245"/>
      <c r="B533" s="245"/>
      <c r="C533" s="245"/>
      <c r="D533" s="245"/>
      <c r="E533" s="245"/>
      <c r="F533" s="245"/>
      <c r="G533" s="245"/>
      <c r="H533" s="245"/>
      <c r="I533" s="245"/>
      <c r="J533" s="245"/>
      <c r="K533" s="245"/>
      <c r="L533" s="245"/>
      <c r="M533" s="245"/>
      <c r="N533" s="245"/>
      <c r="O533" s="245"/>
      <c r="P533" s="245"/>
      <c r="Q533" s="245"/>
      <c r="R533" s="245"/>
      <c r="S533" s="245"/>
      <c r="T533" s="245"/>
      <c r="U533" s="245"/>
      <c r="V533" s="245"/>
      <c r="W533" s="245"/>
      <c r="X533" s="245"/>
      <c r="Y533" s="245"/>
      <c r="Z533" s="245"/>
      <c r="AA533" s="245"/>
      <c r="AB533" s="245"/>
      <c r="AC533" s="245"/>
      <c r="AD533" s="245"/>
      <c r="AE533" s="245"/>
    </row>
    <row r="534" ht="15.75" customHeight="1">
      <c r="A534" s="245"/>
      <c r="B534" s="245"/>
      <c r="C534" s="245"/>
      <c r="D534" s="245"/>
      <c r="E534" s="245"/>
      <c r="F534" s="245"/>
      <c r="G534" s="245"/>
      <c r="H534" s="245"/>
      <c r="I534" s="245"/>
      <c r="J534" s="245"/>
      <c r="K534" s="245"/>
      <c r="L534" s="245"/>
      <c r="M534" s="245"/>
      <c r="N534" s="245"/>
      <c r="O534" s="245"/>
      <c r="P534" s="245"/>
      <c r="Q534" s="245"/>
      <c r="R534" s="245"/>
      <c r="S534" s="245"/>
      <c r="T534" s="245"/>
      <c r="U534" s="245"/>
      <c r="V534" s="245"/>
      <c r="W534" s="245"/>
      <c r="X534" s="245"/>
      <c r="Y534" s="245"/>
      <c r="Z534" s="245"/>
      <c r="AA534" s="245"/>
      <c r="AB534" s="245"/>
      <c r="AC534" s="245"/>
      <c r="AD534" s="245"/>
      <c r="AE534" s="245"/>
    </row>
    <row r="535" ht="15.75" customHeight="1">
      <c r="A535" s="245"/>
      <c r="B535" s="245"/>
      <c r="C535" s="245"/>
      <c r="D535" s="245"/>
      <c r="E535" s="245"/>
      <c r="F535" s="245"/>
      <c r="G535" s="245"/>
      <c r="H535" s="245"/>
      <c r="I535" s="245"/>
      <c r="J535" s="245"/>
      <c r="K535" s="245"/>
      <c r="L535" s="245"/>
      <c r="M535" s="245"/>
      <c r="N535" s="245"/>
      <c r="O535" s="245"/>
      <c r="P535" s="245"/>
      <c r="Q535" s="245"/>
      <c r="R535" s="245"/>
      <c r="S535" s="245"/>
      <c r="T535" s="245"/>
      <c r="U535" s="245"/>
      <c r="V535" s="245"/>
      <c r="W535" s="245"/>
      <c r="X535" s="245"/>
      <c r="Y535" s="245"/>
      <c r="Z535" s="245"/>
      <c r="AA535" s="245"/>
      <c r="AB535" s="245"/>
      <c r="AC535" s="245"/>
      <c r="AD535" s="245"/>
      <c r="AE535" s="245"/>
    </row>
    <row r="536" ht="15.75" customHeight="1">
      <c r="A536" s="245"/>
      <c r="B536" s="245"/>
      <c r="C536" s="245"/>
      <c r="D536" s="245"/>
      <c r="E536" s="245"/>
      <c r="F536" s="245"/>
      <c r="G536" s="245"/>
      <c r="H536" s="245"/>
      <c r="I536" s="245"/>
      <c r="J536" s="245"/>
      <c r="K536" s="245"/>
      <c r="L536" s="245"/>
      <c r="M536" s="245"/>
      <c r="N536" s="245"/>
      <c r="O536" s="245"/>
      <c r="P536" s="245"/>
      <c r="Q536" s="245"/>
      <c r="R536" s="245"/>
      <c r="S536" s="245"/>
      <c r="T536" s="245"/>
      <c r="U536" s="245"/>
      <c r="V536" s="245"/>
      <c r="W536" s="245"/>
      <c r="X536" s="245"/>
      <c r="Y536" s="245"/>
      <c r="Z536" s="245"/>
      <c r="AA536" s="245"/>
      <c r="AB536" s="245"/>
      <c r="AC536" s="245"/>
      <c r="AD536" s="245"/>
      <c r="AE536" s="245"/>
    </row>
    <row r="537" ht="15.75" customHeight="1">
      <c r="A537" s="245"/>
      <c r="B537" s="245"/>
      <c r="C537" s="245"/>
      <c r="D537" s="245"/>
      <c r="E537" s="245"/>
      <c r="F537" s="245"/>
      <c r="G537" s="245"/>
      <c r="H537" s="245"/>
      <c r="I537" s="245"/>
      <c r="J537" s="245"/>
      <c r="K537" s="245"/>
      <c r="L537" s="245"/>
      <c r="M537" s="245"/>
      <c r="N537" s="245"/>
      <c r="O537" s="245"/>
      <c r="P537" s="245"/>
      <c r="Q537" s="245"/>
      <c r="R537" s="245"/>
      <c r="S537" s="245"/>
      <c r="T537" s="245"/>
      <c r="U537" s="245"/>
      <c r="V537" s="245"/>
      <c r="W537" s="245"/>
      <c r="X537" s="245"/>
      <c r="Y537" s="245"/>
      <c r="Z537" s="245"/>
      <c r="AA537" s="245"/>
      <c r="AB537" s="245"/>
      <c r="AC537" s="245"/>
      <c r="AD537" s="245"/>
      <c r="AE537" s="245"/>
    </row>
    <row r="538" ht="15.75" customHeight="1">
      <c r="A538" s="245"/>
      <c r="B538" s="245"/>
      <c r="C538" s="245"/>
      <c r="D538" s="245"/>
      <c r="E538" s="245"/>
      <c r="F538" s="245"/>
      <c r="G538" s="245"/>
      <c r="H538" s="245"/>
      <c r="I538" s="245"/>
      <c r="J538" s="245"/>
      <c r="K538" s="245"/>
      <c r="L538" s="245"/>
      <c r="M538" s="245"/>
      <c r="N538" s="245"/>
      <c r="O538" s="245"/>
      <c r="P538" s="245"/>
      <c r="Q538" s="245"/>
      <c r="R538" s="245"/>
      <c r="S538" s="245"/>
      <c r="T538" s="245"/>
      <c r="U538" s="245"/>
      <c r="V538" s="245"/>
      <c r="W538" s="245"/>
      <c r="X538" s="245"/>
      <c r="Y538" s="245"/>
      <c r="Z538" s="245"/>
      <c r="AA538" s="245"/>
      <c r="AB538" s="245"/>
      <c r="AC538" s="245"/>
      <c r="AD538" s="245"/>
      <c r="AE538" s="245"/>
    </row>
    <row r="539" ht="15.75" customHeight="1">
      <c r="A539" s="245"/>
      <c r="B539" s="245"/>
      <c r="C539" s="245"/>
      <c r="D539" s="245"/>
      <c r="E539" s="245"/>
      <c r="F539" s="245"/>
      <c r="G539" s="245"/>
      <c r="H539" s="245"/>
      <c r="I539" s="245"/>
      <c r="J539" s="245"/>
      <c r="K539" s="245"/>
      <c r="L539" s="245"/>
      <c r="M539" s="245"/>
      <c r="N539" s="245"/>
      <c r="O539" s="245"/>
      <c r="P539" s="245"/>
      <c r="Q539" s="245"/>
      <c r="R539" s="245"/>
      <c r="S539" s="245"/>
      <c r="T539" s="245"/>
      <c r="U539" s="245"/>
      <c r="V539" s="245"/>
      <c r="W539" s="245"/>
      <c r="X539" s="245"/>
      <c r="Y539" s="245"/>
      <c r="Z539" s="245"/>
      <c r="AA539" s="245"/>
      <c r="AB539" s="245"/>
      <c r="AC539" s="245"/>
      <c r="AD539" s="245"/>
      <c r="AE539" s="245"/>
    </row>
    <row r="540" ht="15.75" customHeight="1">
      <c r="A540" s="245"/>
      <c r="B540" s="245"/>
      <c r="C540" s="245"/>
      <c r="D540" s="245"/>
      <c r="E540" s="245"/>
      <c r="F540" s="245"/>
      <c r="G540" s="245"/>
      <c r="H540" s="245"/>
      <c r="I540" s="245"/>
      <c r="J540" s="245"/>
      <c r="K540" s="245"/>
      <c r="L540" s="245"/>
      <c r="M540" s="245"/>
      <c r="N540" s="245"/>
      <c r="O540" s="245"/>
      <c r="P540" s="245"/>
      <c r="Q540" s="245"/>
      <c r="R540" s="245"/>
      <c r="S540" s="245"/>
      <c r="T540" s="245"/>
      <c r="U540" s="245"/>
      <c r="V540" s="245"/>
      <c r="W540" s="245"/>
      <c r="X540" s="245"/>
      <c r="Y540" s="245"/>
      <c r="Z540" s="245"/>
      <c r="AA540" s="245"/>
      <c r="AB540" s="245"/>
      <c r="AC540" s="245"/>
      <c r="AD540" s="245"/>
      <c r="AE540" s="245"/>
    </row>
    <row r="541" ht="15.75" customHeight="1">
      <c r="A541" s="245"/>
      <c r="B541" s="245"/>
      <c r="C541" s="245"/>
      <c r="D541" s="245"/>
      <c r="E541" s="245"/>
      <c r="F541" s="245"/>
      <c r="G541" s="245"/>
      <c r="H541" s="245"/>
      <c r="I541" s="245"/>
      <c r="J541" s="245"/>
      <c r="K541" s="245"/>
      <c r="L541" s="245"/>
      <c r="M541" s="245"/>
      <c r="N541" s="245"/>
      <c r="O541" s="245"/>
      <c r="P541" s="245"/>
      <c r="Q541" s="245"/>
      <c r="R541" s="245"/>
      <c r="S541" s="245"/>
      <c r="T541" s="245"/>
      <c r="U541" s="245"/>
      <c r="V541" s="245"/>
      <c r="W541" s="245"/>
      <c r="X541" s="245"/>
      <c r="Y541" s="245"/>
      <c r="Z541" s="245"/>
      <c r="AA541" s="245"/>
      <c r="AB541" s="245"/>
      <c r="AC541" s="245"/>
      <c r="AD541" s="245"/>
      <c r="AE541" s="245"/>
    </row>
    <row r="542" ht="15.75" customHeight="1">
      <c r="A542" s="245"/>
      <c r="B542" s="245"/>
      <c r="C542" s="245"/>
      <c r="D542" s="245"/>
      <c r="E542" s="245"/>
      <c r="F542" s="245"/>
      <c r="G542" s="245"/>
      <c r="H542" s="245"/>
      <c r="I542" s="245"/>
      <c r="J542" s="245"/>
      <c r="K542" s="245"/>
      <c r="L542" s="245"/>
      <c r="M542" s="245"/>
      <c r="N542" s="245"/>
      <c r="O542" s="245"/>
      <c r="P542" s="245"/>
      <c r="Q542" s="245"/>
      <c r="R542" s="245"/>
      <c r="S542" s="245"/>
      <c r="T542" s="245"/>
      <c r="U542" s="245"/>
      <c r="V542" s="245"/>
      <c r="W542" s="245"/>
      <c r="X542" s="245"/>
      <c r="Y542" s="245"/>
      <c r="Z542" s="245"/>
      <c r="AA542" s="245"/>
      <c r="AB542" s="245"/>
      <c r="AC542" s="245"/>
      <c r="AD542" s="245"/>
      <c r="AE542" s="245"/>
    </row>
    <row r="543" ht="15.75" customHeight="1">
      <c r="A543" s="245"/>
      <c r="B543" s="245"/>
      <c r="C543" s="245"/>
      <c r="D543" s="245"/>
      <c r="E543" s="245"/>
      <c r="F543" s="245"/>
      <c r="G543" s="245"/>
      <c r="H543" s="245"/>
      <c r="I543" s="245"/>
      <c r="J543" s="245"/>
      <c r="K543" s="245"/>
      <c r="L543" s="245"/>
      <c r="M543" s="245"/>
      <c r="N543" s="245"/>
      <c r="O543" s="245"/>
      <c r="P543" s="245"/>
      <c r="Q543" s="245"/>
      <c r="R543" s="245"/>
      <c r="S543" s="245"/>
      <c r="T543" s="245"/>
      <c r="U543" s="245"/>
      <c r="V543" s="245"/>
      <c r="W543" s="245"/>
      <c r="X543" s="245"/>
      <c r="Y543" s="245"/>
      <c r="Z543" s="245"/>
      <c r="AA543" s="245"/>
      <c r="AB543" s="245"/>
      <c r="AC543" s="245"/>
      <c r="AD543" s="245"/>
      <c r="AE543" s="245"/>
    </row>
    <row r="544" ht="15.75" customHeight="1">
      <c r="A544" s="245"/>
      <c r="B544" s="245"/>
      <c r="C544" s="245"/>
      <c r="D544" s="245"/>
      <c r="E544" s="245"/>
      <c r="F544" s="245"/>
      <c r="G544" s="245"/>
      <c r="H544" s="245"/>
      <c r="I544" s="245"/>
      <c r="J544" s="245"/>
      <c r="K544" s="245"/>
      <c r="L544" s="245"/>
      <c r="M544" s="245"/>
      <c r="N544" s="245"/>
      <c r="O544" s="245"/>
      <c r="P544" s="245"/>
      <c r="Q544" s="245"/>
      <c r="R544" s="245"/>
      <c r="S544" s="245"/>
      <c r="T544" s="245"/>
      <c r="U544" s="245"/>
      <c r="V544" s="245"/>
      <c r="W544" s="245"/>
      <c r="X544" s="245"/>
      <c r="Y544" s="245"/>
      <c r="Z544" s="245"/>
      <c r="AA544" s="245"/>
      <c r="AB544" s="245"/>
      <c r="AC544" s="245"/>
      <c r="AD544" s="245"/>
      <c r="AE544" s="245"/>
    </row>
    <row r="545" ht="15.75" customHeight="1">
      <c r="A545" s="245"/>
      <c r="B545" s="245"/>
      <c r="C545" s="245"/>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c r="AA545" s="245"/>
      <c r="AB545" s="245"/>
      <c r="AC545" s="245"/>
      <c r="AD545" s="245"/>
      <c r="AE545" s="245"/>
    </row>
    <row r="546" ht="15.75" customHeight="1">
      <c r="A546" s="245"/>
      <c r="B546" s="245"/>
      <c r="C546" s="245"/>
      <c r="D546" s="245"/>
      <c r="E546" s="245"/>
      <c r="F546" s="245"/>
      <c r="G546" s="245"/>
      <c r="H546" s="245"/>
      <c r="I546" s="245"/>
      <c r="J546" s="245"/>
      <c r="K546" s="245"/>
      <c r="L546" s="245"/>
      <c r="M546" s="245"/>
      <c r="N546" s="245"/>
      <c r="O546" s="245"/>
      <c r="P546" s="245"/>
      <c r="Q546" s="245"/>
      <c r="R546" s="245"/>
      <c r="S546" s="245"/>
      <c r="T546" s="245"/>
      <c r="U546" s="245"/>
      <c r="V546" s="245"/>
      <c r="W546" s="245"/>
      <c r="X546" s="245"/>
      <c r="Y546" s="245"/>
      <c r="Z546" s="245"/>
      <c r="AA546" s="245"/>
      <c r="AB546" s="245"/>
      <c r="AC546" s="245"/>
      <c r="AD546" s="245"/>
      <c r="AE546" s="245"/>
    </row>
    <row r="547" ht="15.75" customHeight="1">
      <c r="A547" s="245"/>
      <c r="B547" s="245"/>
      <c r="C547" s="245"/>
      <c r="D547" s="245"/>
      <c r="E547" s="245"/>
      <c r="F547" s="245"/>
      <c r="G547" s="245"/>
      <c r="H547" s="245"/>
      <c r="I547" s="245"/>
      <c r="J547" s="245"/>
      <c r="K547" s="245"/>
      <c r="L547" s="245"/>
      <c r="M547" s="245"/>
      <c r="N547" s="245"/>
      <c r="O547" s="245"/>
      <c r="P547" s="245"/>
      <c r="Q547" s="245"/>
      <c r="R547" s="245"/>
      <c r="S547" s="245"/>
      <c r="T547" s="245"/>
      <c r="U547" s="245"/>
      <c r="V547" s="245"/>
      <c r="W547" s="245"/>
      <c r="X547" s="245"/>
      <c r="Y547" s="245"/>
      <c r="Z547" s="245"/>
      <c r="AA547" s="245"/>
      <c r="AB547" s="245"/>
      <c r="AC547" s="245"/>
      <c r="AD547" s="245"/>
      <c r="AE547" s="245"/>
    </row>
    <row r="548" ht="15.75" customHeight="1">
      <c r="A548" s="245"/>
      <c r="B548" s="245"/>
      <c r="C548" s="245"/>
      <c r="D548" s="245"/>
      <c r="E548" s="245"/>
      <c r="F548" s="245"/>
      <c r="G548" s="245"/>
      <c r="H548" s="245"/>
      <c r="I548" s="245"/>
      <c r="J548" s="245"/>
      <c r="K548" s="245"/>
      <c r="L548" s="245"/>
      <c r="M548" s="245"/>
      <c r="N548" s="245"/>
      <c r="O548" s="245"/>
      <c r="P548" s="245"/>
      <c r="Q548" s="245"/>
      <c r="R548" s="245"/>
      <c r="S548" s="245"/>
      <c r="T548" s="245"/>
      <c r="U548" s="245"/>
      <c r="V548" s="245"/>
      <c r="W548" s="245"/>
      <c r="X548" s="245"/>
      <c r="Y548" s="245"/>
      <c r="Z548" s="245"/>
      <c r="AA548" s="245"/>
      <c r="AB548" s="245"/>
      <c r="AC548" s="245"/>
      <c r="AD548" s="245"/>
      <c r="AE548" s="245"/>
    </row>
    <row r="549" ht="15.75" customHeight="1">
      <c r="A549" s="245"/>
      <c r="B549" s="245"/>
      <c r="C549" s="245"/>
      <c r="D549" s="245"/>
      <c r="E549" s="245"/>
      <c r="F549" s="245"/>
      <c r="G549" s="245"/>
      <c r="H549" s="245"/>
      <c r="I549" s="245"/>
      <c r="J549" s="245"/>
      <c r="K549" s="245"/>
      <c r="L549" s="245"/>
      <c r="M549" s="245"/>
      <c r="N549" s="245"/>
      <c r="O549" s="245"/>
      <c r="P549" s="245"/>
      <c r="Q549" s="245"/>
      <c r="R549" s="245"/>
      <c r="S549" s="245"/>
      <c r="T549" s="245"/>
      <c r="U549" s="245"/>
      <c r="V549" s="245"/>
      <c r="W549" s="245"/>
      <c r="X549" s="245"/>
      <c r="Y549" s="245"/>
      <c r="Z549" s="245"/>
      <c r="AA549" s="245"/>
      <c r="AB549" s="245"/>
      <c r="AC549" s="245"/>
      <c r="AD549" s="245"/>
      <c r="AE549" s="245"/>
    </row>
    <row r="550" ht="15.75" customHeight="1">
      <c r="A550" s="245"/>
      <c r="B550" s="245"/>
      <c r="C550" s="245"/>
      <c r="D550" s="245"/>
      <c r="E550" s="245"/>
      <c r="F550" s="245"/>
      <c r="G550" s="245"/>
      <c r="H550" s="245"/>
      <c r="I550" s="245"/>
      <c r="J550" s="245"/>
      <c r="K550" s="245"/>
      <c r="L550" s="245"/>
      <c r="M550" s="245"/>
      <c r="N550" s="245"/>
      <c r="O550" s="245"/>
      <c r="P550" s="245"/>
      <c r="Q550" s="245"/>
      <c r="R550" s="245"/>
      <c r="S550" s="245"/>
      <c r="T550" s="245"/>
      <c r="U550" s="245"/>
      <c r="V550" s="245"/>
      <c r="W550" s="245"/>
      <c r="X550" s="245"/>
      <c r="Y550" s="245"/>
      <c r="Z550" s="245"/>
      <c r="AA550" s="245"/>
      <c r="AB550" s="245"/>
      <c r="AC550" s="245"/>
      <c r="AD550" s="245"/>
      <c r="AE550" s="245"/>
    </row>
    <row r="551" ht="15.75" customHeight="1">
      <c r="A551" s="245"/>
      <c r="B551" s="245"/>
      <c r="C551" s="245"/>
      <c r="D551" s="245"/>
      <c r="E551" s="245"/>
      <c r="F551" s="245"/>
      <c r="G551" s="245"/>
      <c r="H551" s="245"/>
      <c r="I551" s="245"/>
      <c r="J551" s="245"/>
      <c r="K551" s="245"/>
      <c r="L551" s="245"/>
      <c r="M551" s="245"/>
      <c r="N551" s="245"/>
      <c r="O551" s="245"/>
      <c r="P551" s="245"/>
      <c r="Q551" s="245"/>
      <c r="R551" s="245"/>
      <c r="S551" s="245"/>
      <c r="T551" s="245"/>
      <c r="U551" s="245"/>
      <c r="V551" s="245"/>
      <c r="W551" s="245"/>
      <c r="X551" s="245"/>
      <c r="Y551" s="245"/>
      <c r="Z551" s="245"/>
      <c r="AA551" s="245"/>
      <c r="AB551" s="245"/>
      <c r="AC551" s="245"/>
      <c r="AD551" s="245"/>
      <c r="AE551" s="245"/>
    </row>
    <row r="552" ht="15.75" customHeight="1">
      <c r="A552" s="245"/>
      <c r="B552" s="245"/>
      <c r="C552" s="245"/>
      <c r="D552" s="245"/>
      <c r="E552" s="245"/>
      <c r="F552" s="245"/>
      <c r="G552" s="245"/>
      <c r="H552" s="245"/>
      <c r="I552" s="245"/>
      <c r="J552" s="245"/>
      <c r="K552" s="245"/>
      <c r="L552" s="245"/>
      <c r="M552" s="245"/>
      <c r="N552" s="245"/>
      <c r="O552" s="245"/>
      <c r="P552" s="245"/>
      <c r="Q552" s="245"/>
      <c r="R552" s="245"/>
      <c r="S552" s="245"/>
      <c r="T552" s="245"/>
      <c r="U552" s="245"/>
      <c r="V552" s="245"/>
      <c r="W552" s="245"/>
      <c r="X552" s="245"/>
      <c r="Y552" s="245"/>
      <c r="Z552" s="245"/>
      <c r="AA552" s="245"/>
      <c r="AB552" s="245"/>
      <c r="AC552" s="245"/>
      <c r="AD552" s="245"/>
      <c r="AE552" s="245"/>
    </row>
    <row r="553" ht="15.75" customHeight="1">
      <c r="A553" s="245"/>
      <c r="B553" s="245"/>
      <c r="C553" s="245"/>
      <c r="D553" s="245"/>
      <c r="E553" s="245"/>
      <c r="F553" s="245"/>
      <c r="G553" s="245"/>
      <c r="H553" s="245"/>
      <c r="I553" s="245"/>
      <c r="J553" s="245"/>
      <c r="K553" s="245"/>
      <c r="L553" s="245"/>
      <c r="M553" s="245"/>
      <c r="N553" s="245"/>
      <c r="O553" s="245"/>
      <c r="P553" s="245"/>
      <c r="Q553" s="245"/>
      <c r="R553" s="245"/>
      <c r="S553" s="245"/>
      <c r="T553" s="245"/>
      <c r="U553" s="245"/>
      <c r="V553" s="245"/>
      <c r="W553" s="245"/>
      <c r="X553" s="245"/>
      <c r="Y553" s="245"/>
      <c r="Z553" s="245"/>
      <c r="AA553" s="245"/>
      <c r="AB553" s="245"/>
      <c r="AC553" s="245"/>
      <c r="AD553" s="245"/>
      <c r="AE553" s="245"/>
    </row>
    <row r="554" ht="15.75" customHeight="1">
      <c r="A554" s="245"/>
      <c r="B554" s="245"/>
      <c r="C554" s="245"/>
      <c r="D554" s="245"/>
      <c r="E554" s="245"/>
      <c r="F554" s="245"/>
      <c r="G554" s="245"/>
      <c r="H554" s="245"/>
      <c r="I554" s="245"/>
      <c r="J554" s="245"/>
      <c r="K554" s="245"/>
      <c r="L554" s="245"/>
      <c r="M554" s="245"/>
      <c r="N554" s="245"/>
      <c r="O554" s="245"/>
      <c r="P554" s="245"/>
      <c r="Q554" s="245"/>
      <c r="R554" s="245"/>
      <c r="S554" s="245"/>
      <c r="T554" s="245"/>
      <c r="U554" s="245"/>
      <c r="V554" s="245"/>
      <c r="W554" s="245"/>
      <c r="X554" s="245"/>
      <c r="Y554" s="245"/>
      <c r="Z554" s="245"/>
      <c r="AA554" s="245"/>
      <c r="AB554" s="245"/>
      <c r="AC554" s="245"/>
      <c r="AD554" s="245"/>
      <c r="AE554" s="245"/>
    </row>
    <row r="555" ht="15.75" customHeight="1">
      <c r="A555" s="245"/>
      <c r="B555" s="245"/>
      <c r="C555" s="245"/>
      <c r="D555" s="245"/>
      <c r="E555" s="245"/>
      <c r="F555" s="245"/>
      <c r="G555" s="245"/>
      <c r="H555" s="245"/>
      <c r="I555" s="245"/>
      <c r="J555" s="245"/>
      <c r="K555" s="245"/>
      <c r="L555" s="245"/>
      <c r="M555" s="245"/>
      <c r="N555" s="245"/>
      <c r="O555" s="245"/>
      <c r="P555" s="245"/>
      <c r="Q555" s="245"/>
      <c r="R555" s="245"/>
      <c r="S555" s="245"/>
      <c r="T555" s="245"/>
      <c r="U555" s="245"/>
      <c r="V555" s="245"/>
      <c r="W555" s="245"/>
      <c r="X555" s="245"/>
      <c r="Y555" s="245"/>
      <c r="Z555" s="245"/>
      <c r="AA555" s="245"/>
      <c r="AB555" s="245"/>
      <c r="AC555" s="245"/>
      <c r="AD555" s="245"/>
      <c r="AE555" s="245"/>
    </row>
    <row r="556" ht="15.75" customHeight="1">
      <c r="A556" s="245"/>
      <c r="B556" s="245"/>
      <c r="C556" s="245"/>
      <c r="D556" s="245"/>
      <c r="E556" s="245"/>
      <c r="F556" s="245"/>
      <c r="G556" s="245"/>
      <c r="H556" s="245"/>
      <c r="I556" s="245"/>
      <c r="J556" s="245"/>
      <c r="K556" s="245"/>
      <c r="L556" s="245"/>
      <c r="M556" s="245"/>
      <c r="N556" s="245"/>
      <c r="O556" s="245"/>
      <c r="P556" s="245"/>
      <c r="Q556" s="245"/>
      <c r="R556" s="245"/>
      <c r="S556" s="245"/>
      <c r="T556" s="245"/>
      <c r="U556" s="245"/>
      <c r="V556" s="245"/>
      <c r="W556" s="245"/>
      <c r="X556" s="245"/>
      <c r="Y556" s="245"/>
      <c r="Z556" s="245"/>
      <c r="AA556" s="245"/>
      <c r="AB556" s="245"/>
      <c r="AC556" s="245"/>
      <c r="AD556" s="245"/>
      <c r="AE556" s="245"/>
    </row>
    <row r="557" ht="15.75" customHeight="1">
      <c r="A557" s="245"/>
      <c r="B557" s="245"/>
      <c r="C557" s="245"/>
      <c r="D557" s="245"/>
      <c r="E557" s="245"/>
      <c r="F557" s="245"/>
      <c r="G557" s="245"/>
      <c r="H557" s="245"/>
      <c r="I557" s="245"/>
      <c r="J557" s="245"/>
      <c r="K557" s="245"/>
      <c r="L557" s="245"/>
      <c r="M557" s="245"/>
      <c r="N557" s="245"/>
      <c r="O557" s="245"/>
      <c r="P557" s="245"/>
      <c r="Q557" s="245"/>
      <c r="R557" s="245"/>
      <c r="S557" s="245"/>
      <c r="T557" s="245"/>
      <c r="U557" s="245"/>
      <c r="V557" s="245"/>
      <c r="W557" s="245"/>
      <c r="X557" s="245"/>
      <c r="Y557" s="245"/>
      <c r="Z557" s="245"/>
      <c r="AA557" s="245"/>
      <c r="AB557" s="245"/>
      <c r="AC557" s="245"/>
      <c r="AD557" s="245"/>
      <c r="AE557" s="245"/>
    </row>
    <row r="558" ht="15.75" customHeight="1">
      <c r="A558" s="245"/>
      <c r="B558" s="245"/>
      <c r="C558" s="245"/>
      <c r="D558" s="245"/>
      <c r="E558" s="245"/>
      <c r="F558" s="245"/>
      <c r="G558" s="245"/>
      <c r="H558" s="245"/>
      <c r="I558" s="245"/>
      <c r="J558" s="245"/>
      <c r="K558" s="245"/>
      <c r="L558" s="245"/>
      <c r="M558" s="245"/>
      <c r="N558" s="245"/>
      <c r="O558" s="245"/>
      <c r="P558" s="245"/>
      <c r="Q558" s="245"/>
      <c r="R558" s="245"/>
      <c r="S558" s="245"/>
      <c r="T558" s="245"/>
      <c r="U558" s="245"/>
      <c r="V558" s="245"/>
      <c r="W558" s="245"/>
      <c r="X558" s="245"/>
      <c r="Y558" s="245"/>
      <c r="Z558" s="245"/>
      <c r="AA558" s="245"/>
      <c r="AB558" s="245"/>
      <c r="AC558" s="245"/>
      <c r="AD558" s="245"/>
      <c r="AE558" s="245"/>
    </row>
    <row r="559" ht="15.75" customHeight="1">
      <c r="A559" s="245"/>
      <c r="B559" s="245"/>
      <c r="C559" s="245"/>
      <c r="D559" s="245"/>
      <c r="E559" s="245"/>
      <c r="F559" s="245"/>
      <c r="G559" s="245"/>
      <c r="H559" s="245"/>
      <c r="I559" s="245"/>
      <c r="J559" s="245"/>
      <c r="K559" s="245"/>
      <c r="L559" s="245"/>
      <c r="M559" s="245"/>
      <c r="N559" s="245"/>
      <c r="O559" s="245"/>
      <c r="P559" s="245"/>
      <c r="Q559" s="245"/>
      <c r="R559" s="245"/>
      <c r="S559" s="245"/>
      <c r="T559" s="245"/>
      <c r="U559" s="245"/>
      <c r="V559" s="245"/>
      <c r="W559" s="245"/>
      <c r="X559" s="245"/>
      <c r="Y559" s="245"/>
      <c r="Z559" s="245"/>
      <c r="AA559" s="245"/>
      <c r="AB559" s="245"/>
      <c r="AC559" s="245"/>
      <c r="AD559" s="245"/>
      <c r="AE559" s="245"/>
    </row>
    <row r="560" ht="15.75" customHeight="1">
      <c r="A560" s="245"/>
      <c r="B560" s="245"/>
      <c r="C560" s="245"/>
      <c r="D560" s="245"/>
      <c r="E560" s="245"/>
      <c r="F560" s="245"/>
      <c r="G560" s="245"/>
      <c r="H560" s="245"/>
      <c r="I560" s="245"/>
      <c r="J560" s="245"/>
      <c r="K560" s="245"/>
      <c r="L560" s="245"/>
      <c r="M560" s="245"/>
      <c r="N560" s="245"/>
      <c r="O560" s="245"/>
      <c r="P560" s="245"/>
      <c r="Q560" s="245"/>
      <c r="R560" s="245"/>
      <c r="S560" s="245"/>
      <c r="T560" s="245"/>
      <c r="U560" s="245"/>
      <c r="V560" s="245"/>
      <c r="W560" s="245"/>
      <c r="X560" s="245"/>
      <c r="Y560" s="245"/>
      <c r="Z560" s="245"/>
      <c r="AA560" s="245"/>
      <c r="AB560" s="245"/>
      <c r="AC560" s="245"/>
      <c r="AD560" s="245"/>
      <c r="AE560" s="245"/>
    </row>
    <row r="561" ht="15.75" customHeight="1">
      <c r="A561" s="245"/>
      <c r="B561" s="245"/>
      <c r="C561" s="245"/>
      <c r="D561" s="245"/>
      <c r="E561" s="245"/>
      <c r="F561" s="245"/>
      <c r="G561" s="245"/>
      <c r="H561" s="245"/>
      <c r="I561" s="245"/>
      <c r="J561" s="245"/>
      <c r="K561" s="245"/>
      <c r="L561" s="245"/>
      <c r="M561" s="245"/>
      <c r="N561" s="245"/>
      <c r="O561" s="245"/>
      <c r="P561" s="245"/>
      <c r="Q561" s="245"/>
      <c r="R561" s="245"/>
      <c r="S561" s="245"/>
      <c r="T561" s="245"/>
      <c r="U561" s="245"/>
      <c r="V561" s="245"/>
      <c r="W561" s="245"/>
      <c r="X561" s="245"/>
      <c r="Y561" s="245"/>
      <c r="Z561" s="245"/>
      <c r="AA561" s="245"/>
      <c r="AB561" s="245"/>
      <c r="AC561" s="245"/>
      <c r="AD561" s="245"/>
      <c r="AE561" s="245"/>
    </row>
    <row r="562" ht="15.75" customHeight="1">
      <c r="A562" s="245"/>
      <c r="B562" s="245"/>
      <c r="C562" s="245"/>
      <c r="D562" s="245"/>
      <c r="E562" s="245"/>
      <c r="F562" s="245"/>
      <c r="G562" s="245"/>
      <c r="H562" s="245"/>
      <c r="I562" s="245"/>
      <c r="J562" s="245"/>
      <c r="K562" s="245"/>
      <c r="L562" s="245"/>
      <c r="M562" s="245"/>
      <c r="N562" s="245"/>
      <c r="O562" s="245"/>
      <c r="P562" s="245"/>
      <c r="Q562" s="245"/>
      <c r="R562" s="245"/>
      <c r="S562" s="245"/>
      <c r="T562" s="245"/>
      <c r="U562" s="245"/>
      <c r="V562" s="245"/>
      <c r="W562" s="245"/>
      <c r="X562" s="245"/>
      <c r="Y562" s="245"/>
      <c r="Z562" s="245"/>
      <c r="AA562" s="245"/>
      <c r="AB562" s="245"/>
      <c r="AC562" s="245"/>
      <c r="AD562" s="245"/>
      <c r="AE562" s="245"/>
    </row>
    <row r="563" ht="15.75" customHeight="1">
      <c r="A563" s="245"/>
      <c r="B563" s="245"/>
      <c r="C563" s="245"/>
      <c r="D563" s="245"/>
      <c r="E563" s="245"/>
      <c r="F563" s="245"/>
      <c r="G563" s="245"/>
      <c r="H563" s="245"/>
      <c r="I563" s="245"/>
      <c r="J563" s="245"/>
      <c r="K563" s="245"/>
      <c r="L563" s="245"/>
      <c r="M563" s="245"/>
      <c r="N563" s="245"/>
      <c r="O563" s="245"/>
      <c r="P563" s="245"/>
      <c r="Q563" s="245"/>
      <c r="R563" s="245"/>
      <c r="S563" s="245"/>
      <c r="T563" s="245"/>
      <c r="U563" s="245"/>
      <c r="V563" s="245"/>
      <c r="W563" s="245"/>
      <c r="X563" s="245"/>
      <c r="Y563" s="245"/>
      <c r="Z563" s="245"/>
      <c r="AA563" s="245"/>
      <c r="AB563" s="245"/>
      <c r="AC563" s="245"/>
      <c r="AD563" s="245"/>
      <c r="AE563" s="245"/>
    </row>
    <row r="564" ht="15.75" customHeight="1">
      <c r="A564" s="245"/>
      <c r="B564" s="245"/>
      <c r="C564" s="245"/>
      <c r="D564" s="245"/>
      <c r="E564" s="245"/>
      <c r="F564" s="245"/>
      <c r="G564" s="245"/>
      <c r="H564" s="245"/>
      <c r="I564" s="245"/>
      <c r="J564" s="245"/>
      <c r="K564" s="245"/>
      <c r="L564" s="245"/>
      <c r="M564" s="245"/>
      <c r="N564" s="245"/>
      <c r="O564" s="245"/>
      <c r="P564" s="245"/>
      <c r="Q564" s="245"/>
      <c r="R564" s="245"/>
      <c r="S564" s="245"/>
      <c r="T564" s="245"/>
      <c r="U564" s="245"/>
      <c r="V564" s="245"/>
      <c r="W564" s="245"/>
      <c r="X564" s="245"/>
      <c r="Y564" s="245"/>
      <c r="Z564" s="245"/>
      <c r="AA564" s="245"/>
      <c r="AB564" s="245"/>
      <c r="AC564" s="245"/>
      <c r="AD564" s="245"/>
      <c r="AE564" s="245"/>
    </row>
    <row r="565" ht="15.75" customHeight="1">
      <c r="A565" s="245"/>
      <c r="B565" s="245"/>
      <c r="C565" s="245"/>
      <c r="D565" s="245"/>
      <c r="E565" s="245"/>
      <c r="F565" s="245"/>
      <c r="G565" s="245"/>
      <c r="H565" s="245"/>
      <c r="I565" s="245"/>
      <c r="J565" s="245"/>
      <c r="K565" s="245"/>
      <c r="L565" s="245"/>
      <c r="M565" s="245"/>
      <c r="N565" s="245"/>
      <c r="O565" s="245"/>
      <c r="P565" s="245"/>
      <c r="Q565" s="245"/>
      <c r="R565" s="245"/>
      <c r="S565" s="245"/>
      <c r="T565" s="245"/>
      <c r="U565" s="245"/>
      <c r="V565" s="245"/>
      <c r="W565" s="245"/>
      <c r="X565" s="245"/>
      <c r="Y565" s="245"/>
      <c r="Z565" s="245"/>
      <c r="AA565" s="245"/>
      <c r="AB565" s="245"/>
      <c r="AC565" s="245"/>
      <c r="AD565" s="245"/>
      <c r="AE565" s="245"/>
    </row>
    <row r="566" ht="15.75" customHeight="1">
      <c r="A566" s="245"/>
      <c r="B566" s="245"/>
      <c r="C566" s="245"/>
      <c r="D566" s="245"/>
      <c r="E566" s="245"/>
      <c r="F566" s="245"/>
      <c r="G566" s="245"/>
      <c r="H566" s="245"/>
      <c r="I566" s="245"/>
      <c r="J566" s="245"/>
      <c r="K566" s="245"/>
      <c r="L566" s="245"/>
      <c r="M566" s="245"/>
      <c r="N566" s="245"/>
      <c r="O566" s="245"/>
      <c r="P566" s="245"/>
      <c r="Q566" s="245"/>
      <c r="R566" s="245"/>
      <c r="S566" s="245"/>
      <c r="T566" s="245"/>
      <c r="U566" s="245"/>
      <c r="V566" s="245"/>
      <c r="W566" s="245"/>
      <c r="X566" s="245"/>
      <c r="Y566" s="245"/>
      <c r="Z566" s="245"/>
      <c r="AA566" s="245"/>
      <c r="AB566" s="245"/>
      <c r="AC566" s="245"/>
      <c r="AD566" s="245"/>
      <c r="AE566" s="245"/>
    </row>
    <row r="567" ht="15.75" customHeight="1">
      <c r="A567" s="245"/>
      <c r="B567" s="245"/>
      <c r="C567" s="245"/>
      <c r="D567" s="245"/>
      <c r="E567" s="245"/>
      <c r="F567" s="245"/>
      <c r="G567" s="245"/>
      <c r="H567" s="245"/>
      <c r="I567" s="245"/>
      <c r="J567" s="245"/>
      <c r="K567" s="245"/>
      <c r="L567" s="245"/>
      <c r="M567" s="245"/>
      <c r="N567" s="245"/>
      <c r="O567" s="245"/>
      <c r="P567" s="245"/>
      <c r="Q567" s="245"/>
      <c r="R567" s="245"/>
      <c r="S567" s="245"/>
      <c r="T567" s="245"/>
      <c r="U567" s="245"/>
      <c r="V567" s="245"/>
      <c r="W567" s="245"/>
      <c r="X567" s="245"/>
      <c r="Y567" s="245"/>
      <c r="Z567" s="245"/>
      <c r="AA567" s="245"/>
      <c r="AB567" s="245"/>
      <c r="AC567" s="245"/>
      <c r="AD567" s="245"/>
      <c r="AE567" s="245"/>
    </row>
    <row r="568" ht="15.75" customHeight="1">
      <c r="A568" s="245"/>
      <c r="B568" s="245"/>
      <c r="C568" s="245"/>
      <c r="D568" s="245"/>
      <c r="E568" s="245"/>
      <c r="F568" s="245"/>
      <c r="G568" s="245"/>
      <c r="H568" s="245"/>
      <c r="I568" s="245"/>
      <c r="J568" s="245"/>
      <c r="K568" s="245"/>
      <c r="L568" s="245"/>
      <c r="M568" s="245"/>
      <c r="N568" s="245"/>
      <c r="O568" s="245"/>
      <c r="P568" s="245"/>
      <c r="Q568" s="245"/>
      <c r="R568" s="245"/>
      <c r="S568" s="245"/>
      <c r="T568" s="245"/>
      <c r="U568" s="245"/>
      <c r="V568" s="245"/>
      <c r="W568" s="245"/>
      <c r="X568" s="245"/>
      <c r="Y568" s="245"/>
      <c r="Z568" s="245"/>
      <c r="AA568" s="245"/>
      <c r="AB568" s="245"/>
      <c r="AC568" s="245"/>
      <c r="AD568" s="245"/>
      <c r="AE568" s="245"/>
    </row>
    <row r="569" ht="15.75" customHeight="1">
      <c r="A569" s="245"/>
      <c r="B569" s="245"/>
      <c r="C569" s="245"/>
      <c r="D569" s="245"/>
      <c r="E569" s="245"/>
      <c r="F569" s="245"/>
      <c r="G569" s="245"/>
      <c r="H569" s="245"/>
      <c r="I569" s="245"/>
      <c r="J569" s="245"/>
      <c r="K569" s="245"/>
      <c r="L569" s="245"/>
      <c r="M569" s="245"/>
      <c r="N569" s="245"/>
      <c r="O569" s="245"/>
      <c r="P569" s="245"/>
      <c r="Q569" s="245"/>
      <c r="R569" s="245"/>
      <c r="S569" s="245"/>
      <c r="T569" s="245"/>
      <c r="U569" s="245"/>
      <c r="V569" s="245"/>
      <c r="W569" s="245"/>
      <c r="X569" s="245"/>
      <c r="Y569" s="245"/>
      <c r="Z569" s="245"/>
      <c r="AA569" s="245"/>
      <c r="AB569" s="245"/>
      <c r="AC569" s="245"/>
      <c r="AD569" s="245"/>
      <c r="AE569" s="245"/>
    </row>
    <row r="570" ht="15.75" customHeight="1">
      <c r="A570" s="245"/>
      <c r="B570" s="245"/>
      <c r="C570" s="245"/>
      <c r="D570" s="245"/>
      <c r="E570" s="245"/>
      <c r="F570" s="245"/>
      <c r="G570" s="245"/>
      <c r="H570" s="245"/>
      <c r="I570" s="245"/>
      <c r="J570" s="245"/>
      <c r="K570" s="245"/>
      <c r="L570" s="245"/>
      <c r="M570" s="245"/>
      <c r="N570" s="245"/>
      <c r="O570" s="245"/>
      <c r="P570" s="245"/>
      <c r="Q570" s="245"/>
      <c r="R570" s="245"/>
      <c r="S570" s="245"/>
      <c r="T570" s="245"/>
      <c r="U570" s="245"/>
      <c r="V570" s="245"/>
      <c r="W570" s="245"/>
      <c r="X570" s="245"/>
      <c r="Y570" s="245"/>
      <c r="Z570" s="245"/>
      <c r="AA570" s="245"/>
      <c r="AB570" s="245"/>
      <c r="AC570" s="245"/>
      <c r="AD570" s="245"/>
      <c r="AE570" s="245"/>
    </row>
    <row r="571" ht="15.75" customHeight="1">
      <c r="A571" s="245"/>
      <c r="B571" s="245"/>
      <c r="C571" s="245"/>
      <c r="D571" s="245"/>
      <c r="E571" s="245"/>
      <c r="F571" s="245"/>
      <c r="G571" s="245"/>
      <c r="H571" s="245"/>
      <c r="I571" s="245"/>
      <c r="J571" s="245"/>
      <c r="K571" s="245"/>
      <c r="L571" s="245"/>
      <c r="M571" s="245"/>
      <c r="N571" s="245"/>
      <c r="O571" s="245"/>
      <c r="P571" s="245"/>
      <c r="Q571" s="245"/>
      <c r="R571" s="245"/>
      <c r="S571" s="245"/>
      <c r="T571" s="245"/>
      <c r="U571" s="245"/>
      <c r="V571" s="245"/>
      <c r="W571" s="245"/>
      <c r="X571" s="245"/>
      <c r="Y571" s="245"/>
      <c r="Z571" s="245"/>
      <c r="AA571" s="245"/>
      <c r="AB571" s="245"/>
      <c r="AC571" s="245"/>
      <c r="AD571" s="245"/>
      <c r="AE571" s="245"/>
    </row>
    <row r="572" ht="15.75" customHeight="1">
      <c r="A572" s="245"/>
      <c r="B572" s="245"/>
      <c r="C572" s="245"/>
      <c r="D572" s="245"/>
      <c r="E572" s="245"/>
      <c r="F572" s="245"/>
      <c r="G572" s="245"/>
      <c r="H572" s="245"/>
      <c r="I572" s="245"/>
      <c r="J572" s="245"/>
      <c r="K572" s="245"/>
      <c r="L572" s="245"/>
      <c r="M572" s="245"/>
      <c r="N572" s="245"/>
      <c r="O572" s="245"/>
      <c r="P572" s="245"/>
      <c r="Q572" s="245"/>
      <c r="R572" s="245"/>
      <c r="S572" s="245"/>
      <c r="T572" s="245"/>
      <c r="U572" s="245"/>
      <c r="V572" s="245"/>
      <c r="W572" s="245"/>
      <c r="X572" s="245"/>
      <c r="Y572" s="245"/>
      <c r="Z572" s="245"/>
      <c r="AA572" s="245"/>
      <c r="AB572" s="245"/>
      <c r="AC572" s="245"/>
      <c r="AD572" s="245"/>
      <c r="AE572" s="245"/>
    </row>
    <row r="573" ht="15.75" customHeight="1">
      <c r="A573" s="245"/>
      <c r="B573" s="245"/>
      <c r="C573" s="245"/>
      <c r="D573" s="245"/>
      <c r="E573" s="245"/>
      <c r="F573" s="245"/>
      <c r="G573" s="245"/>
      <c r="H573" s="245"/>
      <c r="I573" s="245"/>
      <c r="J573" s="245"/>
      <c r="K573" s="245"/>
      <c r="L573" s="245"/>
      <c r="M573" s="245"/>
      <c r="N573" s="245"/>
      <c r="O573" s="245"/>
      <c r="P573" s="245"/>
      <c r="Q573" s="245"/>
      <c r="R573" s="245"/>
      <c r="S573" s="245"/>
      <c r="T573" s="245"/>
      <c r="U573" s="245"/>
      <c r="V573" s="245"/>
      <c r="W573" s="245"/>
      <c r="X573" s="245"/>
      <c r="Y573" s="245"/>
      <c r="Z573" s="245"/>
      <c r="AA573" s="245"/>
      <c r="AB573" s="245"/>
      <c r="AC573" s="245"/>
      <c r="AD573" s="245"/>
      <c r="AE573" s="245"/>
    </row>
    <row r="574" ht="15.75" customHeight="1">
      <c r="A574" s="245"/>
      <c r="B574" s="245"/>
      <c r="C574" s="245"/>
      <c r="D574" s="245"/>
      <c r="E574" s="245"/>
      <c r="F574" s="245"/>
      <c r="G574" s="245"/>
      <c r="H574" s="245"/>
      <c r="I574" s="245"/>
      <c r="J574" s="245"/>
      <c r="K574" s="245"/>
      <c r="L574" s="245"/>
      <c r="M574" s="245"/>
      <c r="N574" s="245"/>
      <c r="O574" s="245"/>
      <c r="P574" s="245"/>
      <c r="Q574" s="245"/>
      <c r="R574" s="245"/>
      <c r="S574" s="245"/>
      <c r="T574" s="245"/>
      <c r="U574" s="245"/>
      <c r="V574" s="245"/>
      <c r="W574" s="245"/>
      <c r="X574" s="245"/>
      <c r="Y574" s="245"/>
      <c r="Z574" s="245"/>
      <c r="AA574" s="245"/>
      <c r="AB574" s="245"/>
      <c r="AC574" s="245"/>
      <c r="AD574" s="245"/>
      <c r="AE574" s="245"/>
    </row>
    <row r="575" ht="15.75" customHeight="1">
      <c r="A575" s="245"/>
      <c r="B575" s="245"/>
      <c r="C575" s="245"/>
      <c r="D575" s="245"/>
      <c r="E575" s="245"/>
      <c r="F575" s="245"/>
      <c r="G575" s="245"/>
      <c r="H575" s="245"/>
      <c r="I575" s="245"/>
      <c r="J575" s="245"/>
      <c r="K575" s="245"/>
      <c r="L575" s="245"/>
      <c r="M575" s="245"/>
      <c r="N575" s="245"/>
      <c r="O575" s="245"/>
      <c r="P575" s="245"/>
      <c r="Q575" s="245"/>
      <c r="R575" s="245"/>
      <c r="S575" s="245"/>
      <c r="T575" s="245"/>
      <c r="U575" s="245"/>
      <c r="V575" s="245"/>
      <c r="W575" s="245"/>
      <c r="X575" s="245"/>
      <c r="Y575" s="245"/>
      <c r="Z575" s="245"/>
      <c r="AA575" s="245"/>
      <c r="AB575" s="245"/>
      <c r="AC575" s="245"/>
      <c r="AD575" s="245"/>
      <c r="AE575" s="245"/>
    </row>
    <row r="576" ht="15.75" customHeight="1">
      <c r="A576" s="245"/>
      <c r="B576" s="245"/>
      <c r="C576" s="245"/>
      <c r="D576" s="245"/>
      <c r="E576" s="245"/>
      <c r="F576" s="245"/>
      <c r="G576" s="245"/>
      <c r="H576" s="245"/>
      <c r="I576" s="245"/>
      <c r="J576" s="245"/>
      <c r="K576" s="245"/>
      <c r="L576" s="245"/>
      <c r="M576" s="245"/>
      <c r="N576" s="245"/>
      <c r="O576" s="245"/>
      <c r="P576" s="245"/>
      <c r="Q576" s="245"/>
      <c r="R576" s="245"/>
      <c r="S576" s="245"/>
      <c r="T576" s="245"/>
      <c r="U576" s="245"/>
      <c r="V576" s="245"/>
      <c r="W576" s="245"/>
      <c r="X576" s="245"/>
      <c r="Y576" s="245"/>
      <c r="Z576" s="245"/>
      <c r="AA576" s="245"/>
      <c r="AB576" s="245"/>
      <c r="AC576" s="245"/>
      <c r="AD576" s="245"/>
      <c r="AE576" s="245"/>
    </row>
    <row r="577" ht="15.75" customHeight="1">
      <c r="A577" s="245"/>
      <c r="B577" s="245"/>
      <c r="C577" s="245"/>
      <c r="D577" s="245"/>
      <c r="E577" s="245"/>
      <c r="F577" s="245"/>
      <c r="G577" s="245"/>
      <c r="H577" s="245"/>
      <c r="I577" s="245"/>
      <c r="J577" s="245"/>
      <c r="K577" s="245"/>
      <c r="L577" s="245"/>
      <c r="M577" s="245"/>
      <c r="N577" s="245"/>
      <c r="O577" s="245"/>
      <c r="P577" s="245"/>
      <c r="Q577" s="245"/>
      <c r="R577" s="245"/>
      <c r="S577" s="245"/>
      <c r="T577" s="245"/>
      <c r="U577" s="245"/>
      <c r="V577" s="245"/>
      <c r="W577" s="245"/>
      <c r="X577" s="245"/>
      <c r="Y577" s="245"/>
      <c r="Z577" s="245"/>
      <c r="AA577" s="245"/>
      <c r="AB577" s="245"/>
      <c r="AC577" s="245"/>
      <c r="AD577" s="245"/>
      <c r="AE577" s="245"/>
    </row>
    <row r="578" ht="15.75" customHeight="1">
      <c r="A578" s="245"/>
      <c r="B578" s="245"/>
      <c r="C578" s="245"/>
      <c r="D578" s="245"/>
      <c r="E578" s="245"/>
      <c r="F578" s="245"/>
      <c r="G578" s="245"/>
      <c r="H578" s="245"/>
      <c r="I578" s="245"/>
      <c r="J578" s="245"/>
      <c r="K578" s="245"/>
      <c r="L578" s="245"/>
      <c r="M578" s="245"/>
      <c r="N578" s="245"/>
      <c r="O578" s="245"/>
      <c r="P578" s="245"/>
      <c r="Q578" s="245"/>
      <c r="R578" s="245"/>
      <c r="S578" s="245"/>
      <c r="T578" s="245"/>
      <c r="U578" s="245"/>
      <c r="V578" s="245"/>
      <c r="W578" s="245"/>
      <c r="X578" s="245"/>
      <c r="Y578" s="245"/>
      <c r="Z578" s="245"/>
      <c r="AA578" s="245"/>
      <c r="AB578" s="245"/>
      <c r="AC578" s="245"/>
      <c r="AD578" s="245"/>
      <c r="AE578" s="245"/>
    </row>
    <row r="579" ht="15.75" customHeight="1">
      <c r="A579" s="245"/>
      <c r="B579" s="245"/>
      <c r="C579" s="245"/>
      <c r="D579" s="245"/>
      <c r="E579" s="245"/>
      <c r="F579" s="245"/>
      <c r="G579" s="245"/>
      <c r="H579" s="245"/>
      <c r="I579" s="245"/>
      <c r="J579" s="245"/>
      <c r="K579" s="245"/>
      <c r="L579" s="245"/>
      <c r="M579" s="245"/>
      <c r="N579" s="245"/>
      <c r="O579" s="245"/>
      <c r="P579" s="245"/>
      <c r="Q579" s="245"/>
      <c r="R579" s="245"/>
      <c r="S579" s="245"/>
      <c r="T579" s="245"/>
      <c r="U579" s="245"/>
      <c r="V579" s="245"/>
      <c r="W579" s="245"/>
      <c r="X579" s="245"/>
      <c r="Y579" s="245"/>
      <c r="Z579" s="245"/>
      <c r="AA579" s="245"/>
      <c r="AB579" s="245"/>
      <c r="AC579" s="245"/>
      <c r="AD579" s="245"/>
      <c r="AE579" s="245"/>
    </row>
    <row r="580" ht="15.75" customHeight="1">
      <c r="A580" s="245"/>
      <c r="B580" s="245"/>
      <c r="C580" s="245"/>
      <c r="D580" s="245"/>
      <c r="E580" s="245"/>
      <c r="F580" s="245"/>
      <c r="G580" s="245"/>
      <c r="H580" s="245"/>
      <c r="I580" s="245"/>
      <c r="J580" s="245"/>
      <c r="K580" s="245"/>
      <c r="L580" s="245"/>
      <c r="M580" s="245"/>
      <c r="N580" s="245"/>
      <c r="O580" s="245"/>
      <c r="P580" s="245"/>
      <c r="Q580" s="245"/>
      <c r="R580" s="245"/>
      <c r="S580" s="245"/>
      <c r="T580" s="245"/>
      <c r="U580" s="245"/>
      <c r="V580" s="245"/>
      <c r="W580" s="245"/>
      <c r="X580" s="245"/>
      <c r="Y580" s="245"/>
      <c r="Z580" s="245"/>
      <c r="AA580" s="245"/>
      <c r="AB580" s="245"/>
      <c r="AC580" s="245"/>
      <c r="AD580" s="245"/>
      <c r="AE580" s="245"/>
    </row>
    <row r="581" ht="15.75" customHeight="1">
      <c r="A581" s="245"/>
      <c r="B581" s="245"/>
      <c r="C581" s="245"/>
      <c r="D581" s="245"/>
      <c r="E581" s="245"/>
      <c r="F581" s="245"/>
      <c r="G581" s="245"/>
      <c r="H581" s="245"/>
      <c r="I581" s="245"/>
      <c r="J581" s="245"/>
      <c r="K581" s="245"/>
      <c r="L581" s="245"/>
      <c r="M581" s="245"/>
      <c r="N581" s="245"/>
      <c r="O581" s="245"/>
      <c r="P581" s="245"/>
      <c r="Q581" s="245"/>
      <c r="R581" s="245"/>
      <c r="S581" s="245"/>
      <c r="T581" s="245"/>
      <c r="U581" s="245"/>
      <c r="V581" s="245"/>
      <c r="W581" s="245"/>
      <c r="X581" s="245"/>
      <c r="Y581" s="245"/>
      <c r="Z581" s="245"/>
      <c r="AA581" s="245"/>
      <c r="AB581" s="245"/>
      <c r="AC581" s="245"/>
      <c r="AD581" s="245"/>
      <c r="AE581" s="245"/>
    </row>
    <row r="582" ht="15.75" customHeight="1">
      <c r="A582" s="245"/>
      <c r="B582" s="245"/>
      <c r="C582" s="245"/>
      <c r="D582" s="245"/>
      <c r="E582" s="245"/>
      <c r="F582" s="245"/>
      <c r="G582" s="245"/>
      <c r="H582" s="245"/>
      <c r="I582" s="245"/>
      <c r="J582" s="245"/>
      <c r="K582" s="245"/>
      <c r="L582" s="245"/>
      <c r="M582" s="245"/>
      <c r="N582" s="245"/>
      <c r="O582" s="245"/>
      <c r="P582" s="245"/>
      <c r="Q582" s="245"/>
      <c r="R582" s="245"/>
      <c r="S582" s="245"/>
      <c r="T582" s="245"/>
      <c r="U582" s="245"/>
      <c r="V582" s="245"/>
      <c r="W582" s="245"/>
      <c r="X582" s="245"/>
      <c r="Y582" s="245"/>
      <c r="Z582" s="245"/>
      <c r="AA582" s="245"/>
      <c r="AB582" s="245"/>
      <c r="AC582" s="245"/>
      <c r="AD582" s="245"/>
      <c r="AE582" s="245"/>
    </row>
    <row r="583" ht="15.75" customHeight="1">
      <c r="A583" s="245"/>
      <c r="B583" s="245"/>
      <c r="C583" s="245"/>
      <c r="D583" s="245"/>
      <c r="E583" s="245"/>
      <c r="F583" s="245"/>
      <c r="G583" s="245"/>
      <c r="H583" s="245"/>
      <c r="I583" s="245"/>
      <c r="J583" s="245"/>
      <c r="K583" s="245"/>
      <c r="L583" s="245"/>
      <c r="M583" s="245"/>
      <c r="N583" s="245"/>
      <c r="O583" s="245"/>
      <c r="P583" s="245"/>
      <c r="Q583" s="245"/>
      <c r="R583" s="245"/>
      <c r="S583" s="245"/>
      <c r="T583" s="245"/>
      <c r="U583" s="245"/>
      <c r="V583" s="245"/>
      <c r="W583" s="245"/>
      <c r="X583" s="245"/>
      <c r="Y583" s="245"/>
      <c r="Z583" s="245"/>
      <c r="AA583" s="245"/>
      <c r="AB583" s="245"/>
      <c r="AC583" s="245"/>
      <c r="AD583" s="245"/>
      <c r="AE583" s="245"/>
    </row>
    <row r="584" ht="15.75" customHeight="1">
      <c r="A584" s="245"/>
      <c r="B584" s="245"/>
      <c r="C584" s="245"/>
      <c r="D584" s="245"/>
      <c r="E584" s="245"/>
      <c r="F584" s="245"/>
      <c r="G584" s="245"/>
      <c r="H584" s="245"/>
      <c r="I584" s="245"/>
      <c r="J584" s="245"/>
      <c r="K584" s="245"/>
      <c r="L584" s="245"/>
      <c r="M584" s="245"/>
      <c r="N584" s="245"/>
      <c r="O584" s="245"/>
      <c r="P584" s="245"/>
      <c r="Q584" s="245"/>
      <c r="R584" s="245"/>
      <c r="S584" s="245"/>
      <c r="T584" s="245"/>
      <c r="U584" s="245"/>
      <c r="V584" s="245"/>
      <c r="W584" s="245"/>
      <c r="X584" s="245"/>
      <c r="Y584" s="245"/>
      <c r="Z584" s="245"/>
      <c r="AA584" s="245"/>
      <c r="AB584" s="245"/>
      <c r="AC584" s="245"/>
      <c r="AD584" s="245"/>
      <c r="AE584" s="245"/>
    </row>
    <row r="585" ht="15.75" customHeight="1">
      <c r="A585" s="245"/>
      <c r="B585" s="245"/>
      <c r="C585" s="245"/>
      <c r="D585" s="245"/>
      <c r="E585" s="245"/>
      <c r="F585" s="245"/>
      <c r="G585" s="245"/>
      <c r="H585" s="245"/>
      <c r="I585" s="245"/>
      <c r="J585" s="245"/>
      <c r="K585" s="245"/>
      <c r="L585" s="245"/>
      <c r="M585" s="245"/>
      <c r="N585" s="245"/>
      <c r="O585" s="245"/>
      <c r="P585" s="245"/>
      <c r="Q585" s="245"/>
      <c r="R585" s="245"/>
      <c r="S585" s="245"/>
      <c r="T585" s="245"/>
      <c r="U585" s="245"/>
      <c r="V585" s="245"/>
      <c r="W585" s="245"/>
      <c r="X585" s="245"/>
      <c r="Y585" s="245"/>
      <c r="Z585" s="245"/>
      <c r="AA585" s="245"/>
      <c r="AB585" s="245"/>
      <c r="AC585" s="245"/>
      <c r="AD585" s="245"/>
      <c r="AE585" s="245"/>
    </row>
    <row r="586" ht="15.75" customHeight="1">
      <c r="A586" s="245"/>
      <c r="B586" s="245"/>
      <c r="C586" s="245"/>
      <c r="D586" s="245"/>
      <c r="E586" s="245"/>
      <c r="F586" s="245"/>
      <c r="G586" s="245"/>
      <c r="H586" s="245"/>
      <c r="I586" s="245"/>
      <c r="J586" s="245"/>
      <c r="K586" s="245"/>
      <c r="L586" s="245"/>
      <c r="M586" s="245"/>
      <c r="N586" s="245"/>
      <c r="O586" s="245"/>
      <c r="P586" s="245"/>
      <c r="Q586" s="245"/>
      <c r="R586" s="245"/>
      <c r="S586" s="245"/>
      <c r="T586" s="245"/>
      <c r="U586" s="245"/>
      <c r="V586" s="245"/>
      <c r="W586" s="245"/>
      <c r="X586" s="245"/>
      <c r="Y586" s="245"/>
      <c r="Z586" s="245"/>
      <c r="AA586" s="245"/>
      <c r="AB586" s="245"/>
      <c r="AC586" s="245"/>
      <c r="AD586" s="245"/>
      <c r="AE586" s="245"/>
    </row>
    <row r="587" ht="15.75" customHeight="1">
      <c r="A587" s="245"/>
      <c r="B587" s="245"/>
      <c r="C587" s="245"/>
      <c r="D587" s="245"/>
      <c r="E587" s="245"/>
      <c r="F587" s="245"/>
      <c r="G587" s="245"/>
      <c r="H587" s="245"/>
      <c r="I587" s="245"/>
      <c r="J587" s="245"/>
      <c r="K587" s="245"/>
      <c r="L587" s="245"/>
      <c r="M587" s="245"/>
      <c r="N587" s="245"/>
      <c r="O587" s="245"/>
      <c r="P587" s="245"/>
      <c r="Q587" s="245"/>
      <c r="R587" s="245"/>
      <c r="S587" s="245"/>
      <c r="T587" s="245"/>
      <c r="U587" s="245"/>
      <c r="V587" s="245"/>
      <c r="W587" s="245"/>
      <c r="X587" s="245"/>
      <c r="Y587" s="245"/>
      <c r="Z587" s="245"/>
      <c r="AA587" s="245"/>
      <c r="AB587" s="245"/>
      <c r="AC587" s="245"/>
      <c r="AD587" s="245"/>
      <c r="AE587" s="245"/>
    </row>
    <row r="588" ht="15.75" customHeight="1">
      <c r="A588" s="245"/>
      <c r="B588" s="245"/>
      <c r="C588" s="245"/>
      <c r="D588" s="245"/>
      <c r="E588" s="245"/>
      <c r="F588" s="245"/>
      <c r="G588" s="245"/>
      <c r="H588" s="245"/>
      <c r="I588" s="245"/>
      <c r="J588" s="245"/>
      <c r="K588" s="245"/>
      <c r="L588" s="245"/>
      <c r="M588" s="245"/>
      <c r="N588" s="245"/>
      <c r="O588" s="245"/>
      <c r="P588" s="245"/>
      <c r="Q588" s="245"/>
      <c r="R588" s="245"/>
      <c r="S588" s="245"/>
      <c r="T588" s="245"/>
      <c r="U588" s="245"/>
      <c r="V588" s="245"/>
      <c r="W588" s="245"/>
      <c r="X588" s="245"/>
      <c r="Y588" s="245"/>
      <c r="Z588" s="245"/>
      <c r="AA588" s="245"/>
      <c r="AB588" s="245"/>
      <c r="AC588" s="245"/>
      <c r="AD588" s="245"/>
      <c r="AE588" s="245"/>
    </row>
    <row r="589" ht="15.75" customHeight="1">
      <c r="A589" s="245"/>
      <c r="B589" s="245"/>
      <c r="C589" s="245"/>
      <c r="D589" s="245"/>
      <c r="E589" s="245"/>
      <c r="F589" s="245"/>
      <c r="G589" s="245"/>
      <c r="H589" s="245"/>
      <c r="I589" s="245"/>
      <c r="J589" s="245"/>
      <c r="K589" s="245"/>
      <c r="L589" s="245"/>
      <c r="M589" s="245"/>
      <c r="N589" s="245"/>
      <c r="O589" s="245"/>
      <c r="P589" s="245"/>
      <c r="Q589" s="245"/>
      <c r="R589" s="245"/>
      <c r="S589" s="245"/>
      <c r="T589" s="245"/>
      <c r="U589" s="245"/>
      <c r="V589" s="245"/>
      <c r="W589" s="245"/>
      <c r="X589" s="245"/>
      <c r="Y589" s="245"/>
      <c r="Z589" s="245"/>
      <c r="AA589" s="245"/>
      <c r="AB589" s="245"/>
      <c r="AC589" s="245"/>
      <c r="AD589" s="245"/>
      <c r="AE589" s="245"/>
    </row>
    <row r="590" ht="15.75" customHeight="1">
      <c r="A590" s="245"/>
      <c r="B590" s="245"/>
      <c r="C590" s="245"/>
      <c r="D590" s="245"/>
      <c r="E590" s="245"/>
      <c r="F590" s="245"/>
      <c r="G590" s="245"/>
      <c r="H590" s="245"/>
      <c r="I590" s="245"/>
      <c r="J590" s="245"/>
      <c r="K590" s="245"/>
      <c r="L590" s="245"/>
      <c r="M590" s="245"/>
      <c r="N590" s="245"/>
      <c r="O590" s="245"/>
      <c r="P590" s="245"/>
      <c r="Q590" s="245"/>
      <c r="R590" s="245"/>
      <c r="S590" s="245"/>
      <c r="T590" s="245"/>
      <c r="U590" s="245"/>
      <c r="V590" s="245"/>
      <c r="W590" s="245"/>
      <c r="X590" s="245"/>
      <c r="Y590" s="245"/>
      <c r="Z590" s="245"/>
      <c r="AA590" s="245"/>
      <c r="AB590" s="245"/>
      <c r="AC590" s="245"/>
      <c r="AD590" s="245"/>
      <c r="AE590" s="245"/>
    </row>
    <row r="591" ht="15.75" customHeight="1">
      <c r="A591" s="245"/>
      <c r="B591" s="245"/>
      <c r="C591" s="245"/>
      <c r="D591" s="245"/>
      <c r="E591" s="245"/>
      <c r="F591" s="245"/>
      <c r="G591" s="245"/>
      <c r="H591" s="245"/>
      <c r="I591" s="245"/>
      <c r="J591" s="245"/>
      <c r="K591" s="245"/>
      <c r="L591" s="245"/>
      <c r="M591" s="245"/>
      <c r="N591" s="245"/>
      <c r="O591" s="245"/>
      <c r="P591" s="245"/>
      <c r="Q591" s="245"/>
      <c r="R591" s="245"/>
      <c r="S591" s="245"/>
      <c r="T591" s="245"/>
      <c r="U591" s="245"/>
      <c r="V591" s="245"/>
      <c r="W591" s="245"/>
      <c r="X591" s="245"/>
      <c r="Y591" s="245"/>
      <c r="Z591" s="245"/>
      <c r="AA591" s="245"/>
      <c r="AB591" s="245"/>
      <c r="AC591" s="245"/>
      <c r="AD591" s="245"/>
      <c r="AE591" s="245"/>
    </row>
    <row r="592" ht="15.75" customHeight="1">
      <c r="A592" s="245"/>
      <c r="B592" s="245"/>
      <c r="C592" s="245"/>
      <c r="D592" s="245"/>
      <c r="E592" s="245"/>
      <c r="F592" s="245"/>
      <c r="G592" s="245"/>
      <c r="H592" s="245"/>
      <c r="I592" s="245"/>
      <c r="J592" s="245"/>
      <c r="K592" s="245"/>
      <c r="L592" s="245"/>
      <c r="M592" s="245"/>
      <c r="N592" s="245"/>
      <c r="O592" s="245"/>
      <c r="P592" s="245"/>
      <c r="Q592" s="245"/>
      <c r="R592" s="245"/>
      <c r="S592" s="245"/>
      <c r="T592" s="245"/>
      <c r="U592" s="245"/>
      <c r="V592" s="245"/>
      <c r="W592" s="245"/>
      <c r="X592" s="245"/>
      <c r="Y592" s="245"/>
      <c r="Z592" s="245"/>
      <c r="AA592" s="245"/>
      <c r="AB592" s="245"/>
      <c r="AC592" s="245"/>
      <c r="AD592" s="245"/>
      <c r="AE592" s="245"/>
    </row>
    <row r="593" ht="15.75" customHeight="1">
      <c r="A593" s="245"/>
      <c r="B593" s="245"/>
      <c r="C593" s="245"/>
      <c r="D593" s="245"/>
      <c r="E593" s="245"/>
      <c r="F593" s="245"/>
      <c r="G593" s="245"/>
      <c r="H593" s="245"/>
      <c r="I593" s="245"/>
      <c r="J593" s="245"/>
      <c r="K593" s="245"/>
      <c r="L593" s="245"/>
      <c r="M593" s="245"/>
      <c r="N593" s="245"/>
      <c r="O593" s="245"/>
      <c r="P593" s="245"/>
      <c r="Q593" s="245"/>
      <c r="R593" s="245"/>
      <c r="S593" s="245"/>
      <c r="T593" s="245"/>
      <c r="U593" s="245"/>
      <c r="V593" s="245"/>
      <c r="W593" s="245"/>
      <c r="X593" s="245"/>
      <c r="Y593" s="245"/>
      <c r="Z593" s="245"/>
      <c r="AA593" s="245"/>
      <c r="AB593" s="245"/>
      <c r="AC593" s="245"/>
      <c r="AD593" s="245"/>
      <c r="AE593" s="245"/>
    </row>
    <row r="594" ht="15.75" customHeight="1">
      <c r="A594" s="245"/>
      <c r="B594" s="245"/>
      <c r="C594" s="245"/>
      <c r="D594" s="245"/>
      <c r="E594" s="245"/>
      <c r="F594" s="245"/>
      <c r="G594" s="245"/>
      <c r="H594" s="245"/>
      <c r="I594" s="245"/>
      <c r="J594" s="245"/>
      <c r="K594" s="245"/>
      <c r="L594" s="245"/>
      <c r="M594" s="245"/>
      <c r="N594" s="245"/>
      <c r="O594" s="245"/>
      <c r="P594" s="245"/>
      <c r="Q594" s="245"/>
      <c r="R594" s="245"/>
      <c r="S594" s="245"/>
      <c r="T594" s="245"/>
      <c r="U594" s="245"/>
      <c r="V594" s="245"/>
      <c r="W594" s="245"/>
      <c r="X594" s="245"/>
      <c r="Y594" s="245"/>
      <c r="Z594" s="245"/>
      <c r="AA594" s="245"/>
      <c r="AB594" s="245"/>
      <c r="AC594" s="245"/>
      <c r="AD594" s="245"/>
      <c r="AE594" s="245"/>
    </row>
    <row r="595" ht="15.75" customHeight="1">
      <c r="A595" s="245"/>
      <c r="B595" s="245"/>
      <c r="C595" s="245"/>
      <c r="D595" s="245"/>
      <c r="E595" s="245"/>
      <c r="F595" s="245"/>
      <c r="G595" s="245"/>
      <c r="H595" s="245"/>
      <c r="I595" s="245"/>
      <c r="J595" s="245"/>
      <c r="K595" s="245"/>
      <c r="L595" s="245"/>
      <c r="M595" s="245"/>
      <c r="N595" s="245"/>
      <c r="O595" s="245"/>
      <c r="P595" s="245"/>
      <c r="Q595" s="245"/>
      <c r="R595" s="245"/>
      <c r="S595" s="245"/>
      <c r="T595" s="245"/>
      <c r="U595" s="245"/>
      <c r="V595" s="245"/>
      <c r="W595" s="245"/>
      <c r="X595" s="245"/>
      <c r="Y595" s="245"/>
      <c r="Z595" s="245"/>
      <c r="AA595" s="245"/>
      <c r="AB595" s="245"/>
      <c r="AC595" s="245"/>
      <c r="AD595" s="245"/>
      <c r="AE595" s="245"/>
    </row>
    <row r="596" ht="15.75" customHeight="1">
      <c r="A596" s="245"/>
      <c r="B596" s="245"/>
      <c r="C596" s="245"/>
      <c r="D596" s="245"/>
      <c r="E596" s="245"/>
      <c r="F596" s="245"/>
      <c r="G596" s="245"/>
      <c r="H596" s="245"/>
      <c r="I596" s="245"/>
      <c r="J596" s="245"/>
      <c r="K596" s="245"/>
      <c r="L596" s="245"/>
      <c r="M596" s="245"/>
      <c r="N596" s="245"/>
      <c r="O596" s="245"/>
      <c r="P596" s="245"/>
      <c r="Q596" s="245"/>
      <c r="R596" s="245"/>
      <c r="S596" s="245"/>
      <c r="T596" s="245"/>
      <c r="U596" s="245"/>
      <c r="V596" s="245"/>
      <c r="W596" s="245"/>
      <c r="X596" s="245"/>
      <c r="Y596" s="245"/>
      <c r="Z596" s="245"/>
      <c r="AA596" s="245"/>
      <c r="AB596" s="245"/>
      <c r="AC596" s="245"/>
      <c r="AD596" s="245"/>
      <c r="AE596" s="245"/>
    </row>
    <row r="597" ht="15.75" customHeight="1">
      <c r="A597" s="245"/>
      <c r="B597" s="245"/>
      <c r="C597" s="245"/>
      <c r="D597" s="245"/>
      <c r="E597" s="245"/>
      <c r="F597" s="245"/>
      <c r="G597" s="245"/>
      <c r="H597" s="245"/>
      <c r="I597" s="245"/>
      <c r="J597" s="245"/>
      <c r="K597" s="245"/>
      <c r="L597" s="245"/>
      <c r="M597" s="245"/>
      <c r="N597" s="245"/>
      <c r="O597" s="245"/>
      <c r="P597" s="245"/>
      <c r="Q597" s="245"/>
      <c r="R597" s="245"/>
      <c r="S597" s="245"/>
      <c r="T597" s="245"/>
      <c r="U597" s="245"/>
      <c r="V597" s="245"/>
      <c r="W597" s="245"/>
      <c r="X597" s="245"/>
      <c r="Y597" s="245"/>
      <c r="Z597" s="245"/>
      <c r="AA597" s="245"/>
      <c r="AB597" s="245"/>
      <c r="AC597" s="245"/>
      <c r="AD597" s="245"/>
      <c r="AE597" s="245"/>
    </row>
    <row r="598" ht="15.75" customHeight="1">
      <c r="A598" s="245"/>
      <c r="B598" s="245"/>
      <c r="C598" s="245"/>
      <c r="D598" s="245"/>
      <c r="E598" s="245"/>
      <c r="F598" s="245"/>
      <c r="G598" s="245"/>
      <c r="H598" s="245"/>
      <c r="I598" s="245"/>
      <c r="J598" s="245"/>
      <c r="K598" s="245"/>
      <c r="L598" s="245"/>
      <c r="M598" s="245"/>
      <c r="N598" s="245"/>
      <c r="O598" s="245"/>
      <c r="P598" s="245"/>
      <c r="Q598" s="245"/>
      <c r="R598" s="245"/>
      <c r="S598" s="245"/>
      <c r="T598" s="245"/>
      <c r="U598" s="245"/>
      <c r="V598" s="245"/>
      <c r="W598" s="245"/>
      <c r="X598" s="245"/>
      <c r="Y598" s="245"/>
      <c r="Z598" s="245"/>
      <c r="AA598" s="245"/>
      <c r="AB598" s="245"/>
      <c r="AC598" s="245"/>
      <c r="AD598" s="245"/>
      <c r="AE598" s="245"/>
    </row>
    <row r="599" ht="15.75" customHeight="1">
      <c r="A599" s="245"/>
      <c r="B599" s="245"/>
      <c r="C599" s="245"/>
      <c r="D599" s="245"/>
      <c r="E599" s="245"/>
      <c r="F599" s="245"/>
      <c r="G599" s="245"/>
      <c r="H599" s="245"/>
      <c r="I599" s="245"/>
      <c r="J599" s="245"/>
      <c r="K599" s="245"/>
      <c r="L599" s="245"/>
      <c r="M599" s="245"/>
      <c r="N599" s="245"/>
      <c r="O599" s="245"/>
      <c r="P599" s="245"/>
      <c r="Q599" s="245"/>
      <c r="R599" s="245"/>
      <c r="S599" s="245"/>
      <c r="T599" s="245"/>
      <c r="U599" s="245"/>
      <c r="V599" s="245"/>
      <c r="W599" s="245"/>
      <c r="X599" s="245"/>
      <c r="Y599" s="245"/>
      <c r="Z599" s="245"/>
      <c r="AA599" s="245"/>
      <c r="AB599" s="245"/>
      <c r="AC599" s="245"/>
      <c r="AD599" s="245"/>
      <c r="AE599" s="245"/>
    </row>
    <row r="600" ht="15.75" customHeight="1">
      <c r="A600" s="245"/>
      <c r="B600" s="245"/>
      <c r="C600" s="245"/>
      <c r="D600" s="245"/>
      <c r="E600" s="245"/>
      <c r="F600" s="245"/>
      <c r="G600" s="245"/>
      <c r="H600" s="245"/>
      <c r="I600" s="245"/>
      <c r="J600" s="245"/>
      <c r="K600" s="245"/>
      <c r="L600" s="245"/>
      <c r="M600" s="245"/>
      <c r="N600" s="245"/>
      <c r="O600" s="245"/>
      <c r="P600" s="245"/>
      <c r="Q600" s="245"/>
      <c r="R600" s="245"/>
      <c r="S600" s="245"/>
      <c r="T600" s="245"/>
      <c r="U600" s="245"/>
      <c r="V600" s="245"/>
      <c r="W600" s="245"/>
      <c r="X600" s="245"/>
      <c r="Y600" s="245"/>
      <c r="Z600" s="245"/>
      <c r="AA600" s="245"/>
      <c r="AB600" s="245"/>
      <c r="AC600" s="245"/>
      <c r="AD600" s="245"/>
      <c r="AE600" s="245"/>
    </row>
    <row r="601" ht="15.75" customHeight="1">
      <c r="A601" s="245"/>
      <c r="B601" s="245"/>
      <c r="C601" s="245"/>
      <c r="D601" s="245"/>
      <c r="E601" s="245"/>
      <c r="F601" s="245"/>
      <c r="G601" s="245"/>
      <c r="H601" s="245"/>
      <c r="I601" s="245"/>
      <c r="J601" s="245"/>
      <c r="K601" s="245"/>
      <c r="L601" s="245"/>
      <c r="M601" s="245"/>
      <c r="N601" s="245"/>
      <c r="O601" s="245"/>
      <c r="P601" s="245"/>
      <c r="Q601" s="245"/>
      <c r="R601" s="245"/>
      <c r="S601" s="245"/>
      <c r="T601" s="245"/>
      <c r="U601" s="245"/>
      <c r="V601" s="245"/>
      <c r="W601" s="245"/>
      <c r="X601" s="245"/>
      <c r="Y601" s="245"/>
      <c r="Z601" s="245"/>
      <c r="AA601" s="245"/>
      <c r="AB601" s="245"/>
      <c r="AC601" s="245"/>
      <c r="AD601" s="245"/>
      <c r="AE601" s="245"/>
    </row>
    <row r="602" ht="15.75" customHeight="1">
      <c r="A602" s="245"/>
      <c r="B602" s="245"/>
      <c r="C602" s="245"/>
      <c r="D602" s="245"/>
      <c r="E602" s="245"/>
      <c r="F602" s="245"/>
      <c r="G602" s="245"/>
      <c r="H602" s="245"/>
      <c r="I602" s="245"/>
      <c r="J602" s="245"/>
      <c r="K602" s="245"/>
      <c r="L602" s="245"/>
      <c r="M602" s="245"/>
      <c r="N602" s="245"/>
      <c r="O602" s="245"/>
      <c r="P602" s="245"/>
      <c r="Q602" s="245"/>
      <c r="R602" s="245"/>
      <c r="S602" s="245"/>
      <c r="T602" s="245"/>
      <c r="U602" s="245"/>
      <c r="V602" s="245"/>
      <c r="W602" s="245"/>
      <c r="X602" s="245"/>
      <c r="Y602" s="245"/>
      <c r="Z602" s="245"/>
      <c r="AA602" s="245"/>
      <c r="AB602" s="245"/>
      <c r="AC602" s="245"/>
      <c r="AD602" s="245"/>
      <c r="AE602" s="245"/>
    </row>
    <row r="603" ht="15.75" customHeight="1">
      <c r="A603" s="245"/>
      <c r="B603" s="245"/>
      <c r="C603" s="245"/>
      <c r="D603" s="245"/>
      <c r="E603" s="245"/>
      <c r="F603" s="245"/>
      <c r="G603" s="245"/>
      <c r="H603" s="245"/>
      <c r="I603" s="245"/>
      <c r="J603" s="245"/>
      <c r="K603" s="245"/>
      <c r="L603" s="245"/>
      <c r="M603" s="245"/>
      <c r="N603" s="245"/>
      <c r="O603" s="245"/>
      <c r="P603" s="245"/>
      <c r="Q603" s="245"/>
      <c r="R603" s="245"/>
      <c r="S603" s="245"/>
      <c r="T603" s="245"/>
      <c r="U603" s="245"/>
      <c r="V603" s="245"/>
      <c r="W603" s="245"/>
      <c r="X603" s="245"/>
      <c r="Y603" s="245"/>
      <c r="Z603" s="245"/>
      <c r="AA603" s="245"/>
      <c r="AB603" s="245"/>
      <c r="AC603" s="245"/>
      <c r="AD603" s="245"/>
      <c r="AE603" s="245"/>
    </row>
    <row r="604" ht="15.75" customHeight="1">
      <c r="A604" s="245"/>
      <c r="B604" s="245"/>
      <c r="C604" s="245"/>
      <c r="D604" s="245"/>
      <c r="E604" s="245"/>
      <c r="F604" s="245"/>
      <c r="G604" s="245"/>
      <c r="H604" s="245"/>
      <c r="I604" s="245"/>
      <c r="J604" s="245"/>
      <c r="K604" s="245"/>
      <c r="L604" s="245"/>
      <c r="M604" s="245"/>
      <c r="N604" s="245"/>
      <c r="O604" s="245"/>
      <c r="P604" s="245"/>
      <c r="Q604" s="245"/>
      <c r="R604" s="245"/>
      <c r="S604" s="245"/>
      <c r="T604" s="245"/>
      <c r="U604" s="245"/>
      <c r="V604" s="245"/>
      <c r="W604" s="245"/>
      <c r="X604" s="245"/>
      <c r="Y604" s="245"/>
      <c r="Z604" s="245"/>
      <c r="AA604" s="245"/>
      <c r="AB604" s="245"/>
      <c r="AC604" s="245"/>
      <c r="AD604" s="245"/>
      <c r="AE604" s="245"/>
    </row>
    <row r="605" ht="15.75" customHeight="1">
      <c r="A605" s="245"/>
      <c r="B605" s="245"/>
      <c r="C605" s="245"/>
      <c r="D605" s="245"/>
      <c r="E605" s="245"/>
      <c r="F605" s="245"/>
      <c r="G605" s="245"/>
      <c r="H605" s="245"/>
      <c r="I605" s="245"/>
      <c r="J605" s="245"/>
      <c r="K605" s="245"/>
      <c r="L605" s="245"/>
      <c r="M605" s="245"/>
      <c r="N605" s="245"/>
      <c r="O605" s="245"/>
      <c r="P605" s="245"/>
      <c r="Q605" s="245"/>
      <c r="R605" s="245"/>
      <c r="S605" s="245"/>
      <c r="T605" s="245"/>
      <c r="U605" s="245"/>
      <c r="V605" s="245"/>
      <c r="W605" s="245"/>
      <c r="X605" s="245"/>
      <c r="Y605" s="245"/>
      <c r="Z605" s="245"/>
      <c r="AA605" s="245"/>
      <c r="AB605" s="245"/>
      <c r="AC605" s="245"/>
      <c r="AD605" s="245"/>
      <c r="AE605" s="245"/>
    </row>
    <row r="606" ht="15.75" customHeight="1">
      <c r="A606" s="245"/>
      <c r="B606" s="245"/>
      <c r="C606" s="245"/>
      <c r="D606" s="245"/>
      <c r="E606" s="245"/>
      <c r="F606" s="245"/>
      <c r="G606" s="245"/>
      <c r="H606" s="245"/>
      <c r="I606" s="245"/>
      <c r="J606" s="245"/>
      <c r="K606" s="245"/>
      <c r="L606" s="245"/>
      <c r="M606" s="245"/>
      <c r="N606" s="245"/>
      <c r="O606" s="245"/>
      <c r="P606" s="245"/>
      <c r="Q606" s="245"/>
      <c r="R606" s="245"/>
      <c r="S606" s="245"/>
      <c r="T606" s="245"/>
      <c r="U606" s="245"/>
      <c r="V606" s="245"/>
      <c r="W606" s="245"/>
      <c r="X606" s="245"/>
      <c r="Y606" s="245"/>
      <c r="Z606" s="245"/>
      <c r="AA606" s="245"/>
      <c r="AB606" s="245"/>
      <c r="AC606" s="245"/>
      <c r="AD606" s="245"/>
      <c r="AE606" s="245"/>
    </row>
    <row r="607" ht="15.75" customHeight="1">
      <c r="A607" s="245"/>
      <c r="B607" s="245"/>
      <c r="C607" s="245"/>
      <c r="D607" s="245"/>
      <c r="E607" s="245"/>
      <c r="F607" s="245"/>
      <c r="G607" s="245"/>
      <c r="H607" s="245"/>
      <c r="I607" s="245"/>
      <c r="J607" s="245"/>
      <c r="K607" s="245"/>
      <c r="L607" s="245"/>
      <c r="M607" s="245"/>
      <c r="N607" s="245"/>
      <c r="O607" s="245"/>
      <c r="P607" s="245"/>
      <c r="Q607" s="245"/>
      <c r="R607" s="245"/>
      <c r="S607" s="245"/>
      <c r="T607" s="245"/>
      <c r="U607" s="245"/>
      <c r="V607" s="245"/>
      <c r="W607" s="245"/>
      <c r="X607" s="245"/>
      <c r="Y607" s="245"/>
      <c r="Z607" s="245"/>
      <c r="AA607" s="245"/>
      <c r="AB607" s="245"/>
      <c r="AC607" s="245"/>
      <c r="AD607" s="245"/>
      <c r="AE607" s="245"/>
    </row>
    <row r="608" ht="15.75" customHeight="1">
      <c r="A608" s="245"/>
      <c r="B608" s="245"/>
      <c r="C608" s="245"/>
      <c r="D608" s="245"/>
      <c r="E608" s="245"/>
      <c r="F608" s="245"/>
      <c r="G608" s="245"/>
      <c r="H608" s="245"/>
      <c r="I608" s="245"/>
      <c r="J608" s="245"/>
      <c r="K608" s="245"/>
      <c r="L608" s="245"/>
      <c r="M608" s="245"/>
      <c r="N608" s="245"/>
      <c r="O608" s="245"/>
      <c r="P608" s="245"/>
      <c r="Q608" s="245"/>
      <c r="R608" s="245"/>
      <c r="S608" s="245"/>
      <c r="T608" s="245"/>
      <c r="U608" s="245"/>
      <c r="V608" s="245"/>
      <c r="W608" s="245"/>
      <c r="X608" s="245"/>
      <c r="Y608" s="245"/>
      <c r="Z608" s="245"/>
      <c r="AA608" s="245"/>
      <c r="AB608" s="245"/>
      <c r="AC608" s="245"/>
      <c r="AD608" s="245"/>
      <c r="AE608" s="245"/>
    </row>
    <row r="609" ht="15.75" customHeight="1">
      <c r="A609" s="245"/>
      <c r="B609" s="245"/>
      <c r="C609" s="245"/>
      <c r="D609" s="245"/>
      <c r="E609" s="245"/>
      <c r="F609" s="245"/>
      <c r="G609" s="245"/>
      <c r="H609" s="245"/>
      <c r="I609" s="245"/>
      <c r="J609" s="245"/>
      <c r="K609" s="245"/>
      <c r="L609" s="245"/>
      <c r="M609" s="245"/>
      <c r="N609" s="245"/>
      <c r="O609" s="245"/>
      <c r="P609" s="245"/>
      <c r="Q609" s="245"/>
      <c r="R609" s="245"/>
      <c r="S609" s="245"/>
      <c r="T609" s="245"/>
      <c r="U609" s="245"/>
      <c r="V609" s="245"/>
      <c r="W609" s="245"/>
      <c r="X609" s="245"/>
      <c r="Y609" s="245"/>
      <c r="Z609" s="245"/>
      <c r="AA609" s="245"/>
      <c r="AB609" s="245"/>
      <c r="AC609" s="245"/>
      <c r="AD609" s="245"/>
      <c r="AE609" s="245"/>
    </row>
    <row r="610" ht="15.75" customHeight="1">
      <c r="A610" s="245"/>
      <c r="B610" s="245"/>
      <c r="C610" s="245"/>
      <c r="D610" s="245"/>
      <c r="E610" s="245"/>
      <c r="F610" s="245"/>
      <c r="G610" s="245"/>
      <c r="H610" s="245"/>
      <c r="I610" s="245"/>
      <c r="J610" s="245"/>
      <c r="K610" s="245"/>
      <c r="L610" s="245"/>
      <c r="M610" s="245"/>
      <c r="N610" s="245"/>
      <c r="O610" s="245"/>
      <c r="P610" s="245"/>
      <c r="Q610" s="245"/>
      <c r="R610" s="245"/>
      <c r="S610" s="245"/>
      <c r="T610" s="245"/>
      <c r="U610" s="245"/>
      <c r="V610" s="245"/>
      <c r="W610" s="245"/>
      <c r="X610" s="245"/>
      <c r="Y610" s="245"/>
      <c r="Z610" s="245"/>
      <c r="AA610" s="245"/>
      <c r="AB610" s="245"/>
      <c r="AC610" s="245"/>
      <c r="AD610" s="245"/>
      <c r="AE610" s="245"/>
    </row>
    <row r="611" ht="15.75" customHeight="1">
      <c r="A611" s="245"/>
      <c r="B611" s="245"/>
      <c r="C611" s="245"/>
      <c r="D611" s="245"/>
      <c r="E611" s="245"/>
      <c r="F611" s="245"/>
      <c r="G611" s="245"/>
      <c r="H611" s="245"/>
      <c r="I611" s="245"/>
      <c r="J611" s="245"/>
      <c r="K611" s="245"/>
      <c r="L611" s="245"/>
      <c r="M611" s="245"/>
      <c r="N611" s="245"/>
      <c r="O611" s="245"/>
      <c r="P611" s="245"/>
      <c r="Q611" s="245"/>
      <c r="R611" s="245"/>
      <c r="S611" s="245"/>
      <c r="T611" s="245"/>
      <c r="U611" s="245"/>
      <c r="V611" s="245"/>
      <c r="W611" s="245"/>
      <c r="X611" s="245"/>
      <c r="Y611" s="245"/>
      <c r="Z611" s="245"/>
      <c r="AA611" s="245"/>
      <c r="AB611" s="245"/>
      <c r="AC611" s="245"/>
      <c r="AD611" s="245"/>
      <c r="AE611" s="245"/>
    </row>
    <row r="612" ht="15.75" customHeight="1">
      <c r="A612" s="245"/>
      <c r="B612" s="245"/>
      <c r="C612" s="245"/>
      <c r="D612" s="245"/>
      <c r="E612" s="245"/>
      <c r="F612" s="245"/>
      <c r="G612" s="245"/>
      <c r="H612" s="245"/>
      <c r="I612" s="245"/>
      <c r="J612" s="245"/>
      <c r="K612" s="245"/>
      <c r="L612" s="245"/>
      <c r="M612" s="245"/>
      <c r="N612" s="245"/>
      <c r="O612" s="245"/>
      <c r="P612" s="245"/>
      <c r="Q612" s="245"/>
      <c r="R612" s="245"/>
      <c r="S612" s="245"/>
      <c r="T612" s="245"/>
      <c r="U612" s="245"/>
      <c r="V612" s="245"/>
      <c r="W612" s="245"/>
      <c r="X612" s="245"/>
      <c r="Y612" s="245"/>
      <c r="Z612" s="245"/>
      <c r="AA612" s="245"/>
      <c r="AB612" s="245"/>
      <c r="AC612" s="245"/>
      <c r="AD612" s="245"/>
      <c r="AE612" s="245"/>
    </row>
    <row r="613" ht="15.75" customHeight="1">
      <c r="A613" s="245"/>
      <c r="B613" s="245"/>
      <c r="C613" s="245"/>
      <c r="D613" s="245"/>
      <c r="E613" s="245"/>
      <c r="F613" s="245"/>
      <c r="G613" s="245"/>
      <c r="H613" s="245"/>
      <c r="I613" s="245"/>
      <c r="J613" s="245"/>
      <c r="K613" s="245"/>
      <c r="L613" s="245"/>
      <c r="M613" s="245"/>
      <c r="N613" s="245"/>
      <c r="O613" s="245"/>
      <c r="P613" s="245"/>
      <c r="Q613" s="245"/>
      <c r="R613" s="245"/>
      <c r="S613" s="245"/>
      <c r="T613" s="245"/>
      <c r="U613" s="245"/>
      <c r="V613" s="245"/>
      <c r="W613" s="245"/>
      <c r="X613" s="245"/>
      <c r="Y613" s="245"/>
      <c r="Z613" s="245"/>
      <c r="AA613" s="245"/>
      <c r="AB613" s="245"/>
      <c r="AC613" s="245"/>
      <c r="AD613" s="245"/>
      <c r="AE613" s="245"/>
    </row>
    <row r="614" ht="15.75" customHeight="1">
      <c r="A614" s="245"/>
      <c r="B614" s="245"/>
      <c r="C614" s="245"/>
      <c r="D614" s="245"/>
      <c r="E614" s="245"/>
      <c r="F614" s="245"/>
      <c r="G614" s="245"/>
      <c r="H614" s="245"/>
      <c r="I614" s="245"/>
      <c r="J614" s="245"/>
      <c r="K614" s="245"/>
      <c r="L614" s="245"/>
      <c r="M614" s="245"/>
      <c r="N614" s="245"/>
      <c r="O614" s="245"/>
      <c r="P614" s="245"/>
      <c r="Q614" s="245"/>
      <c r="R614" s="245"/>
      <c r="S614" s="245"/>
      <c r="T614" s="245"/>
      <c r="U614" s="245"/>
      <c r="V614" s="245"/>
      <c r="W614" s="245"/>
      <c r="X614" s="245"/>
      <c r="Y614" s="245"/>
      <c r="Z614" s="245"/>
      <c r="AA614" s="245"/>
      <c r="AB614" s="245"/>
      <c r="AC614" s="245"/>
      <c r="AD614" s="245"/>
      <c r="AE614" s="245"/>
    </row>
    <row r="615" ht="15.75" customHeight="1">
      <c r="A615" s="245"/>
      <c r="B615" s="245"/>
      <c r="C615" s="245"/>
      <c r="D615" s="245"/>
      <c r="E615" s="245"/>
      <c r="F615" s="245"/>
      <c r="G615" s="245"/>
      <c r="H615" s="245"/>
      <c r="I615" s="245"/>
      <c r="J615" s="245"/>
      <c r="K615" s="245"/>
      <c r="L615" s="245"/>
      <c r="M615" s="245"/>
      <c r="N615" s="245"/>
      <c r="O615" s="245"/>
      <c r="P615" s="245"/>
      <c r="Q615" s="245"/>
      <c r="R615" s="245"/>
      <c r="S615" s="245"/>
      <c r="T615" s="245"/>
      <c r="U615" s="245"/>
      <c r="V615" s="245"/>
      <c r="W615" s="245"/>
      <c r="X615" s="245"/>
      <c r="Y615" s="245"/>
      <c r="Z615" s="245"/>
      <c r="AA615" s="245"/>
      <c r="AB615" s="245"/>
      <c r="AC615" s="245"/>
      <c r="AD615" s="245"/>
      <c r="AE615" s="245"/>
    </row>
    <row r="616" ht="15.75" customHeight="1">
      <c r="A616" s="245"/>
      <c r="B616" s="245"/>
      <c r="C616" s="245"/>
      <c r="D616" s="245"/>
      <c r="E616" s="245"/>
      <c r="F616" s="245"/>
      <c r="G616" s="245"/>
      <c r="H616" s="245"/>
      <c r="I616" s="245"/>
      <c r="J616" s="245"/>
      <c r="K616" s="245"/>
      <c r="L616" s="245"/>
      <c r="M616" s="245"/>
      <c r="N616" s="245"/>
      <c r="O616" s="245"/>
      <c r="P616" s="245"/>
      <c r="Q616" s="245"/>
      <c r="R616" s="245"/>
      <c r="S616" s="245"/>
      <c r="T616" s="245"/>
      <c r="U616" s="245"/>
      <c r="V616" s="245"/>
      <c r="W616" s="245"/>
      <c r="X616" s="245"/>
      <c r="Y616" s="245"/>
      <c r="Z616" s="245"/>
      <c r="AA616" s="245"/>
      <c r="AB616" s="245"/>
      <c r="AC616" s="245"/>
      <c r="AD616" s="245"/>
      <c r="AE616" s="245"/>
    </row>
    <row r="617" ht="15.75" customHeight="1">
      <c r="A617" s="245"/>
      <c r="B617" s="245"/>
      <c r="C617" s="245"/>
      <c r="D617" s="245"/>
      <c r="E617" s="245"/>
      <c r="F617" s="245"/>
      <c r="G617" s="245"/>
      <c r="H617" s="245"/>
      <c r="I617" s="245"/>
      <c r="J617" s="245"/>
      <c r="K617" s="245"/>
      <c r="L617" s="245"/>
      <c r="M617" s="245"/>
      <c r="N617" s="245"/>
      <c r="O617" s="245"/>
      <c r="P617" s="245"/>
      <c r="Q617" s="245"/>
      <c r="R617" s="245"/>
      <c r="S617" s="245"/>
      <c r="T617" s="245"/>
      <c r="U617" s="245"/>
      <c r="V617" s="245"/>
      <c r="W617" s="245"/>
      <c r="X617" s="245"/>
      <c r="Y617" s="245"/>
      <c r="Z617" s="245"/>
      <c r="AA617" s="245"/>
      <c r="AB617" s="245"/>
      <c r="AC617" s="245"/>
      <c r="AD617" s="245"/>
      <c r="AE617" s="245"/>
    </row>
    <row r="618" ht="15.75" customHeight="1">
      <c r="A618" s="245"/>
      <c r="B618" s="245"/>
      <c r="C618" s="245"/>
      <c r="D618" s="245"/>
      <c r="E618" s="245"/>
      <c r="F618" s="245"/>
      <c r="G618" s="245"/>
      <c r="H618" s="245"/>
      <c r="I618" s="245"/>
      <c r="J618" s="245"/>
      <c r="K618" s="245"/>
      <c r="L618" s="245"/>
      <c r="M618" s="245"/>
      <c r="N618" s="245"/>
      <c r="O618" s="245"/>
      <c r="P618" s="245"/>
      <c r="Q618" s="245"/>
      <c r="R618" s="245"/>
      <c r="S618" s="245"/>
      <c r="T618" s="245"/>
      <c r="U618" s="245"/>
      <c r="V618" s="245"/>
      <c r="W618" s="245"/>
      <c r="X618" s="245"/>
      <c r="Y618" s="245"/>
      <c r="Z618" s="245"/>
      <c r="AA618" s="245"/>
      <c r="AB618" s="245"/>
      <c r="AC618" s="245"/>
      <c r="AD618" s="245"/>
      <c r="AE618" s="245"/>
    </row>
    <row r="619" ht="15.75" customHeight="1">
      <c r="A619" s="245"/>
      <c r="B619" s="245"/>
      <c r="C619" s="245"/>
      <c r="D619" s="245"/>
      <c r="E619" s="245"/>
      <c r="F619" s="245"/>
      <c r="G619" s="245"/>
      <c r="H619" s="245"/>
      <c r="I619" s="245"/>
      <c r="J619" s="245"/>
      <c r="K619" s="245"/>
      <c r="L619" s="245"/>
      <c r="M619" s="245"/>
      <c r="N619" s="245"/>
      <c r="O619" s="245"/>
      <c r="P619" s="245"/>
      <c r="Q619" s="245"/>
      <c r="R619" s="245"/>
      <c r="S619" s="245"/>
      <c r="T619" s="245"/>
      <c r="U619" s="245"/>
      <c r="V619" s="245"/>
      <c r="W619" s="245"/>
      <c r="X619" s="245"/>
      <c r="Y619" s="245"/>
      <c r="Z619" s="245"/>
      <c r="AA619" s="245"/>
      <c r="AB619" s="245"/>
      <c r="AC619" s="245"/>
      <c r="AD619" s="245"/>
      <c r="AE619" s="245"/>
    </row>
    <row r="620" ht="15.75" customHeight="1">
      <c r="A620" s="245"/>
      <c r="B620" s="245"/>
      <c r="C620" s="245"/>
      <c r="D620" s="245"/>
      <c r="E620" s="245"/>
      <c r="F620" s="245"/>
      <c r="G620" s="245"/>
      <c r="H620" s="245"/>
      <c r="I620" s="245"/>
      <c r="J620" s="245"/>
      <c r="K620" s="245"/>
      <c r="L620" s="245"/>
      <c r="M620" s="245"/>
      <c r="N620" s="245"/>
      <c r="O620" s="245"/>
      <c r="P620" s="245"/>
      <c r="Q620" s="245"/>
      <c r="R620" s="245"/>
      <c r="S620" s="245"/>
      <c r="T620" s="245"/>
      <c r="U620" s="245"/>
      <c r="V620" s="245"/>
      <c r="W620" s="245"/>
      <c r="X620" s="245"/>
      <c r="Y620" s="245"/>
      <c r="Z620" s="245"/>
      <c r="AA620" s="245"/>
      <c r="AB620" s="245"/>
      <c r="AC620" s="245"/>
      <c r="AD620" s="245"/>
      <c r="AE620" s="245"/>
    </row>
    <row r="621" ht="15.75" customHeight="1">
      <c r="A621" s="245"/>
      <c r="B621" s="245"/>
      <c r="C621" s="245"/>
      <c r="D621" s="245"/>
      <c r="E621" s="245"/>
      <c r="F621" s="245"/>
      <c r="G621" s="245"/>
      <c r="H621" s="245"/>
      <c r="I621" s="245"/>
      <c r="J621" s="245"/>
      <c r="K621" s="245"/>
      <c r="L621" s="245"/>
      <c r="M621" s="245"/>
      <c r="N621" s="245"/>
      <c r="O621" s="245"/>
      <c r="P621" s="245"/>
      <c r="Q621" s="245"/>
      <c r="R621" s="245"/>
      <c r="S621" s="245"/>
      <c r="T621" s="245"/>
      <c r="U621" s="245"/>
      <c r="V621" s="245"/>
      <c r="W621" s="245"/>
      <c r="X621" s="245"/>
      <c r="Y621" s="245"/>
      <c r="Z621" s="245"/>
      <c r="AA621" s="245"/>
      <c r="AB621" s="245"/>
      <c r="AC621" s="245"/>
      <c r="AD621" s="245"/>
      <c r="AE621" s="245"/>
    </row>
    <row r="622" ht="15.75" customHeight="1">
      <c r="A622" s="245"/>
      <c r="B622" s="245"/>
      <c r="C622" s="245"/>
      <c r="D622" s="245"/>
      <c r="E622" s="245"/>
      <c r="F622" s="245"/>
      <c r="G622" s="245"/>
      <c r="H622" s="245"/>
      <c r="I622" s="245"/>
      <c r="J622" s="245"/>
      <c r="K622" s="245"/>
      <c r="L622" s="245"/>
      <c r="M622" s="245"/>
      <c r="N622" s="245"/>
      <c r="O622" s="245"/>
      <c r="P622" s="245"/>
      <c r="Q622" s="245"/>
      <c r="R622" s="245"/>
      <c r="S622" s="245"/>
      <c r="T622" s="245"/>
      <c r="U622" s="245"/>
      <c r="V622" s="245"/>
      <c r="W622" s="245"/>
      <c r="X622" s="245"/>
      <c r="Y622" s="245"/>
      <c r="Z622" s="245"/>
      <c r="AA622" s="245"/>
      <c r="AB622" s="245"/>
      <c r="AC622" s="245"/>
      <c r="AD622" s="245"/>
      <c r="AE622" s="245"/>
    </row>
    <row r="623" ht="15.75" customHeight="1">
      <c r="A623" s="245"/>
      <c r="B623" s="245"/>
      <c r="C623" s="245"/>
      <c r="D623" s="245"/>
      <c r="E623" s="245"/>
      <c r="F623" s="245"/>
      <c r="G623" s="245"/>
      <c r="H623" s="245"/>
      <c r="I623" s="245"/>
      <c r="J623" s="245"/>
      <c r="K623" s="245"/>
      <c r="L623" s="245"/>
      <c r="M623" s="245"/>
      <c r="N623" s="245"/>
      <c r="O623" s="245"/>
      <c r="P623" s="245"/>
      <c r="Q623" s="245"/>
      <c r="R623" s="245"/>
      <c r="S623" s="245"/>
      <c r="T623" s="245"/>
      <c r="U623" s="245"/>
      <c r="V623" s="245"/>
      <c r="W623" s="245"/>
      <c r="X623" s="245"/>
      <c r="Y623" s="245"/>
      <c r="Z623" s="245"/>
      <c r="AA623" s="245"/>
      <c r="AB623" s="245"/>
      <c r="AC623" s="245"/>
      <c r="AD623" s="245"/>
      <c r="AE623" s="245"/>
    </row>
    <row r="624" ht="15.75" customHeight="1">
      <c r="A624" s="245"/>
      <c r="B624" s="245"/>
      <c r="C624" s="245"/>
      <c r="D624" s="245"/>
      <c r="E624" s="245"/>
      <c r="F624" s="245"/>
      <c r="G624" s="245"/>
      <c r="H624" s="245"/>
      <c r="I624" s="245"/>
      <c r="J624" s="245"/>
      <c r="K624" s="245"/>
      <c r="L624" s="245"/>
      <c r="M624" s="245"/>
      <c r="N624" s="245"/>
      <c r="O624" s="245"/>
      <c r="P624" s="245"/>
      <c r="Q624" s="245"/>
      <c r="R624" s="245"/>
      <c r="S624" s="245"/>
      <c r="T624" s="245"/>
      <c r="U624" s="245"/>
      <c r="V624" s="245"/>
      <c r="W624" s="245"/>
      <c r="X624" s="245"/>
      <c r="Y624" s="245"/>
      <c r="Z624" s="245"/>
      <c r="AA624" s="245"/>
      <c r="AB624" s="245"/>
      <c r="AC624" s="245"/>
      <c r="AD624" s="245"/>
      <c r="AE624" s="245"/>
    </row>
    <row r="625" ht="15.75" customHeight="1">
      <c r="A625" s="245"/>
      <c r="B625" s="245"/>
      <c r="C625" s="245"/>
      <c r="D625" s="245"/>
      <c r="E625" s="245"/>
      <c r="F625" s="245"/>
      <c r="G625" s="245"/>
      <c r="H625" s="245"/>
      <c r="I625" s="245"/>
      <c r="J625" s="245"/>
      <c r="K625" s="245"/>
      <c r="L625" s="245"/>
      <c r="M625" s="245"/>
      <c r="N625" s="245"/>
      <c r="O625" s="245"/>
      <c r="P625" s="245"/>
      <c r="Q625" s="245"/>
      <c r="R625" s="245"/>
      <c r="S625" s="245"/>
      <c r="T625" s="245"/>
      <c r="U625" s="245"/>
      <c r="V625" s="245"/>
      <c r="W625" s="245"/>
      <c r="X625" s="245"/>
      <c r="Y625" s="245"/>
      <c r="Z625" s="245"/>
      <c r="AA625" s="245"/>
      <c r="AB625" s="245"/>
      <c r="AC625" s="245"/>
      <c r="AD625" s="245"/>
      <c r="AE625" s="245"/>
    </row>
    <row r="626" ht="15.75" customHeight="1">
      <c r="A626" s="245"/>
      <c r="B626" s="245"/>
      <c r="C626" s="245"/>
      <c r="D626" s="245"/>
      <c r="E626" s="245"/>
      <c r="F626" s="245"/>
      <c r="G626" s="245"/>
      <c r="H626" s="245"/>
      <c r="I626" s="245"/>
      <c r="J626" s="245"/>
      <c r="K626" s="245"/>
      <c r="L626" s="245"/>
      <c r="M626" s="245"/>
      <c r="N626" s="245"/>
      <c r="O626" s="245"/>
      <c r="P626" s="245"/>
      <c r="Q626" s="245"/>
      <c r="R626" s="245"/>
      <c r="S626" s="245"/>
      <c r="T626" s="245"/>
      <c r="U626" s="245"/>
      <c r="V626" s="245"/>
      <c r="W626" s="245"/>
      <c r="X626" s="245"/>
      <c r="Y626" s="245"/>
      <c r="Z626" s="245"/>
      <c r="AA626" s="245"/>
      <c r="AB626" s="245"/>
      <c r="AC626" s="245"/>
      <c r="AD626" s="245"/>
      <c r="AE626" s="245"/>
    </row>
    <row r="627" ht="15.75" customHeight="1">
      <c r="A627" s="245"/>
      <c r="B627" s="245"/>
      <c r="C627" s="245"/>
      <c r="D627" s="245"/>
      <c r="E627" s="245"/>
      <c r="F627" s="245"/>
      <c r="G627" s="245"/>
      <c r="H627" s="245"/>
      <c r="I627" s="245"/>
      <c r="J627" s="245"/>
      <c r="K627" s="245"/>
      <c r="L627" s="245"/>
      <c r="M627" s="245"/>
      <c r="N627" s="245"/>
      <c r="O627" s="245"/>
      <c r="P627" s="245"/>
      <c r="Q627" s="245"/>
      <c r="R627" s="245"/>
      <c r="S627" s="245"/>
      <c r="T627" s="245"/>
      <c r="U627" s="245"/>
      <c r="V627" s="245"/>
      <c r="W627" s="245"/>
      <c r="X627" s="245"/>
      <c r="Y627" s="245"/>
      <c r="Z627" s="245"/>
      <c r="AA627" s="245"/>
      <c r="AB627" s="245"/>
      <c r="AC627" s="245"/>
      <c r="AD627" s="245"/>
      <c r="AE627" s="245"/>
    </row>
    <row r="628" ht="15.75" customHeight="1">
      <c r="A628" s="245"/>
      <c r="B628" s="245"/>
      <c r="C628" s="245"/>
      <c r="D628" s="245"/>
      <c r="E628" s="245"/>
      <c r="F628" s="245"/>
      <c r="G628" s="245"/>
      <c r="H628" s="245"/>
      <c r="I628" s="245"/>
      <c r="J628" s="245"/>
      <c r="K628" s="245"/>
      <c r="L628" s="245"/>
      <c r="M628" s="245"/>
      <c r="N628" s="245"/>
      <c r="O628" s="245"/>
      <c r="P628" s="245"/>
      <c r="Q628" s="245"/>
      <c r="R628" s="245"/>
      <c r="S628" s="245"/>
      <c r="T628" s="245"/>
      <c r="U628" s="245"/>
      <c r="V628" s="245"/>
      <c r="W628" s="245"/>
      <c r="X628" s="245"/>
      <c r="Y628" s="245"/>
      <c r="Z628" s="245"/>
      <c r="AA628" s="245"/>
      <c r="AB628" s="245"/>
      <c r="AC628" s="245"/>
      <c r="AD628" s="245"/>
      <c r="AE628" s="245"/>
    </row>
    <row r="629" ht="15.75" customHeight="1">
      <c r="A629" s="245"/>
      <c r="B629" s="245"/>
      <c r="C629" s="245"/>
      <c r="D629" s="245"/>
      <c r="E629" s="245"/>
      <c r="F629" s="245"/>
      <c r="G629" s="245"/>
      <c r="H629" s="245"/>
      <c r="I629" s="245"/>
      <c r="J629" s="245"/>
      <c r="K629" s="245"/>
      <c r="L629" s="245"/>
      <c r="M629" s="245"/>
      <c r="N629" s="245"/>
      <c r="O629" s="245"/>
      <c r="P629" s="245"/>
      <c r="Q629" s="245"/>
      <c r="R629" s="245"/>
      <c r="S629" s="245"/>
      <c r="T629" s="245"/>
      <c r="U629" s="245"/>
      <c r="V629" s="245"/>
      <c r="W629" s="245"/>
      <c r="X629" s="245"/>
      <c r="Y629" s="245"/>
      <c r="Z629" s="245"/>
      <c r="AA629" s="245"/>
      <c r="AB629" s="245"/>
      <c r="AC629" s="245"/>
      <c r="AD629" s="245"/>
      <c r="AE629" s="245"/>
    </row>
    <row r="630" ht="15.75" customHeight="1">
      <c r="A630" s="245"/>
      <c r="B630" s="245"/>
      <c r="C630" s="245"/>
      <c r="D630" s="245"/>
      <c r="E630" s="245"/>
      <c r="F630" s="245"/>
      <c r="G630" s="245"/>
      <c r="H630" s="245"/>
      <c r="I630" s="245"/>
      <c r="J630" s="245"/>
      <c r="K630" s="245"/>
      <c r="L630" s="245"/>
      <c r="M630" s="245"/>
      <c r="N630" s="245"/>
      <c r="O630" s="245"/>
      <c r="P630" s="245"/>
      <c r="Q630" s="245"/>
      <c r="R630" s="245"/>
      <c r="S630" s="245"/>
      <c r="T630" s="245"/>
      <c r="U630" s="245"/>
      <c r="V630" s="245"/>
      <c r="W630" s="245"/>
      <c r="X630" s="245"/>
      <c r="Y630" s="245"/>
      <c r="Z630" s="245"/>
      <c r="AA630" s="245"/>
      <c r="AB630" s="245"/>
      <c r="AC630" s="245"/>
      <c r="AD630" s="245"/>
      <c r="AE630" s="245"/>
    </row>
    <row r="631" ht="15.75" customHeight="1">
      <c r="A631" s="245"/>
      <c r="B631" s="245"/>
      <c r="C631" s="245"/>
      <c r="D631" s="245"/>
      <c r="E631" s="245"/>
      <c r="F631" s="245"/>
      <c r="G631" s="245"/>
      <c r="H631" s="245"/>
      <c r="I631" s="245"/>
      <c r="J631" s="245"/>
      <c r="K631" s="245"/>
      <c r="L631" s="245"/>
      <c r="M631" s="245"/>
      <c r="N631" s="245"/>
      <c r="O631" s="245"/>
      <c r="P631" s="245"/>
      <c r="Q631" s="245"/>
      <c r="R631" s="245"/>
      <c r="S631" s="245"/>
      <c r="T631" s="245"/>
      <c r="U631" s="245"/>
      <c r="V631" s="245"/>
      <c r="W631" s="245"/>
      <c r="X631" s="245"/>
      <c r="Y631" s="245"/>
      <c r="Z631" s="245"/>
      <c r="AA631" s="245"/>
      <c r="AB631" s="245"/>
      <c r="AC631" s="245"/>
      <c r="AD631" s="245"/>
      <c r="AE631" s="245"/>
    </row>
    <row r="632" ht="15.75" customHeight="1">
      <c r="A632" s="245"/>
      <c r="B632" s="245"/>
      <c r="C632" s="245"/>
      <c r="D632" s="245"/>
      <c r="E632" s="245"/>
      <c r="F632" s="245"/>
      <c r="G632" s="245"/>
      <c r="H632" s="245"/>
      <c r="I632" s="245"/>
      <c r="J632" s="245"/>
      <c r="K632" s="245"/>
      <c r="L632" s="245"/>
      <c r="M632" s="245"/>
      <c r="N632" s="245"/>
      <c r="O632" s="245"/>
      <c r="P632" s="245"/>
      <c r="Q632" s="245"/>
      <c r="R632" s="245"/>
      <c r="S632" s="245"/>
      <c r="T632" s="245"/>
      <c r="U632" s="245"/>
      <c r="V632" s="245"/>
      <c r="W632" s="245"/>
      <c r="X632" s="245"/>
      <c r="Y632" s="245"/>
      <c r="Z632" s="245"/>
      <c r="AA632" s="245"/>
      <c r="AB632" s="245"/>
      <c r="AC632" s="245"/>
      <c r="AD632" s="245"/>
      <c r="AE632" s="245"/>
    </row>
    <row r="633" ht="15.75" customHeight="1">
      <c r="A633" s="245"/>
      <c r="B633" s="245"/>
      <c r="C633" s="245"/>
      <c r="D633" s="245"/>
      <c r="E633" s="245"/>
      <c r="F633" s="245"/>
      <c r="G633" s="245"/>
      <c r="H633" s="245"/>
      <c r="I633" s="245"/>
      <c r="J633" s="245"/>
      <c r="K633" s="245"/>
      <c r="L633" s="245"/>
      <c r="M633" s="245"/>
      <c r="N633" s="245"/>
      <c r="O633" s="245"/>
      <c r="P633" s="245"/>
      <c r="Q633" s="245"/>
      <c r="R633" s="245"/>
      <c r="S633" s="245"/>
      <c r="T633" s="245"/>
      <c r="U633" s="245"/>
      <c r="V633" s="245"/>
      <c r="W633" s="245"/>
      <c r="X633" s="245"/>
      <c r="Y633" s="245"/>
      <c r="Z633" s="245"/>
      <c r="AA633" s="245"/>
      <c r="AB633" s="245"/>
      <c r="AC633" s="245"/>
      <c r="AD633" s="245"/>
      <c r="AE633" s="245"/>
    </row>
    <row r="634" ht="15.75" customHeight="1">
      <c r="A634" s="245"/>
      <c r="B634" s="245"/>
      <c r="C634" s="245"/>
      <c r="D634" s="245"/>
      <c r="E634" s="245"/>
      <c r="F634" s="245"/>
      <c r="G634" s="245"/>
      <c r="H634" s="245"/>
      <c r="I634" s="245"/>
      <c r="J634" s="245"/>
      <c r="K634" s="245"/>
      <c r="L634" s="245"/>
      <c r="M634" s="245"/>
      <c r="N634" s="245"/>
      <c r="O634" s="245"/>
      <c r="P634" s="245"/>
      <c r="Q634" s="245"/>
      <c r="R634" s="245"/>
      <c r="S634" s="245"/>
      <c r="T634" s="245"/>
      <c r="U634" s="245"/>
      <c r="V634" s="245"/>
      <c r="W634" s="245"/>
      <c r="X634" s="245"/>
      <c r="Y634" s="245"/>
      <c r="Z634" s="245"/>
      <c r="AA634" s="245"/>
      <c r="AB634" s="245"/>
      <c r="AC634" s="245"/>
      <c r="AD634" s="245"/>
      <c r="AE634" s="245"/>
    </row>
    <row r="635" ht="15.75" customHeight="1">
      <c r="A635" s="245"/>
      <c r="B635" s="245"/>
      <c r="C635" s="245"/>
      <c r="D635" s="245"/>
      <c r="E635" s="245"/>
      <c r="F635" s="245"/>
      <c r="G635" s="245"/>
      <c r="H635" s="245"/>
      <c r="I635" s="245"/>
      <c r="J635" s="245"/>
      <c r="K635" s="245"/>
      <c r="L635" s="245"/>
      <c r="M635" s="245"/>
      <c r="N635" s="245"/>
      <c r="O635" s="245"/>
      <c r="P635" s="245"/>
      <c r="Q635" s="245"/>
      <c r="R635" s="245"/>
      <c r="S635" s="245"/>
      <c r="T635" s="245"/>
      <c r="U635" s="245"/>
      <c r="V635" s="245"/>
      <c r="W635" s="245"/>
      <c r="X635" s="245"/>
      <c r="Y635" s="245"/>
      <c r="Z635" s="245"/>
      <c r="AA635" s="245"/>
      <c r="AB635" s="245"/>
      <c r="AC635" s="245"/>
      <c r="AD635" s="245"/>
      <c r="AE635" s="245"/>
    </row>
    <row r="636" ht="15.75" customHeight="1">
      <c r="A636" s="245"/>
      <c r="B636" s="245"/>
      <c r="C636" s="245"/>
      <c r="D636" s="245"/>
      <c r="E636" s="245"/>
      <c r="F636" s="245"/>
      <c r="G636" s="245"/>
      <c r="H636" s="245"/>
      <c r="I636" s="245"/>
      <c r="J636" s="245"/>
      <c r="K636" s="245"/>
      <c r="L636" s="245"/>
      <c r="M636" s="245"/>
      <c r="N636" s="245"/>
      <c r="O636" s="245"/>
      <c r="P636" s="245"/>
      <c r="Q636" s="245"/>
      <c r="R636" s="245"/>
      <c r="S636" s="245"/>
      <c r="T636" s="245"/>
      <c r="U636" s="245"/>
      <c r="V636" s="245"/>
      <c r="W636" s="245"/>
      <c r="X636" s="245"/>
      <c r="Y636" s="245"/>
      <c r="Z636" s="245"/>
      <c r="AA636" s="245"/>
      <c r="AB636" s="245"/>
      <c r="AC636" s="245"/>
      <c r="AD636" s="245"/>
      <c r="AE636" s="245"/>
    </row>
    <row r="637" ht="15.75" customHeight="1">
      <c r="A637" s="245"/>
      <c r="B637" s="245"/>
      <c r="C637" s="245"/>
      <c r="D637" s="245"/>
      <c r="E637" s="245"/>
      <c r="F637" s="245"/>
      <c r="G637" s="245"/>
      <c r="H637" s="245"/>
      <c r="I637" s="245"/>
      <c r="J637" s="245"/>
      <c r="K637" s="245"/>
      <c r="L637" s="245"/>
      <c r="M637" s="245"/>
      <c r="N637" s="245"/>
      <c r="O637" s="245"/>
      <c r="P637" s="245"/>
      <c r="Q637" s="245"/>
      <c r="R637" s="245"/>
      <c r="S637" s="245"/>
      <c r="T637" s="245"/>
      <c r="U637" s="245"/>
      <c r="V637" s="245"/>
      <c r="W637" s="245"/>
      <c r="X637" s="245"/>
      <c r="Y637" s="245"/>
      <c r="Z637" s="245"/>
      <c r="AA637" s="245"/>
      <c r="AB637" s="245"/>
      <c r="AC637" s="245"/>
      <c r="AD637" s="245"/>
      <c r="AE637" s="245"/>
    </row>
    <row r="638" ht="15.75" customHeight="1">
      <c r="A638" s="245"/>
      <c r="B638" s="245"/>
      <c r="C638" s="245"/>
      <c r="D638" s="245"/>
      <c r="E638" s="245"/>
      <c r="F638" s="245"/>
      <c r="G638" s="245"/>
      <c r="H638" s="245"/>
      <c r="I638" s="245"/>
      <c r="J638" s="245"/>
      <c r="K638" s="245"/>
      <c r="L638" s="245"/>
      <c r="M638" s="245"/>
      <c r="N638" s="245"/>
      <c r="O638" s="245"/>
      <c r="P638" s="245"/>
      <c r="Q638" s="245"/>
      <c r="R638" s="245"/>
      <c r="S638" s="245"/>
      <c r="T638" s="245"/>
      <c r="U638" s="245"/>
      <c r="V638" s="245"/>
      <c r="W638" s="245"/>
      <c r="X638" s="245"/>
      <c r="Y638" s="245"/>
      <c r="Z638" s="245"/>
      <c r="AA638" s="245"/>
      <c r="AB638" s="245"/>
      <c r="AC638" s="245"/>
      <c r="AD638" s="245"/>
      <c r="AE638" s="245"/>
    </row>
    <row r="639" ht="15.75" customHeight="1">
      <c r="A639" s="245"/>
      <c r="B639" s="245"/>
      <c r="C639" s="245"/>
      <c r="D639" s="245"/>
      <c r="E639" s="245"/>
      <c r="F639" s="245"/>
      <c r="G639" s="245"/>
      <c r="H639" s="245"/>
      <c r="I639" s="245"/>
      <c r="J639" s="245"/>
      <c r="K639" s="245"/>
      <c r="L639" s="245"/>
      <c r="M639" s="245"/>
      <c r="N639" s="245"/>
      <c r="O639" s="245"/>
      <c r="P639" s="245"/>
      <c r="Q639" s="245"/>
      <c r="R639" s="245"/>
      <c r="S639" s="245"/>
      <c r="T639" s="245"/>
      <c r="U639" s="245"/>
      <c r="V639" s="245"/>
      <c r="W639" s="245"/>
      <c r="X639" s="245"/>
      <c r="Y639" s="245"/>
      <c r="Z639" s="245"/>
      <c r="AA639" s="245"/>
      <c r="AB639" s="245"/>
      <c r="AC639" s="245"/>
      <c r="AD639" s="245"/>
      <c r="AE639" s="245"/>
    </row>
    <row r="640" ht="15.75" customHeight="1">
      <c r="A640" s="245"/>
      <c r="B640" s="245"/>
      <c r="C640" s="245"/>
      <c r="D640" s="245"/>
      <c r="E640" s="245"/>
      <c r="F640" s="245"/>
      <c r="G640" s="245"/>
      <c r="H640" s="245"/>
      <c r="I640" s="245"/>
      <c r="J640" s="245"/>
      <c r="K640" s="245"/>
      <c r="L640" s="245"/>
      <c r="M640" s="245"/>
      <c r="N640" s="245"/>
      <c r="O640" s="245"/>
      <c r="P640" s="245"/>
      <c r="Q640" s="245"/>
      <c r="R640" s="245"/>
      <c r="S640" s="245"/>
      <c r="T640" s="245"/>
      <c r="U640" s="245"/>
      <c r="V640" s="245"/>
      <c r="W640" s="245"/>
      <c r="X640" s="245"/>
      <c r="Y640" s="245"/>
      <c r="Z640" s="245"/>
      <c r="AA640" s="245"/>
      <c r="AB640" s="245"/>
      <c r="AC640" s="245"/>
      <c r="AD640" s="245"/>
      <c r="AE640" s="245"/>
    </row>
    <row r="641" ht="15.75" customHeight="1">
      <c r="A641" s="245"/>
      <c r="B641" s="245"/>
      <c r="C641" s="245"/>
      <c r="D641" s="245"/>
      <c r="E641" s="245"/>
      <c r="F641" s="245"/>
      <c r="G641" s="245"/>
      <c r="H641" s="245"/>
      <c r="I641" s="245"/>
      <c r="J641" s="245"/>
      <c r="K641" s="245"/>
      <c r="L641" s="245"/>
      <c r="M641" s="245"/>
      <c r="N641" s="245"/>
      <c r="O641" s="245"/>
      <c r="P641" s="245"/>
      <c r="Q641" s="245"/>
      <c r="R641" s="245"/>
      <c r="S641" s="245"/>
      <c r="T641" s="245"/>
      <c r="U641" s="245"/>
      <c r="V641" s="245"/>
      <c r="W641" s="245"/>
      <c r="X641" s="245"/>
      <c r="Y641" s="245"/>
      <c r="Z641" s="245"/>
      <c r="AA641" s="245"/>
      <c r="AB641" s="245"/>
      <c r="AC641" s="245"/>
      <c r="AD641" s="245"/>
      <c r="AE641" s="245"/>
    </row>
    <row r="642" ht="15.75" customHeight="1">
      <c r="A642" s="245"/>
      <c r="B642" s="245"/>
      <c r="C642" s="245"/>
      <c r="D642" s="245"/>
      <c r="E642" s="245"/>
      <c r="F642" s="245"/>
      <c r="G642" s="245"/>
      <c r="H642" s="245"/>
      <c r="I642" s="245"/>
      <c r="J642" s="245"/>
      <c r="K642" s="245"/>
      <c r="L642" s="245"/>
      <c r="M642" s="245"/>
      <c r="N642" s="245"/>
      <c r="O642" s="245"/>
      <c r="P642" s="245"/>
      <c r="Q642" s="245"/>
      <c r="R642" s="245"/>
      <c r="S642" s="245"/>
      <c r="T642" s="245"/>
      <c r="U642" s="245"/>
      <c r="V642" s="245"/>
      <c r="W642" s="245"/>
      <c r="X642" s="245"/>
      <c r="Y642" s="245"/>
      <c r="Z642" s="245"/>
      <c r="AA642" s="245"/>
      <c r="AB642" s="245"/>
      <c r="AC642" s="245"/>
      <c r="AD642" s="245"/>
      <c r="AE642" s="245"/>
    </row>
    <row r="643" ht="15.75" customHeight="1">
      <c r="A643" s="245"/>
      <c r="B643" s="245"/>
      <c r="C643" s="245"/>
      <c r="D643" s="245"/>
      <c r="E643" s="245"/>
      <c r="F643" s="245"/>
      <c r="G643" s="245"/>
      <c r="H643" s="245"/>
      <c r="I643" s="245"/>
      <c r="J643" s="245"/>
      <c r="K643" s="245"/>
      <c r="L643" s="245"/>
      <c r="M643" s="245"/>
      <c r="N643" s="245"/>
      <c r="O643" s="245"/>
      <c r="P643" s="245"/>
      <c r="Q643" s="245"/>
      <c r="R643" s="245"/>
      <c r="S643" s="245"/>
      <c r="T643" s="245"/>
      <c r="U643" s="245"/>
      <c r="V643" s="245"/>
      <c r="W643" s="245"/>
      <c r="X643" s="245"/>
      <c r="Y643" s="245"/>
      <c r="Z643" s="245"/>
      <c r="AA643" s="245"/>
      <c r="AB643" s="245"/>
      <c r="AC643" s="245"/>
      <c r="AD643" s="245"/>
      <c r="AE643" s="245"/>
    </row>
    <row r="644" ht="15.75" customHeight="1">
      <c r="A644" s="245"/>
      <c r="B644" s="245"/>
      <c r="C644" s="245"/>
      <c r="D644" s="245"/>
      <c r="E644" s="245"/>
      <c r="F644" s="245"/>
      <c r="G644" s="245"/>
      <c r="H644" s="245"/>
      <c r="I644" s="245"/>
      <c r="J644" s="245"/>
      <c r="K644" s="245"/>
      <c r="L644" s="245"/>
      <c r="M644" s="245"/>
      <c r="N644" s="245"/>
      <c r="O644" s="245"/>
      <c r="P644" s="245"/>
      <c r="Q644" s="245"/>
      <c r="R644" s="245"/>
      <c r="S644" s="245"/>
      <c r="T644" s="245"/>
      <c r="U644" s="245"/>
      <c r="V644" s="245"/>
      <c r="W644" s="245"/>
      <c r="X644" s="245"/>
      <c r="Y644" s="245"/>
      <c r="Z644" s="245"/>
      <c r="AA644" s="245"/>
      <c r="AB644" s="245"/>
      <c r="AC644" s="245"/>
      <c r="AD644" s="245"/>
      <c r="AE644" s="245"/>
    </row>
    <row r="645" ht="15.75" customHeight="1">
      <c r="A645" s="245"/>
      <c r="B645" s="245"/>
      <c r="C645" s="245"/>
      <c r="D645" s="245"/>
      <c r="E645" s="245"/>
      <c r="F645" s="245"/>
      <c r="G645" s="245"/>
      <c r="H645" s="245"/>
      <c r="I645" s="245"/>
      <c r="J645" s="245"/>
      <c r="K645" s="245"/>
      <c r="L645" s="245"/>
      <c r="M645" s="245"/>
      <c r="N645" s="245"/>
      <c r="O645" s="245"/>
      <c r="P645" s="245"/>
      <c r="Q645" s="245"/>
      <c r="R645" s="245"/>
      <c r="S645" s="245"/>
      <c r="T645" s="245"/>
      <c r="U645" s="245"/>
      <c r="V645" s="245"/>
      <c r="W645" s="245"/>
      <c r="X645" s="245"/>
      <c r="Y645" s="245"/>
      <c r="Z645" s="245"/>
      <c r="AA645" s="245"/>
      <c r="AB645" s="245"/>
      <c r="AC645" s="245"/>
      <c r="AD645" s="245"/>
      <c r="AE645" s="245"/>
    </row>
    <row r="646" ht="15.75" customHeight="1">
      <c r="A646" s="245"/>
      <c r="B646" s="245"/>
      <c r="C646" s="245"/>
      <c r="D646" s="245"/>
      <c r="E646" s="245"/>
      <c r="F646" s="245"/>
      <c r="G646" s="245"/>
      <c r="H646" s="245"/>
      <c r="I646" s="245"/>
      <c r="J646" s="245"/>
      <c r="K646" s="245"/>
      <c r="L646" s="245"/>
      <c r="M646" s="245"/>
      <c r="N646" s="245"/>
      <c r="O646" s="245"/>
      <c r="P646" s="245"/>
      <c r="Q646" s="245"/>
      <c r="R646" s="245"/>
      <c r="S646" s="245"/>
      <c r="T646" s="245"/>
      <c r="U646" s="245"/>
      <c r="V646" s="245"/>
      <c r="W646" s="245"/>
      <c r="X646" s="245"/>
      <c r="Y646" s="245"/>
      <c r="Z646" s="245"/>
      <c r="AA646" s="245"/>
      <c r="AB646" s="245"/>
      <c r="AC646" s="245"/>
      <c r="AD646" s="245"/>
      <c r="AE646" s="245"/>
    </row>
    <row r="647" ht="15.75" customHeight="1">
      <c r="A647" s="245"/>
      <c r="B647" s="245"/>
      <c r="C647" s="245"/>
      <c r="D647" s="245"/>
      <c r="E647" s="245"/>
      <c r="F647" s="245"/>
      <c r="G647" s="245"/>
      <c r="H647" s="245"/>
      <c r="I647" s="245"/>
      <c r="J647" s="245"/>
      <c r="K647" s="245"/>
      <c r="L647" s="245"/>
      <c r="M647" s="245"/>
      <c r="N647" s="245"/>
      <c r="O647" s="245"/>
      <c r="P647" s="245"/>
      <c r="Q647" s="245"/>
      <c r="R647" s="245"/>
      <c r="S647" s="245"/>
      <c r="T647" s="245"/>
      <c r="U647" s="245"/>
      <c r="V647" s="245"/>
      <c r="W647" s="245"/>
      <c r="X647" s="245"/>
      <c r="Y647" s="245"/>
      <c r="Z647" s="245"/>
      <c r="AA647" s="245"/>
      <c r="AB647" s="245"/>
      <c r="AC647" s="245"/>
      <c r="AD647" s="245"/>
      <c r="AE647" s="245"/>
    </row>
    <row r="648" ht="15.75" customHeight="1">
      <c r="A648" s="245"/>
      <c r="B648" s="245"/>
      <c r="C648" s="245"/>
      <c r="D648" s="245"/>
      <c r="E648" s="245"/>
      <c r="F648" s="245"/>
      <c r="G648" s="245"/>
      <c r="H648" s="245"/>
      <c r="I648" s="245"/>
      <c r="J648" s="245"/>
      <c r="K648" s="245"/>
      <c r="L648" s="245"/>
      <c r="M648" s="245"/>
      <c r="N648" s="245"/>
      <c r="O648" s="245"/>
      <c r="P648" s="245"/>
      <c r="Q648" s="245"/>
      <c r="R648" s="245"/>
      <c r="S648" s="245"/>
      <c r="T648" s="245"/>
      <c r="U648" s="245"/>
      <c r="V648" s="245"/>
      <c r="W648" s="245"/>
      <c r="X648" s="245"/>
      <c r="Y648" s="245"/>
      <c r="Z648" s="245"/>
      <c r="AA648" s="245"/>
      <c r="AB648" s="245"/>
      <c r="AC648" s="245"/>
      <c r="AD648" s="245"/>
      <c r="AE648" s="245"/>
    </row>
    <row r="649" ht="15.75" customHeight="1">
      <c r="A649" s="245"/>
      <c r="B649" s="245"/>
      <c r="C649" s="245"/>
      <c r="D649" s="245"/>
      <c r="E649" s="245"/>
      <c r="F649" s="245"/>
      <c r="G649" s="245"/>
      <c r="H649" s="245"/>
      <c r="I649" s="245"/>
      <c r="J649" s="245"/>
      <c r="K649" s="245"/>
      <c r="L649" s="245"/>
      <c r="M649" s="245"/>
      <c r="N649" s="245"/>
      <c r="O649" s="245"/>
      <c r="P649" s="245"/>
      <c r="Q649" s="245"/>
      <c r="R649" s="245"/>
      <c r="S649" s="245"/>
      <c r="T649" s="245"/>
      <c r="U649" s="245"/>
      <c r="V649" s="245"/>
      <c r="W649" s="245"/>
      <c r="X649" s="245"/>
      <c r="Y649" s="245"/>
      <c r="Z649" s="245"/>
      <c r="AA649" s="245"/>
      <c r="AB649" s="245"/>
      <c r="AC649" s="245"/>
      <c r="AD649" s="245"/>
      <c r="AE649" s="245"/>
    </row>
    <row r="650" ht="15.75" customHeight="1">
      <c r="A650" s="245"/>
      <c r="B650" s="245"/>
      <c r="C650" s="245"/>
      <c r="D650" s="245"/>
      <c r="E650" s="245"/>
      <c r="F650" s="245"/>
      <c r="G650" s="245"/>
      <c r="H650" s="245"/>
      <c r="I650" s="245"/>
      <c r="J650" s="245"/>
      <c r="K650" s="245"/>
      <c r="L650" s="245"/>
      <c r="M650" s="245"/>
      <c r="N650" s="245"/>
      <c r="O650" s="245"/>
      <c r="P650" s="245"/>
      <c r="Q650" s="245"/>
      <c r="R650" s="245"/>
      <c r="S650" s="245"/>
      <c r="T650" s="245"/>
      <c r="U650" s="245"/>
      <c r="V650" s="245"/>
      <c r="W650" s="245"/>
      <c r="X650" s="245"/>
      <c r="Y650" s="245"/>
      <c r="Z650" s="245"/>
      <c r="AA650" s="245"/>
      <c r="AB650" s="245"/>
      <c r="AC650" s="245"/>
      <c r="AD650" s="245"/>
      <c r="AE650" s="245"/>
    </row>
    <row r="651" ht="15.75" customHeight="1">
      <c r="A651" s="245"/>
      <c r="B651" s="245"/>
      <c r="C651" s="245"/>
      <c r="D651" s="245"/>
      <c r="E651" s="245"/>
      <c r="F651" s="245"/>
      <c r="G651" s="245"/>
      <c r="H651" s="245"/>
      <c r="I651" s="245"/>
      <c r="J651" s="245"/>
      <c r="K651" s="245"/>
      <c r="L651" s="245"/>
      <c r="M651" s="245"/>
      <c r="N651" s="245"/>
      <c r="O651" s="245"/>
      <c r="P651" s="245"/>
      <c r="Q651" s="245"/>
      <c r="R651" s="245"/>
      <c r="S651" s="245"/>
      <c r="T651" s="245"/>
      <c r="U651" s="245"/>
      <c r="V651" s="245"/>
      <c r="W651" s="245"/>
      <c r="X651" s="245"/>
      <c r="Y651" s="245"/>
      <c r="Z651" s="245"/>
      <c r="AA651" s="245"/>
      <c r="AB651" s="245"/>
      <c r="AC651" s="245"/>
      <c r="AD651" s="245"/>
      <c r="AE651" s="245"/>
    </row>
    <row r="652" ht="15.75" customHeight="1">
      <c r="A652" s="245"/>
      <c r="B652" s="245"/>
      <c r="C652" s="245"/>
      <c r="D652" s="245"/>
      <c r="E652" s="245"/>
      <c r="F652" s="245"/>
      <c r="G652" s="245"/>
      <c r="H652" s="245"/>
      <c r="I652" s="245"/>
      <c r="J652" s="245"/>
      <c r="K652" s="245"/>
      <c r="L652" s="245"/>
      <c r="M652" s="245"/>
      <c r="N652" s="245"/>
      <c r="O652" s="245"/>
      <c r="P652" s="245"/>
      <c r="Q652" s="245"/>
      <c r="R652" s="245"/>
      <c r="S652" s="245"/>
      <c r="T652" s="245"/>
      <c r="U652" s="245"/>
      <c r="V652" s="245"/>
      <c r="W652" s="245"/>
      <c r="X652" s="245"/>
      <c r="Y652" s="245"/>
      <c r="Z652" s="245"/>
      <c r="AA652" s="245"/>
      <c r="AB652" s="245"/>
      <c r="AC652" s="245"/>
      <c r="AD652" s="245"/>
      <c r="AE652" s="245"/>
    </row>
    <row r="653" ht="15.75" customHeight="1">
      <c r="A653" s="245"/>
      <c r="B653" s="245"/>
      <c r="C653" s="245"/>
      <c r="D653" s="245"/>
      <c r="E653" s="245"/>
      <c r="F653" s="245"/>
      <c r="G653" s="245"/>
      <c r="H653" s="245"/>
      <c r="I653" s="245"/>
      <c r="J653" s="245"/>
      <c r="K653" s="245"/>
      <c r="L653" s="245"/>
      <c r="M653" s="245"/>
      <c r="N653" s="245"/>
      <c r="O653" s="245"/>
      <c r="P653" s="245"/>
      <c r="Q653" s="245"/>
      <c r="R653" s="245"/>
      <c r="S653" s="245"/>
      <c r="T653" s="245"/>
      <c r="U653" s="245"/>
      <c r="V653" s="245"/>
      <c r="W653" s="245"/>
      <c r="X653" s="245"/>
      <c r="Y653" s="245"/>
      <c r="Z653" s="245"/>
      <c r="AA653" s="245"/>
      <c r="AB653" s="245"/>
      <c r="AC653" s="245"/>
      <c r="AD653" s="245"/>
      <c r="AE653" s="245"/>
    </row>
    <row r="654" ht="15.75" customHeight="1">
      <c r="A654" s="245"/>
      <c r="B654" s="245"/>
      <c r="C654" s="245"/>
      <c r="D654" s="245"/>
      <c r="E654" s="245"/>
      <c r="F654" s="245"/>
      <c r="G654" s="245"/>
      <c r="H654" s="245"/>
      <c r="I654" s="245"/>
      <c r="J654" s="245"/>
      <c r="K654" s="245"/>
      <c r="L654" s="245"/>
      <c r="M654" s="245"/>
      <c r="N654" s="245"/>
      <c r="O654" s="245"/>
      <c r="P654" s="245"/>
      <c r="Q654" s="245"/>
      <c r="R654" s="245"/>
      <c r="S654" s="245"/>
      <c r="T654" s="245"/>
      <c r="U654" s="245"/>
      <c r="V654" s="245"/>
      <c r="W654" s="245"/>
      <c r="X654" s="245"/>
      <c r="Y654" s="245"/>
      <c r="Z654" s="245"/>
      <c r="AA654" s="245"/>
      <c r="AB654" s="245"/>
      <c r="AC654" s="245"/>
      <c r="AD654" s="245"/>
      <c r="AE654" s="245"/>
    </row>
    <row r="655" ht="15.75" customHeight="1">
      <c r="A655" s="245"/>
      <c r="B655" s="245"/>
      <c r="C655" s="245"/>
      <c r="D655" s="245"/>
      <c r="E655" s="245"/>
      <c r="F655" s="245"/>
      <c r="G655" s="245"/>
      <c r="H655" s="245"/>
      <c r="I655" s="245"/>
      <c r="J655" s="245"/>
      <c r="K655" s="245"/>
      <c r="L655" s="245"/>
      <c r="M655" s="245"/>
      <c r="N655" s="245"/>
      <c r="O655" s="245"/>
      <c r="P655" s="245"/>
      <c r="Q655" s="245"/>
      <c r="R655" s="245"/>
      <c r="S655" s="245"/>
      <c r="T655" s="245"/>
      <c r="U655" s="245"/>
      <c r="V655" s="245"/>
      <c r="W655" s="245"/>
      <c r="X655" s="245"/>
      <c r="Y655" s="245"/>
      <c r="Z655" s="245"/>
      <c r="AA655" s="245"/>
      <c r="AB655" s="245"/>
      <c r="AC655" s="245"/>
      <c r="AD655" s="245"/>
      <c r="AE655" s="245"/>
    </row>
    <row r="656" ht="15.75" customHeight="1">
      <c r="A656" s="245"/>
      <c r="B656" s="245"/>
      <c r="C656" s="245"/>
      <c r="D656" s="245"/>
      <c r="E656" s="245"/>
      <c r="F656" s="245"/>
      <c r="G656" s="245"/>
      <c r="H656" s="245"/>
      <c r="I656" s="245"/>
      <c r="J656" s="245"/>
      <c r="K656" s="245"/>
      <c r="L656" s="245"/>
      <c r="M656" s="245"/>
      <c r="N656" s="245"/>
      <c r="O656" s="245"/>
      <c r="P656" s="245"/>
      <c r="Q656" s="245"/>
      <c r="R656" s="245"/>
      <c r="S656" s="245"/>
      <c r="T656" s="245"/>
      <c r="U656" s="245"/>
      <c r="V656" s="245"/>
      <c r="W656" s="245"/>
      <c r="X656" s="245"/>
      <c r="Y656" s="245"/>
      <c r="Z656" s="245"/>
      <c r="AA656" s="245"/>
      <c r="AB656" s="245"/>
      <c r="AC656" s="245"/>
      <c r="AD656" s="245"/>
      <c r="AE656" s="245"/>
    </row>
    <row r="657" ht="15.75" customHeight="1">
      <c r="A657" s="245"/>
      <c r="B657" s="245"/>
      <c r="C657" s="245"/>
      <c r="D657" s="245"/>
      <c r="E657" s="245"/>
      <c r="F657" s="245"/>
      <c r="G657" s="245"/>
      <c r="H657" s="245"/>
      <c r="I657" s="245"/>
      <c r="J657" s="245"/>
      <c r="K657" s="245"/>
      <c r="L657" s="245"/>
      <c r="M657" s="245"/>
      <c r="N657" s="245"/>
      <c r="O657" s="245"/>
      <c r="P657" s="245"/>
      <c r="Q657" s="245"/>
      <c r="R657" s="245"/>
      <c r="S657" s="245"/>
      <c r="T657" s="245"/>
      <c r="U657" s="245"/>
      <c r="V657" s="245"/>
      <c r="W657" s="245"/>
      <c r="X657" s="245"/>
      <c r="Y657" s="245"/>
      <c r="Z657" s="245"/>
      <c r="AA657" s="245"/>
      <c r="AB657" s="245"/>
      <c r="AC657" s="245"/>
      <c r="AD657" s="245"/>
      <c r="AE657" s="245"/>
    </row>
    <row r="658" ht="15.75" customHeight="1">
      <c r="A658" s="245"/>
      <c r="B658" s="245"/>
      <c r="C658" s="245"/>
      <c r="D658" s="245"/>
      <c r="E658" s="245"/>
      <c r="F658" s="245"/>
      <c r="G658" s="245"/>
      <c r="H658" s="245"/>
      <c r="I658" s="245"/>
      <c r="J658" s="245"/>
      <c r="K658" s="245"/>
      <c r="L658" s="245"/>
      <c r="M658" s="245"/>
      <c r="N658" s="245"/>
      <c r="O658" s="245"/>
      <c r="P658" s="245"/>
      <c r="Q658" s="245"/>
      <c r="R658" s="245"/>
      <c r="S658" s="245"/>
      <c r="T658" s="245"/>
      <c r="U658" s="245"/>
      <c r="V658" s="245"/>
      <c r="W658" s="245"/>
      <c r="X658" s="245"/>
      <c r="Y658" s="245"/>
      <c r="Z658" s="245"/>
      <c r="AA658" s="245"/>
      <c r="AB658" s="245"/>
      <c r="AC658" s="245"/>
      <c r="AD658" s="245"/>
      <c r="AE658" s="245"/>
    </row>
    <row r="659" ht="15.75" customHeight="1">
      <c r="A659" s="245"/>
      <c r="B659" s="245"/>
      <c r="C659" s="245"/>
      <c r="D659" s="245"/>
      <c r="E659" s="245"/>
      <c r="F659" s="245"/>
      <c r="G659" s="245"/>
      <c r="H659" s="245"/>
      <c r="I659" s="245"/>
      <c r="J659" s="245"/>
      <c r="K659" s="245"/>
      <c r="L659" s="245"/>
      <c r="M659" s="245"/>
      <c r="N659" s="245"/>
      <c r="O659" s="245"/>
      <c r="P659" s="245"/>
      <c r="Q659" s="245"/>
      <c r="R659" s="245"/>
      <c r="S659" s="245"/>
      <c r="T659" s="245"/>
      <c r="U659" s="245"/>
      <c r="V659" s="245"/>
      <c r="W659" s="245"/>
      <c r="X659" s="245"/>
      <c r="Y659" s="245"/>
      <c r="Z659" s="245"/>
      <c r="AA659" s="245"/>
      <c r="AB659" s="245"/>
      <c r="AC659" s="245"/>
      <c r="AD659" s="245"/>
      <c r="AE659" s="245"/>
    </row>
    <row r="660" ht="15.75" customHeight="1">
      <c r="A660" s="245"/>
      <c r="B660" s="245"/>
      <c r="C660" s="245"/>
      <c r="D660" s="245"/>
      <c r="E660" s="245"/>
      <c r="F660" s="245"/>
      <c r="G660" s="245"/>
      <c r="H660" s="245"/>
      <c r="I660" s="245"/>
      <c r="J660" s="245"/>
      <c r="K660" s="245"/>
      <c r="L660" s="245"/>
      <c r="M660" s="245"/>
      <c r="N660" s="245"/>
      <c r="O660" s="245"/>
      <c r="P660" s="245"/>
      <c r="Q660" s="245"/>
      <c r="R660" s="245"/>
      <c r="S660" s="245"/>
      <c r="T660" s="245"/>
      <c r="U660" s="245"/>
      <c r="V660" s="245"/>
      <c r="W660" s="245"/>
      <c r="X660" s="245"/>
      <c r="Y660" s="245"/>
      <c r="Z660" s="245"/>
      <c r="AA660" s="245"/>
      <c r="AB660" s="245"/>
      <c r="AC660" s="245"/>
      <c r="AD660" s="245"/>
      <c r="AE660" s="245"/>
    </row>
    <row r="661" ht="15.75" customHeight="1">
      <c r="A661" s="245"/>
      <c r="B661" s="245"/>
      <c r="C661" s="245"/>
      <c r="D661" s="245"/>
      <c r="E661" s="245"/>
      <c r="F661" s="245"/>
      <c r="G661" s="245"/>
      <c r="H661" s="245"/>
      <c r="I661" s="245"/>
      <c r="J661" s="245"/>
      <c r="K661" s="245"/>
      <c r="L661" s="245"/>
      <c r="M661" s="245"/>
      <c r="N661" s="245"/>
      <c r="O661" s="245"/>
      <c r="P661" s="245"/>
      <c r="Q661" s="245"/>
      <c r="R661" s="245"/>
      <c r="S661" s="245"/>
      <c r="T661" s="245"/>
      <c r="U661" s="245"/>
      <c r="V661" s="245"/>
      <c r="W661" s="245"/>
      <c r="X661" s="245"/>
      <c r="Y661" s="245"/>
      <c r="Z661" s="245"/>
      <c r="AA661" s="245"/>
      <c r="AB661" s="245"/>
      <c r="AC661" s="245"/>
      <c r="AD661" s="245"/>
      <c r="AE661" s="245"/>
    </row>
    <row r="662" ht="15.75" customHeight="1">
      <c r="A662" s="245"/>
      <c r="B662" s="245"/>
      <c r="C662" s="245"/>
      <c r="D662" s="245"/>
      <c r="E662" s="245"/>
      <c r="F662" s="245"/>
      <c r="G662" s="245"/>
      <c r="H662" s="245"/>
      <c r="I662" s="245"/>
      <c r="J662" s="245"/>
      <c r="K662" s="245"/>
      <c r="L662" s="245"/>
      <c r="M662" s="245"/>
      <c r="N662" s="245"/>
      <c r="O662" s="245"/>
      <c r="P662" s="245"/>
      <c r="Q662" s="245"/>
      <c r="R662" s="245"/>
      <c r="S662" s="245"/>
      <c r="T662" s="245"/>
      <c r="U662" s="245"/>
      <c r="V662" s="245"/>
      <c r="W662" s="245"/>
      <c r="X662" s="245"/>
      <c r="Y662" s="245"/>
      <c r="Z662" s="245"/>
      <c r="AA662" s="245"/>
      <c r="AB662" s="245"/>
      <c r="AC662" s="245"/>
      <c r="AD662" s="245"/>
      <c r="AE662" s="245"/>
    </row>
    <row r="663" ht="15.75" customHeight="1">
      <c r="A663" s="245"/>
      <c r="B663" s="245"/>
      <c r="C663" s="245"/>
      <c r="D663" s="245"/>
      <c r="E663" s="245"/>
      <c r="F663" s="245"/>
      <c r="G663" s="245"/>
      <c r="H663" s="245"/>
      <c r="I663" s="245"/>
      <c r="J663" s="245"/>
      <c r="K663" s="245"/>
      <c r="L663" s="245"/>
      <c r="M663" s="245"/>
      <c r="N663" s="245"/>
      <c r="O663" s="245"/>
      <c r="P663" s="245"/>
      <c r="Q663" s="245"/>
      <c r="R663" s="245"/>
      <c r="S663" s="245"/>
      <c r="T663" s="245"/>
      <c r="U663" s="245"/>
      <c r="V663" s="245"/>
      <c r="W663" s="245"/>
      <c r="X663" s="245"/>
      <c r="Y663" s="245"/>
      <c r="Z663" s="245"/>
      <c r="AA663" s="245"/>
      <c r="AB663" s="245"/>
      <c r="AC663" s="245"/>
      <c r="AD663" s="245"/>
      <c r="AE663" s="245"/>
    </row>
    <row r="664" ht="15.75" customHeight="1">
      <c r="A664" s="245"/>
      <c r="B664" s="245"/>
      <c r="C664" s="245"/>
      <c r="D664" s="245"/>
      <c r="E664" s="245"/>
      <c r="F664" s="245"/>
      <c r="G664" s="245"/>
      <c r="H664" s="245"/>
      <c r="I664" s="245"/>
      <c r="J664" s="245"/>
      <c r="K664" s="245"/>
      <c r="L664" s="245"/>
      <c r="M664" s="245"/>
      <c r="N664" s="245"/>
      <c r="O664" s="245"/>
      <c r="P664" s="245"/>
      <c r="Q664" s="245"/>
      <c r="R664" s="245"/>
      <c r="S664" s="245"/>
      <c r="T664" s="245"/>
      <c r="U664" s="245"/>
      <c r="V664" s="245"/>
      <c r="W664" s="245"/>
      <c r="X664" s="245"/>
      <c r="Y664" s="245"/>
      <c r="Z664" s="245"/>
      <c r="AA664" s="245"/>
      <c r="AB664" s="245"/>
      <c r="AC664" s="245"/>
      <c r="AD664" s="245"/>
      <c r="AE664" s="245"/>
    </row>
    <row r="665" ht="15.75" customHeight="1">
      <c r="A665" s="245"/>
      <c r="B665" s="245"/>
      <c r="C665" s="245"/>
      <c r="D665" s="245"/>
      <c r="E665" s="245"/>
      <c r="F665" s="245"/>
      <c r="G665" s="245"/>
      <c r="H665" s="245"/>
      <c r="I665" s="245"/>
      <c r="J665" s="245"/>
      <c r="K665" s="245"/>
      <c r="L665" s="245"/>
      <c r="M665" s="245"/>
      <c r="N665" s="245"/>
      <c r="O665" s="245"/>
      <c r="P665" s="245"/>
      <c r="Q665" s="245"/>
      <c r="R665" s="245"/>
      <c r="S665" s="245"/>
      <c r="T665" s="245"/>
      <c r="U665" s="245"/>
      <c r="V665" s="245"/>
      <c r="W665" s="245"/>
      <c r="X665" s="245"/>
      <c r="Y665" s="245"/>
      <c r="Z665" s="245"/>
      <c r="AA665" s="245"/>
      <c r="AB665" s="245"/>
      <c r="AC665" s="245"/>
      <c r="AD665" s="245"/>
      <c r="AE665" s="245"/>
    </row>
    <row r="666" ht="15.75" customHeight="1">
      <c r="A666" s="245"/>
      <c r="B666" s="245"/>
      <c r="C666" s="245"/>
      <c r="D666" s="245"/>
      <c r="E666" s="245"/>
      <c r="F666" s="245"/>
      <c r="G666" s="245"/>
      <c r="H666" s="245"/>
      <c r="I666" s="245"/>
      <c r="J666" s="245"/>
      <c r="K666" s="245"/>
      <c r="L666" s="245"/>
      <c r="M666" s="245"/>
      <c r="N666" s="245"/>
      <c r="O666" s="245"/>
      <c r="P666" s="245"/>
      <c r="Q666" s="245"/>
      <c r="R666" s="245"/>
      <c r="S666" s="245"/>
      <c r="T666" s="245"/>
      <c r="U666" s="245"/>
      <c r="V666" s="245"/>
      <c r="W666" s="245"/>
      <c r="X666" s="245"/>
      <c r="Y666" s="245"/>
      <c r="Z666" s="245"/>
      <c r="AA666" s="245"/>
      <c r="AB666" s="245"/>
      <c r="AC666" s="245"/>
      <c r="AD666" s="245"/>
      <c r="AE666" s="245"/>
    </row>
    <row r="667" ht="15.75" customHeight="1">
      <c r="A667" s="245"/>
      <c r="B667" s="245"/>
      <c r="C667" s="245"/>
      <c r="D667" s="245"/>
      <c r="E667" s="245"/>
      <c r="F667" s="245"/>
      <c r="G667" s="245"/>
      <c r="H667" s="245"/>
      <c r="I667" s="245"/>
      <c r="J667" s="245"/>
      <c r="K667" s="245"/>
      <c r="L667" s="245"/>
      <c r="M667" s="245"/>
      <c r="N667" s="245"/>
      <c r="O667" s="245"/>
      <c r="P667" s="245"/>
      <c r="Q667" s="245"/>
      <c r="R667" s="245"/>
      <c r="S667" s="245"/>
      <c r="T667" s="245"/>
      <c r="U667" s="245"/>
      <c r="V667" s="245"/>
      <c r="W667" s="245"/>
      <c r="X667" s="245"/>
      <c r="Y667" s="245"/>
      <c r="Z667" s="245"/>
      <c r="AA667" s="245"/>
      <c r="AB667" s="245"/>
      <c r="AC667" s="245"/>
      <c r="AD667" s="245"/>
      <c r="AE667" s="245"/>
    </row>
    <row r="668" ht="15.75" customHeight="1">
      <c r="A668" s="245"/>
      <c r="B668" s="245"/>
      <c r="C668" s="245"/>
      <c r="D668" s="245"/>
      <c r="E668" s="245"/>
      <c r="F668" s="245"/>
      <c r="G668" s="245"/>
      <c r="H668" s="245"/>
      <c r="I668" s="245"/>
      <c r="J668" s="245"/>
      <c r="K668" s="245"/>
      <c r="L668" s="245"/>
      <c r="M668" s="245"/>
      <c r="N668" s="245"/>
      <c r="O668" s="245"/>
      <c r="P668" s="245"/>
      <c r="Q668" s="245"/>
      <c r="R668" s="245"/>
      <c r="S668" s="245"/>
      <c r="T668" s="245"/>
      <c r="U668" s="245"/>
      <c r="V668" s="245"/>
      <c r="W668" s="245"/>
      <c r="X668" s="245"/>
      <c r="Y668" s="245"/>
      <c r="Z668" s="245"/>
      <c r="AA668" s="245"/>
      <c r="AB668" s="245"/>
      <c r="AC668" s="245"/>
      <c r="AD668" s="245"/>
      <c r="AE668" s="245"/>
    </row>
    <row r="669" ht="15.75" customHeight="1">
      <c r="A669" s="245"/>
      <c r="B669" s="245"/>
      <c r="C669" s="245"/>
      <c r="D669" s="245"/>
      <c r="E669" s="245"/>
      <c r="F669" s="245"/>
      <c r="G669" s="245"/>
      <c r="H669" s="245"/>
      <c r="I669" s="245"/>
      <c r="J669" s="245"/>
      <c r="K669" s="245"/>
      <c r="L669" s="245"/>
      <c r="M669" s="245"/>
      <c r="N669" s="245"/>
      <c r="O669" s="245"/>
      <c r="P669" s="245"/>
      <c r="Q669" s="245"/>
      <c r="R669" s="245"/>
      <c r="S669" s="245"/>
      <c r="T669" s="245"/>
      <c r="U669" s="245"/>
      <c r="V669" s="245"/>
      <c r="W669" s="245"/>
      <c r="X669" s="245"/>
      <c r="Y669" s="245"/>
      <c r="Z669" s="245"/>
      <c r="AA669" s="245"/>
      <c r="AB669" s="245"/>
      <c r="AC669" s="245"/>
      <c r="AD669" s="245"/>
      <c r="AE669" s="245"/>
    </row>
    <row r="670" ht="15.75" customHeight="1">
      <c r="A670" s="245"/>
      <c r="B670" s="245"/>
      <c r="C670" s="245"/>
      <c r="D670" s="245"/>
      <c r="E670" s="245"/>
      <c r="F670" s="245"/>
      <c r="G670" s="245"/>
      <c r="H670" s="245"/>
      <c r="I670" s="245"/>
      <c r="J670" s="245"/>
      <c r="K670" s="245"/>
      <c r="L670" s="245"/>
      <c r="M670" s="245"/>
      <c r="N670" s="245"/>
      <c r="O670" s="245"/>
      <c r="P670" s="245"/>
      <c r="Q670" s="245"/>
      <c r="R670" s="245"/>
      <c r="S670" s="245"/>
      <c r="T670" s="245"/>
      <c r="U670" s="245"/>
      <c r="V670" s="245"/>
      <c r="W670" s="245"/>
      <c r="X670" s="245"/>
      <c r="Y670" s="245"/>
      <c r="Z670" s="245"/>
      <c r="AA670" s="245"/>
      <c r="AB670" s="245"/>
      <c r="AC670" s="245"/>
      <c r="AD670" s="245"/>
      <c r="AE670" s="245"/>
    </row>
    <row r="671" ht="15.75" customHeight="1">
      <c r="A671" s="245"/>
      <c r="B671" s="245"/>
      <c r="C671" s="245"/>
      <c r="D671" s="245"/>
      <c r="E671" s="245"/>
      <c r="F671" s="245"/>
      <c r="G671" s="245"/>
      <c r="H671" s="245"/>
      <c r="I671" s="245"/>
      <c r="J671" s="245"/>
      <c r="K671" s="245"/>
      <c r="L671" s="245"/>
      <c r="M671" s="245"/>
      <c r="N671" s="245"/>
      <c r="O671" s="245"/>
      <c r="P671" s="245"/>
      <c r="Q671" s="245"/>
      <c r="R671" s="245"/>
      <c r="S671" s="245"/>
      <c r="T671" s="245"/>
      <c r="U671" s="245"/>
      <c r="V671" s="245"/>
      <c r="W671" s="245"/>
      <c r="X671" s="245"/>
      <c r="Y671" s="245"/>
      <c r="Z671" s="245"/>
      <c r="AA671" s="245"/>
      <c r="AB671" s="245"/>
      <c r="AC671" s="245"/>
      <c r="AD671" s="245"/>
      <c r="AE671" s="245"/>
    </row>
    <row r="672" ht="15.75" customHeight="1">
      <c r="A672" s="245"/>
      <c r="B672" s="245"/>
      <c r="C672" s="245"/>
      <c r="D672" s="245"/>
      <c r="E672" s="245"/>
      <c r="F672" s="245"/>
      <c r="G672" s="245"/>
      <c r="H672" s="245"/>
      <c r="I672" s="245"/>
      <c r="J672" s="245"/>
      <c r="K672" s="245"/>
      <c r="L672" s="245"/>
      <c r="M672" s="245"/>
      <c r="N672" s="245"/>
      <c r="O672" s="245"/>
      <c r="P672" s="245"/>
      <c r="Q672" s="245"/>
      <c r="R672" s="245"/>
      <c r="S672" s="245"/>
      <c r="T672" s="245"/>
      <c r="U672" s="245"/>
      <c r="V672" s="245"/>
      <c r="W672" s="245"/>
      <c r="X672" s="245"/>
      <c r="Y672" s="245"/>
      <c r="Z672" s="245"/>
      <c r="AA672" s="245"/>
      <c r="AB672" s="245"/>
      <c r="AC672" s="245"/>
      <c r="AD672" s="245"/>
      <c r="AE672" s="245"/>
    </row>
    <row r="673" ht="15.75" customHeight="1">
      <c r="A673" s="245"/>
      <c r="B673" s="245"/>
      <c r="C673" s="245"/>
      <c r="D673" s="245"/>
      <c r="E673" s="245"/>
      <c r="F673" s="245"/>
      <c r="G673" s="245"/>
      <c r="H673" s="245"/>
      <c r="I673" s="245"/>
      <c r="J673" s="245"/>
      <c r="K673" s="245"/>
      <c r="L673" s="245"/>
      <c r="M673" s="245"/>
      <c r="N673" s="245"/>
      <c r="O673" s="245"/>
      <c r="P673" s="245"/>
      <c r="Q673" s="245"/>
      <c r="R673" s="245"/>
      <c r="S673" s="245"/>
      <c r="T673" s="245"/>
      <c r="U673" s="245"/>
      <c r="V673" s="245"/>
      <c r="W673" s="245"/>
      <c r="X673" s="245"/>
      <c r="Y673" s="245"/>
      <c r="Z673" s="245"/>
      <c r="AA673" s="245"/>
      <c r="AB673" s="245"/>
      <c r="AC673" s="245"/>
      <c r="AD673" s="245"/>
      <c r="AE673" s="245"/>
    </row>
    <row r="674" ht="15.75" customHeight="1">
      <c r="A674" s="245"/>
      <c r="B674" s="245"/>
      <c r="C674" s="245"/>
      <c r="D674" s="245"/>
      <c r="E674" s="245"/>
      <c r="F674" s="245"/>
      <c r="G674" s="245"/>
      <c r="H674" s="245"/>
      <c r="I674" s="245"/>
      <c r="J674" s="245"/>
      <c r="K674" s="245"/>
      <c r="L674" s="245"/>
      <c r="M674" s="245"/>
      <c r="N674" s="245"/>
      <c r="O674" s="245"/>
      <c r="P674" s="245"/>
      <c r="Q674" s="245"/>
      <c r="R674" s="245"/>
      <c r="S674" s="245"/>
      <c r="T674" s="245"/>
      <c r="U674" s="245"/>
      <c r="V674" s="245"/>
      <c r="W674" s="245"/>
      <c r="X674" s="245"/>
      <c r="Y674" s="245"/>
      <c r="Z674" s="245"/>
      <c r="AA674" s="245"/>
      <c r="AB674" s="245"/>
      <c r="AC674" s="245"/>
      <c r="AD674" s="245"/>
      <c r="AE674" s="245"/>
    </row>
    <row r="675" ht="15.75" customHeight="1">
      <c r="A675" s="245"/>
      <c r="B675" s="245"/>
      <c r="C675" s="245"/>
      <c r="D675" s="245"/>
      <c r="E675" s="245"/>
      <c r="F675" s="245"/>
      <c r="G675" s="245"/>
      <c r="H675" s="245"/>
      <c r="I675" s="245"/>
      <c r="J675" s="245"/>
      <c r="K675" s="245"/>
      <c r="L675" s="245"/>
      <c r="M675" s="245"/>
      <c r="N675" s="245"/>
      <c r="O675" s="245"/>
      <c r="P675" s="245"/>
      <c r="Q675" s="245"/>
      <c r="R675" s="245"/>
      <c r="S675" s="245"/>
      <c r="T675" s="245"/>
      <c r="U675" s="245"/>
      <c r="V675" s="245"/>
      <c r="W675" s="245"/>
      <c r="X675" s="245"/>
      <c r="Y675" s="245"/>
      <c r="Z675" s="245"/>
      <c r="AA675" s="245"/>
      <c r="AB675" s="245"/>
      <c r="AC675" s="245"/>
      <c r="AD675" s="245"/>
      <c r="AE675" s="245"/>
    </row>
    <row r="676" ht="15.75" customHeight="1">
      <c r="A676" s="245"/>
      <c r="B676" s="245"/>
      <c r="C676" s="245"/>
      <c r="D676" s="245"/>
      <c r="E676" s="245"/>
      <c r="F676" s="245"/>
      <c r="G676" s="245"/>
      <c r="H676" s="245"/>
      <c r="I676" s="245"/>
      <c r="J676" s="245"/>
      <c r="K676" s="245"/>
      <c r="L676" s="245"/>
      <c r="M676" s="245"/>
      <c r="N676" s="245"/>
      <c r="O676" s="245"/>
      <c r="P676" s="245"/>
      <c r="Q676" s="245"/>
      <c r="R676" s="245"/>
      <c r="S676" s="245"/>
      <c r="T676" s="245"/>
      <c r="U676" s="245"/>
      <c r="V676" s="245"/>
      <c r="W676" s="245"/>
      <c r="X676" s="245"/>
      <c r="Y676" s="245"/>
      <c r="Z676" s="245"/>
      <c r="AA676" s="245"/>
      <c r="AB676" s="245"/>
      <c r="AC676" s="245"/>
      <c r="AD676" s="245"/>
      <c r="AE676" s="245"/>
    </row>
    <row r="677" ht="15.75" customHeight="1">
      <c r="A677" s="245"/>
      <c r="B677" s="245"/>
      <c r="C677" s="245"/>
      <c r="D677" s="245"/>
      <c r="E677" s="245"/>
      <c r="F677" s="245"/>
      <c r="G677" s="245"/>
      <c r="H677" s="245"/>
      <c r="I677" s="245"/>
      <c r="J677" s="245"/>
      <c r="K677" s="245"/>
      <c r="L677" s="245"/>
      <c r="M677" s="245"/>
      <c r="N677" s="245"/>
      <c r="O677" s="245"/>
      <c r="P677" s="245"/>
      <c r="Q677" s="245"/>
      <c r="R677" s="245"/>
      <c r="S677" s="245"/>
      <c r="T677" s="245"/>
      <c r="U677" s="245"/>
      <c r="V677" s="245"/>
      <c r="W677" s="245"/>
      <c r="X677" s="245"/>
      <c r="Y677" s="245"/>
      <c r="Z677" s="245"/>
      <c r="AA677" s="245"/>
      <c r="AB677" s="245"/>
      <c r="AC677" s="245"/>
      <c r="AD677" s="245"/>
      <c r="AE677" s="245"/>
    </row>
    <row r="678" ht="15.75" customHeight="1">
      <c r="A678" s="245"/>
      <c r="B678" s="245"/>
      <c r="C678" s="245"/>
      <c r="D678" s="245"/>
      <c r="E678" s="245"/>
      <c r="F678" s="245"/>
      <c r="G678" s="245"/>
      <c r="H678" s="245"/>
      <c r="I678" s="245"/>
      <c r="J678" s="245"/>
      <c r="K678" s="245"/>
      <c r="L678" s="245"/>
      <c r="M678" s="245"/>
      <c r="N678" s="245"/>
      <c r="O678" s="245"/>
      <c r="P678" s="245"/>
      <c r="Q678" s="245"/>
      <c r="R678" s="245"/>
      <c r="S678" s="245"/>
      <c r="T678" s="245"/>
      <c r="U678" s="245"/>
      <c r="V678" s="245"/>
      <c r="W678" s="245"/>
      <c r="X678" s="245"/>
      <c r="Y678" s="245"/>
      <c r="Z678" s="245"/>
      <c r="AA678" s="245"/>
      <c r="AB678" s="245"/>
      <c r="AC678" s="245"/>
      <c r="AD678" s="245"/>
      <c r="AE678" s="245"/>
    </row>
    <row r="679" ht="15.75" customHeight="1">
      <c r="A679" s="245"/>
      <c r="B679" s="245"/>
      <c r="C679" s="245"/>
      <c r="D679" s="245"/>
      <c r="E679" s="245"/>
      <c r="F679" s="245"/>
      <c r="G679" s="245"/>
      <c r="H679" s="245"/>
      <c r="I679" s="245"/>
      <c r="J679" s="245"/>
      <c r="K679" s="245"/>
      <c r="L679" s="245"/>
      <c r="M679" s="245"/>
      <c r="N679" s="245"/>
      <c r="O679" s="245"/>
      <c r="P679" s="245"/>
      <c r="Q679" s="245"/>
      <c r="R679" s="245"/>
      <c r="S679" s="245"/>
      <c r="T679" s="245"/>
      <c r="U679" s="245"/>
      <c r="V679" s="245"/>
      <c r="W679" s="245"/>
      <c r="X679" s="245"/>
      <c r="Y679" s="245"/>
      <c r="Z679" s="245"/>
      <c r="AA679" s="245"/>
      <c r="AB679" s="245"/>
      <c r="AC679" s="245"/>
      <c r="AD679" s="245"/>
      <c r="AE679" s="245"/>
    </row>
    <row r="680" ht="15.75" customHeight="1">
      <c r="A680" s="245"/>
      <c r="B680" s="245"/>
      <c r="C680" s="245"/>
      <c r="D680" s="245"/>
      <c r="E680" s="245"/>
      <c r="F680" s="245"/>
      <c r="G680" s="245"/>
      <c r="H680" s="245"/>
      <c r="I680" s="245"/>
      <c r="J680" s="245"/>
      <c r="K680" s="245"/>
      <c r="L680" s="245"/>
      <c r="M680" s="245"/>
      <c r="N680" s="245"/>
      <c r="O680" s="245"/>
      <c r="P680" s="245"/>
      <c r="Q680" s="245"/>
      <c r="R680" s="245"/>
      <c r="S680" s="245"/>
      <c r="T680" s="245"/>
      <c r="U680" s="245"/>
      <c r="V680" s="245"/>
      <c r="W680" s="245"/>
      <c r="X680" s="245"/>
      <c r="Y680" s="245"/>
      <c r="Z680" s="245"/>
      <c r="AA680" s="245"/>
      <c r="AB680" s="245"/>
      <c r="AC680" s="245"/>
      <c r="AD680" s="245"/>
      <c r="AE680" s="245"/>
    </row>
    <row r="681" ht="15.75" customHeight="1">
      <c r="A681" s="245"/>
      <c r="B681" s="245"/>
      <c r="C681" s="245"/>
      <c r="D681" s="245"/>
      <c r="E681" s="245"/>
      <c r="F681" s="245"/>
      <c r="G681" s="245"/>
      <c r="H681" s="245"/>
      <c r="I681" s="245"/>
      <c r="J681" s="245"/>
      <c r="K681" s="245"/>
      <c r="L681" s="245"/>
      <c r="M681" s="245"/>
      <c r="N681" s="245"/>
      <c r="O681" s="245"/>
      <c r="P681" s="245"/>
      <c r="Q681" s="245"/>
      <c r="R681" s="245"/>
      <c r="S681" s="245"/>
      <c r="T681" s="245"/>
      <c r="U681" s="245"/>
      <c r="V681" s="245"/>
      <c r="W681" s="245"/>
      <c r="X681" s="245"/>
      <c r="Y681" s="245"/>
      <c r="Z681" s="245"/>
      <c r="AA681" s="245"/>
      <c r="AB681" s="245"/>
      <c r="AC681" s="245"/>
      <c r="AD681" s="245"/>
      <c r="AE681" s="245"/>
    </row>
    <row r="682" ht="15.75" customHeight="1">
      <c r="A682" s="245"/>
      <c r="B682" s="245"/>
      <c r="C682" s="245"/>
      <c r="D682" s="245"/>
      <c r="E682" s="245"/>
      <c r="F682" s="245"/>
      <c r="G682" s="245"/>
      <c r="H682" s="245"/>
      <c r="I682" s="245"/>
      <c r="J682" s="245"/>
      <c r="K682" s="245"/>
      <c r="L682" s="245"/>
      <c r="M682" s="245"/>
      <c r="N682" s="245"/>
      <c r="O682" s="245"/>
      <c r="P682" s="245"/>
      <c r="Q682" s="245"/>
      <c r="R682" s="245"/>
      <c r="S682" s="245"/>
      <c r="T682" s="245"/>
      <c r="U682" s="245"/>
      <c r="V682" s="245"/>
      <c r="W682" s="245"/>
      <c r="X682" s="245"/>
      <c r="Y682" s="245"/>
      <c r="Z682" s="245"/>
      <c r="AA682" s="245"/>
      <c r="AB682" s="245"/>
      <c r="AC682" s="245"/>
      <c r="AD682" s="245"/>
      <c r="AE682" s="245"/>
    </row>
    <row r="683" ht="15.75" customHeight="1">
      <c r="A683" s="245"/>
      <c r="B683" s="245"/>
      <c r="C683" s="245"/>
      <c r="D683" s="245"/>
      <c r="E683" s="245"/>
      <c r="F683" s="245"/>
      <c r="G683" s="245"/>
      <c r="H683" s="245"/>
      <c r="I683" s="245"/>
      <c r="J683" s="245"/>
      <c r="K683" s="245"/>
      <c r="L683" s="245"/>
      <c r="M683" s="245"/>
      <c r="N683" s="245"/>
      <c r="O683" s="245"/>
      <c r="P683" s="245"/>
      <c r="Q683" s="245"/>
      <c r="R683" s="245"/>
      <c r="S683" s="245"/>
      <c r="T683" s="245"/>
      <c r="U683" s="245"/>
      <c r="V683" s="245"/>
      <c r="W683" s="245"/>
      <c r="X683" s="245"/>
      <c r="Y683" s="245"/>
      <c r="Z683" s="245"/>
      <c r="AA683" s="245"/>
      <c r="AB683" s="245"/>
      <c r="AC683" s="245"/>
      <c r="AD683" s="245"/>
      <c r="AE683" s="245"/>
    </row>
    <row r="684" ht="15.75" customHeight="1">
      <c r="A684" s="245"/>
      <c r="B684" s="245"/>
      <c r="C684" s="245"/>
      <c r="D684" s="245"/>
      <c r="E684" s="245"/>
      <c r="F684" s="245"/>
      <c r="G684" s="245"/>
      <c r="H684" s="245"/>
      <c r="I684" s="245"/>
      <c r="J684" s="245"/>
      <c r="K684" s="245"/>
      <c r="L684" s="245"/>
      <c r="M684" s="245"/>
      <c r="N684" s="245"/>
      <c r="O684" s="245"/>
      <c r="P684" s="245"/>
      <c r="Q684" s="245"/>
      <c r="R684" s="245"/>
      <c r="S684" s="245"/>
      <c r="T684" s="245"/>
      <c r="U684" s="245"/>
      <c r="V684" s="245"/>
      <c r="W684" s="245"/>
      <c r="X684" s="245"/>
      <c r="Y684" s="245"/>
      <c r="Z684" s="245"/>
      <c r="AA684" s="245"/>
      <c r="AB684" s="245"/>
      <c r="AC684" s="245"/>
      <c r="AD684" s="245"/>
      <c r="AE684" s="245"/>
    </row>
    <row r="685" ht="15.75" customHeight="1">
      <c r="A685" s="245"/>
      <c r="B685" s="245"/>
      <c r="C685" s="245"/>
      <c r="D685" s="245"/>
      <c r="E685" s="245"/>
      <c r="F685" s="245"/>
      <c r="G685" s="245"/>
      <c r="H685" s="245"/>
      <c r="I685" s="245"/>
      <c r="J685" s="245"/>
      <c r="K685" s="245"/>
      <c r="L685" s="245"/>
      <c r="M685" s="245"/>
      <c r="N685" s="245"/>
      <c r="O685" s="245"/>
      <c r="P685" s="245"/>
      <c r="Q685" s="245"/>
      <c r="R685" s="245"/>
      <c r="S685" s="245"/>
      <c r="T685" s="245"/>
      <c r="U685" s="245"/>
      <c r="V685" s="245"/>
      <c r="W685" s="245"/>
      <c r="X685" s="245"/>
      <c r="Y685" s="245"/>
      <c r="Z685" s="245"/>
      <c r="AA685" s="245"/>
      <c r="AB685" s="245"/>
      <c r="AC685" s="245"/>
      <c r="AD685" s="245"/>
      <c r="AE685" s="245"/>
    </row>
    <row r="686" ht="15.75" customHeight="1">
      <c r="A686" s="245"/>
      <c r="B686" s="245"/>
      <c r="C686" s="245"/>
      <c r="D686" s="245"/>
      <c r="E686" s="245"/>
      <c r="F686" s="245"/>
      <c r="G686" s="245"/>
      <c r="H686" s="245"/>
      <c r="I686" s="245"/>
      <c r="J686" s="245"/>
      <c r="K686" s="245"/>
      <c r="L686" s="245"/>
      <c r="M686" s="245"/>
      <c r="N686" s="245"/>
      <c r="O686" s="245"/>
      <c r="P686" s="245"/>
      <c r="Q686" s="245"/>
      <c r="R686" s="245"/>
      <c r="S686" s="245"/>
      <c r="T686" s="245"/>
      <c r="U686" s="245"/>
      <c r="V686" s="245"/>
      <c r="W686" s="245"/>
      <c r="X686" s="245"/>
      <c r="Y686" s="245"/>
      <c r="Z686" s="245"/>
      <c r="AA686" s="245"/>
      <c r="AB686" s="245"/>
      <c r="AC686" s="245"/>
      <c r="AD686" s="245"/>
      <c r="AE686" s="245"/>
    </row>
    <row r="687" ht="15.75" customHeight="1">
      <c r="A687" s="245"/>
      <c r="B687" s="245"/>
      <c r="C687" s="245"/>
      <c r="D687" s="245"/>
      <c r="E687" s="245"/>
      <c r="F687" s="245"/>
      <c r="G687" s="245"/>
      <c r="H687" s="245"/>
      <c r="I687" s="245"/>
      <c r="J687" s="245"/>
      <c r="K687" s="245"/>
      <c r="L687" s="245"/>
      <c r="M687" s="245"/>
      <c r="N687" s="245"/>
      <c r="O687" s="245"/>
      <c r="P687" s="245"/>
      <c r="Q687" s="245"/>
      <c r="R687" s="245"/>
      <c r="S687" s="245"/>
      <c r="T687" s="245"/>
      <c r="U687" s="245"/>
      <c r="V687" s="245"/>
      <c r="W687" s="245"/>
      <c r="X687" s="245"/>
      <c r="Y687" s="245"/>
      <c r="Z687" s="245"/>
      <c r="AA687" s="245"/>
      <c r="AB687" s="245"/>
      <c r="AC687" s="245"/>
      <c r="AD687" s="245"/>
      <c r="AE687" s="245"/>
    </row>
    <row r="688" ht="15.75" customHeight="1">
      <c r="A688" s="245"/>
      <c r="B688" s="245"/>
      <c r="C688" s="245"/>
      <c r="D688" s="245"/>
      <c r="E688" s="245"/>
      <c r="F688" s="245"/>
      <c r="G688" s="245"/>
      <c r="H688" s="245"/>
      <c r="I688" s="245"/>
      <c r="J688" s="245"/>
      <c r="K688" s="245"/>
      <c r="L688" s="245"/>
      <c r="M688" s="245"/>
      <c r="N688" s="245"/>
      <c r="O688" s="245"/>
      <c r="P688" s="245"/>
      <c r="Q688" s="245"/>
      <c r="R688" s="245"/>
      <c r="S688" s="245"/>
      <c r="T688" s="245"/>
      <c r="U688" s="245"/>
      <c r="V688" s="245"/>
      <c r="W688" s="245"/>
      <c r="X688" s="245"/>
      <c r="Y688" s="245"/>
      <c r="Z688" s="245"/>
      <c r="AA688" s="245"/>
      <c r="AB688" s="245"/>
      <c r="AC688" s="245"/>
      <c r="AD688" s="245"/>
      <c r="AE688" s="245"/>
    </row>
    <row r="689" ht="15.75" customHeight="1">
      <c r="A689" s="245"/>
      <c r="B689" s="245"/>
      <c r="C689" s="245"/>
      <c r="D689" s="245"/>
      <c r="E689" s="245"/>
      <c r="F689" s="245"/>
      <c r="G689" s="245"/>
      <c r="H689" s="245"/>
      <c r="I689" s="245"/>
      <c r="J689" s="245"/>
      <c r="K689" s="245"/>
      <c r="L689" s="245"/>
      <c r="M689" s="245"/>
      <c r="N689" s="245"/>
      <c r="O689" s="245"/>
      <c r="P689" s="245"/>
      <c r="Q689" s="245"/>
      <c r="R689" s="245"/>
      <c r="S689" s="245"/>
      <c r="T689" s="245"/>
      <c r="U689" s="245"/>
      <c r="V689" s="245"/>
      <c r="W689" s="245"/>
      <c r="X689" s="245"/>
      <c r="Y689" s="245"/>
      <c r="Z689" s="245"/>
      <c r="AA689" s="245"/>
      <c r="AB689" s="245"/>
      <c r="AC689" s="245"/>
      <c r="AD689" s="245"/>
      <c r="AE689" s="245"/>
    </row>
    <row r="690" ht="15.75" customHeight="1">
      <c r="A690" s="245"/>
      <c r="B690" s="245"/>
      <c r="C690" s="245"/>
      <c r="D690" s="245"/>
      <c r="E690" s="245"/>
      <c r="F690" s="245"/>
      <c r="G690" s="245"/>
      <c r="H690" s="245"/>
      <c r="I690" s="245"/>
      <c r="J690" s="245"/>
      <c r="K690" s="245"/>
      <c r="L690" s="245"/>
      <c r="M690" s="245"/>
      <c r="N690" s="245"/>
      <c r="O690" s="245"/>
      <c r="P690" s="245"/>
      <c r="Q690" s="245"/>
      <c r="R690" s="245"/>
      <c r="S690" s="245"/>
      <c r="T690" s="245"/>
      <c r="U690" s="245"/>
      <c r="V690" s="245"/>
      <c r="W690" s="245"/>
      <c r="X690" s="245"/>
      <c r="Y690" s="245"/>
      <c r="Z690" s="245"/>
      <c r="AA690" s="245"/>
      <c r="AB690" s="245"/>
      <c r="AC690" s="245"/>
      <c r="AD690" s="245"/>
      <c r="AE690" s="245"/>
    </row>
    <row r="691" ht="15.75" customHeight="1">
      <c r="A691" s="245"/>
      <c r="B691" s="245"/>
      <c r="C691" s="245"/>
      <c r="D691" s="245"/>
      <c r="E691" s="245"/>
      <c r="F691" s="245"/>
      <c r="G691" s="245"/>
      <c r="H691" s="245"/>
      <c r="I691" s="245"/>
      <c r="J691" s="245"/>
      <c r="K691" s="245"/>
      <c r="L691" s="245"/>
      <c r="M691" s="245"/>
      <c r="N691" s="245"/>
      <c r="O691" s="245"/>
      <c r="P691" s="245"/>
      <c r="Q691" s="245"/>
      <c r="R691" s="245"/>
      <c r="S691" s="245"/>
      <c r="T691" s="245"/>
      <c r="U691" s="245"/>
      <c r="V691" s="245"/>
      <c r="W691" s="245"/>
      <c r="X691" s="245"/>
      <c r="Y691" s="245"/>
      <c r="Z691" s="245"/>
      <c r="AA691" s="245"/>
      <c r="AB691" s="245"/>
      <c r="AC691" s="245"/>
      <c r="AD691" s="245"/>
      <c r="AE691" s="245"/>
    </row>
    <row r="692" ht="15.75" customHeight="1">
      <c r="A692" s="245"/>
      <c r="B692" s="245"/>
      <c r="C692" s="245"/>
      <c r="D692" s="245"/>
      <c r="E692" s="245"/>
      <c r="F692" s="245"/>
      <c r="G692" s="245"/>
      <c r="H692" s="245"/>
      <c r="I692" s="245"/>
      <c r="J692" s="245"/>
      <c r="K692" s="245"/>
      <c r="L692" s="245"/>
      <c r="M692" s="245"/>
      <c r="N692" s="245"/>
      <c r="O692" s="245"/>
      <c r="P692" s="245"/>
      <c r="Q692" s="245"/>
      <c r="R692" s="245"/>
      <c r="S692" s="245"/>
      <c r="T692" s="245"/>
      <c r="U692" s="245"/>
      <c r="V692" s="245"/>
      <c r="W692" s="245"/>
      <c r="X692" s="245"/>
      <c r="Y692" s="245"/>
      <c r="Z692" s="245"/>
      <c r="AA692" s="245"/>
      <c r="AB692" s="245"/>
      <c r="AC692" s="245"/>
      <c r="AD692" s="245"/>
      <c r="AE692" s="245"/>
    </row>
    <row r="693" ht="15.75" customHeight="1">
      <c r="A693" s="245"/>
      <c r="B693" s="245"/>
      <c r="C693" s="245"/>
      <c r="D693" s="245"/>
      <c r="E693" s="245"/>
      <c r="F693" s="245"/>
      <c r="G693" s="245"/>
      <c r="H693" s="245"/>
      <c r="I693" s="245"/>
      <c r="J693" s="245"/>
      <c r="K693" s="245"/>
      <c r="L693" s="245"/>
      <c r="M693" s="245"/>
      <c r="N693" s="245"/>
      <c r="O693" s="245"/>
      <c r="P693" s="245"/>
      <c r="Q693" s="245"/>
      <c r="R693" s="245"/>
      <c r="S693" s="245"/>
      <c r="T693" s="245"/>
      <c r="U693" s="245"/>
      <c r="V693" s="245"/>
      <c r="W693" s="245"/>
      <c r="X693" s="245"/>
      <c r="Y693" s="245"/>
      <c r="Z693" s="245"/>
      <c r="AA693" s="245"/>
      <c r="AB693" s="245"/>
      <c r="AC693" s="245"/>
      <c r="AD693" s="245"/>
      <c r="AE693" s="245"/>
    </row>
    <row r="694" ht="15.75" customHeight="1">
      <c r="A694" s="245"/>
      <c r="B694" s="245"/>
      <c r="C694" s="245"/>
      <c r="D694" s="245"/>
      <c r="E694" s="245"/>
      <c r="F694" s="245"/>
      <c r="G694" s="245"/>
      <c r="H694" s="245"/>
      <c r="I694" s="245"/>
      <c r="J694" s="245"/>
      <c r="K694" s="245"/>
      <c r="L694" s="245"/>
      <c r="M694" s="245"/>
      <c r="N694" s="245"/>
      <c r="O694" s="245"/>
      <c r="P694" s="245"/>
      <c r="Q694" s="245"/>
      <c r="R694" s="245"/>
      <c r="S694" s="245"/>
      <c r="T694" s="245"/>
      <c r="U694" s="245"/>
      <c r="V694" s="245"/>
      <c r="W694" s="245"/>
      <c r="X694" s="245"/>
      <c r="Y694" s="245"/>
      <c r="Z694" s="245"/>
      <c r="AA694" s="245"/>
      <c r="AB694" s="245"/>
      <c r="AC694" s="245"/>
      <c r="AD694" s="245"/>
      <c r="AE694" s="245"/>
    </row>
    <row r="695" ht="15.75" customHeight="1">
      <c r="A695" s="245"/>
      <c r="B695" s="245"/>
      <c r="C695" s="245"/>
      <c r="D695" s="245"/>
      <c r="E695" s="245"/>
      <c r="F695" s="245"/>
      <c r="G695" s="245"/>
      <c r="H695" s="245"/>
      <c r="I695" s="245"/>
      <c r="J695" s="245"/>
      <c r="K695" s="245"/>
      <c r="L695" s="245"/>
      <c r="M695" s="245"/>
      <c r="N695" s="245"/>
      <c r="O695" s="245"/>
      <c r="P695" s="245"/>
      <c r="Q695" s="245"/>
      <c r="R695" s="245"/>
      <c r="S695" s="245"/>
      <c r="T695" s="245"/>
      <c r="U695" s="245"/>
      <c r="V695" s="245"/>
      <c r="W695" s="245"/>
      <c r="X695" s="245"/>
      <c r="Y695" s="245"/>
      <c r="Z695" s="245"/>
      <c r="AA695" s="245"/>
      <c r="AB695" s="245"/>
      <c r="AC695" s="245"/>
      <c r="AD695" s="245"/>
      <c r="AE695" s="245"/>
    </row>
    <row r="696" ht="15.75" customHeight="1">
      <c r="A696" s="245"/>
      <c r="B696" s="245"/>
      <c r="C696" s="245"/>
      <c r="D696" s="245"/>
      <c r="E696" s="245"/>
      <c r="F696" s="245"/>
      <c r="G696" s="245"/>
      <c r="H696" s="245"/>
      <c r="I696" s="245"/>
      <c r="J696" s="245"/>
      <c r="K696" s="245"/>
      <c r="L696" s="245"/>
      <c r="M696" s="245"/>
      <c r="N696" s="245"/>
      <c r="O696" s="245"/>
      <c r="P696" s="245"/>
      <c r="Q696" s="245"/>
      <c r="R696" s="245"/>
      <c r="S696" s="245"/>
      <c r="T696" s="245"/>
      <c r="U696" s="245"/>
      <c r="V696" s="245"/>
      <c r="W696" s="245"/>
      <c r="X696" s="245"/>
      <c r="Y696" s="245"/>
      <c r="Z696" s="245"/>
      <c r="AA696" s="245"/>
      <c r="AB696" s="245"/>
      <c r="AC696" s="245"/>
      <c r="AD696" s="245"/>
      <c r="AE696" s="245"/>
    </row>
    <row r="697" ht="15.75" customHeight="1">
      <c r="A697" s="245"/>
      <c r="B697" s="245"/>
      <c r="C697" s="245"/>
      <c r="D697" s="245"/>
      <c r="E697" s="245"/>
      <c r="F697" s="245"/>
      <c r="G697" s="245"/>
      <c r="H697" s="245"/>
      <c r="I697" s="245"/>
      <c r="J697" s="245"/>
      <c r="K697" s="245"/>
      <c r="L697" s="245"/>
      <c r="M697" s="245"/>
      <c r="N697" s="245"/>
      <c r="O697" s="245"/>
      <c r="P697" s="245"/>
      <c r="Q697" s="245"/>
      <c r="R697" s="245"/>
      <c r="S697" s="245"/>
      <c r="T697" s="245"/>
      <c r="U697" s="245"/>
      <c r="V697" s="245"/>
      <c r="W697" s="245"/>
      <c r="X697" s="245"/>
      <c r="Y697" s="245"/>
      <c r="Z697" s="245"/>
      <c r="AA697" s="245"/>
      <c r="AB697" s="245"/>
      <c r="AC697" s="245"/>
      <c r="AD697" s="245"/>
      <c r="AE697" s="245"/>
    </row>
    <row r="698" ht="15.75" customHeight="1">
      <c r="A698" s="245"/>
      <c r="B698" s="245"/>
      <c r="C698" s="245"/>
      <c r="D698" s="245"/>
      <c r="E698" s="245"/>
      <c r="F698" s="245"/>
      <c r="G698" s="245"/>
      <c r="H698" s="245"/>
      <c r="I698" s="245"/>
      <c r="J698" s="245"/>
      <c r="K698" s="245"/>
      <c r="L698" s="245"/>
      <c r="M698" s="245"/>
      <c r="N698" s="245"/>
      <c r="O698" s="245"/>
      <c r="P698" s="245"/>
      <c r="Q698" s="245"/>
      <c r="R698" s="245"/>
      <c r="S698" s="245"/>
      <c r="T698" s="245"/>
      <c r="U698" s="245"/>
      <c r="V698" s="245"/>
      <c r="W698" s="245"/>
      <c r="X698" s="245"/>
      <c r="Y698" s="245"/>
      <c r="Z698" s="245"/>
      <c r="AA698" s="245"/>
      <c r="AB698" s="245"/>
      <c r="AC698" s="245"/>
      <c r="AD698" s="245"/>
      <c r="AE698" s="245"/>
    </row>
    <row r="699" ht="15.75" customHeight="1">
      <c r="A699" s="245"/>
      <c r="B699" s="245"/>
      <c r="C699" s="245"/>
      <c r="D699" s="245"/>
      <c r="E699" s="245"/>
      <c r="F699" s="245"/>
      <c r="G699" s="245"/>
      <c r="H699" s="245"/>
      <c r="I699" s="245"/>
      <c r="J699" s="245"/>
      <c r="K699" s="245"/>
      <c r="L699" s="245"/>
      <c r="M699" s="245"/>
      <c r="N699" s="245"/>
      <c r="O699" s="245"/>
      <c r="P699" s="245"/>
      <c r="Q699" s="245"/>
      <c r="R699" s="245"/>
      <c r="S699" s="245"/>
      <c r="T699" s="245"/>
      <c r="U699" s="245"/>
      <c r="V699" s="245"/>
      <c r="W699" s="245"/>
      <c r="X699" s="245"/>
      <c r="Y699" s="245"/>
      <c r="Z699" s="245"/>
      <c r="AA699" s="245"/>
      <c r="AB699" s="245"/>
      <c r="AC699" s="245"/>
      <c r="AD699" s="245"/>
      <c r="AE699" s="245"/>
    </row>
    <row r="700" ht="15.75" customHeight="1">
      <c r="A700" s="245"/>
      <c r="B700" s="245"/>
      <c r="C700" s="245"/>
      <c r="D700" s="245"/>
      <c r="E700" s="245"/>
      <c r="F700" s="245"/>
      <c r="G700" s="245"/>
      <c r="H700" s="245"/>
      <c r="I700" s="245"/>
      <c r="J700" s="245"/>
      <c r="K700" s="245"/>
      <c r="L700" s="245"/>
      <c r="M700" s="245"/>
      <c r="N700" s="245"/>
      <c r="O700" s="245"/>
      <c r="P700" s="245"/>
      <c r="Q700" s="245"/>
      <c r="R700" s="245"/>
      <c r="S700" s="245"/>
      <c r="T700" s="245"/>
      <c r="U700" s="245"/>
      <c r="V700" s="245"/>
      <c r="W700" s="245"/>
      <c r="X700" s="245"/>
      <c r="Y700" s="245"/>
      <c r="Z700" s="245"/>
      <c r="AA700" s="245"/>
      <c r="AB700" s="245"/>
      <c r="AC700" s="245"/>
      <c r="AD700" s="245"/>
      <c r="AE700" s="245"/>
    </row>
    <row r="701" ht="15.75" customHeight="1">
      <c r="A701" s="245"/>
      <c r="B701" s="245"/>
      <c r="C701" s="245"/>
      <c r="D701" s="245"/>
      <c r="E701" s="245"/>
      <c r="F701" s="245"/>
      <c r="G701" s="245"/>
      <c r="H701" s="245"/>
      <c r="I701" s="245"/>
      <c r="J701" s="245"/>
      <c r="K701" s="245"/>
      <c r="L701" s="245"/>
      <c r="M701" s="245"/>
      <c r="N701" s="245"/>
      <c r="O701" s="245"/>
      <c r="P701" s="245"/>
      <c r="Q701" s="245"/>
      <c r="R701" s="245"/>
      <c r="S701" s="245"/>
      <c r="T701" s="245"/>
      <c r="U701" s="245"/>
      <c r="V701" s="245"/>
      <c r="W701" s="245"/>
      <c r="X701" s="245"/>
      <c r="Y701" s="245"/>
      <c r="Z701" s="245"/>
      <c r="AA701" s="245"/>
      <c r="AB701" s="245"/>
      <c r="AC701" s="245"/>
      <c r="AD701" s="245"/>
      <c r="AE701" s="245"/>
    </row>
    <row r="702" ht="15.75" customHeight="1">
      <c r="A702" s="245"/>
      <c r="B702" s="245"/>
      <c r="C702" s="245"/>
      <c r="D702" s="245"/>
      <c r="E702" s="245"/>
      <c r="F702" s="245"/>
      <c r="G702" s="245"/>
      <c r="H702" s="245"/>
      <c r="I702" s="245"/>
      <c r="J702" s="245"/>
      <c r="K702" s="245"/>
      <c r="L702" s="245"/>
      <c r="M702" s="245"/>
      <c r="N702" s="245"/>
      <c r="O702" s="245"/>
      <c r="P702" s="245"/>
      <c r="Q702" s="245"/>
      <c r="R702" s="245"/>
      <c r="S702" s="245"/>
      <c r="T702" s="245"/>
      <c r="U702" s="245"/>
      <c r="V702" s="245"/>
      <c r="W702" s="245"/>
      <c r="X702" s="245"/>
      <c r="Y702" s="245"/>
      <c r="Z702" s="245"/>
      <c r="AA702" s="245"/>
      <c r="AB702" s="245"/>
      <c r="AC702" s="245"/>
      <c r="AD702" s="245"/>
      <c r="AE702" s="245"/>
    </row>
    <row r="703" ht="15.75" customHeight="1">
      <c r="A703" s="245"/>
      <c r="B703" s="245"/>
      <c r="C703" s="245"/>
      <c r="D703" s="245"/>
      <c r="E703" s="245"/>
      <c r="F703" s="245"/>
      <c r="G703" s="245"/>
      <c r="H703" s="245"/>
      <c r="I703" s="245"/>
      <c r="J703" s="245"/>
      <c r="K703" s="245"/>
      <c r="L703" s="245"/>
      <c r="M703" s="245"/>
      <c r="N703" s="245"/>
      <c r="O703" s="245"/>
      <c r="P703" s="245"/>
      <c r="Q703" s="245"/>
      <c r="R703" s="245"/>
      <c r="S703" s="245"/>
      <c r="T703" s="245"/>
      <c r="U703" s="245"/>
      <c r="V703" s="245"/>
      <c r="W703" s="245"/>
      <c r="X703" s="245"/>
      <c r="Y703" s="245"/>
      <c r="Z703" s="245"/>
      <c r="AA703" s="245"/>
      <c r="AB703" s="245"/>
      <c r="AC703" s="245"/>
      <c r="AD703" s="245"/>
      <c r="AE703" s="245"/>
    </row>
    <row r="704" ht="15.75" customHeight="1">
      <c r="A704" s="245"/>
      <c r="B704" s="245"/>
      <c r="C704" s="245"/>
      <c r="D704" s="245"/>
      <c r="E704" s="245"/>
      <c r="F704" s="245"/>
      <c r="G704" s="245"/>
      <c r="H704" s="245"/>
      <c r="I704" s="245"/>
      <c r="J704" s="245"/>
      <c r="K704" s="245"/>
      <c r="L704" s="245"/>
      <c r="M704" s="245"/>
      <c r="N704" s="245"/>
      <c r="O704" s="245"/>
      <c r="P704" s="245"/>
      <c r="Q704" s="245"/>
      <c r="R704" s="245"/>
      <c r="S704" s="245"/>
      <c r="T704" s="245"/>
      <c r="U704" s="245"/>
      <c r="V704" s="245"/>
      <c r="W704" s="245"/>
      <c r="X704" s="245"/>
      <c r="Y704" s="245"/>
      <c r="Z704" s="245"/>
      <c r="AA704" s="245"/>
      <c r="AB704" s="245"/>
      <c r="AC704" s="245"/>
      <c r="AD704" s="245"/>
      <c r="AE704" s="245"/>
    </row>
    <row r="705" ht="15.75" customHeight="1">
      <c r="A705" s="245"/>
      <c r="B705" s="245"/>
      <c r="C705" s="245"/>
      <c r="D705" s="245"/>
      <c r="E705" s="245"/>
      <c r="F705" s="245"/>
      <c r="G705" s="245"/>
      <c r="H705" s="245"/>
      <c r="I705" s="245"/>
      <c r="J705" s="245"/>
      <c r="K705" s="245"/>
      <c r="L705" s="245"/>
      <c r="M705" s="245"/>
      <c r="N705" s="245"/>
      <c r="O705" s="245"/>
      <c r="P705" s="245"/>
      <c r="Q705" s="245"/>
      <c r="R705" s="245"/>
      <c r="S705" s="245"/>
      <c r="T705" s="245"/>
      <c r="U705" s="245"/>
      <c r="V705" s="245"/>
      <c r="W705" s="245"/>
      <c r="X705" s="245"/>
      <c r="Y705" s="245"/>
      <c r="Z705" s="245"/>
      <c r="AA705" s="245"/>
      <c r="AB705" s="245"/>
      <c r="AC705" s="245"/>
      <c r="AD705" s="245"/>
      <c r="AE705" s="245"/>
    </row>
    <row r="706" ht="15.75" customHeight="1">
      <c r="A706" s="245"/>
      <c r="B706" s="245"/>
      <c r="C706" s="245"/>
      <c r="D706" s="245"/>
      <c r="E706" s="245"/>
      <c r="F706" s="245"/>
      <c r="G706" s="245"/>
      <c r="H706" s="245"/>
      <c r="I706" s="245"/>
      <c r="J706" s="245"/>
      <c r="K706" s="245"/>
      <c r="L706" s="245"/>
      <c r="M706" s="245"/>
      <c r="N706" s="245"/>
      <c r="O706" s="245"/>
      <c r="P706" s="245"/>
      <c r="Q706" s="245"/>
      <c r="R706" s="245"/>
      <c r="S706" s="245"/>
      <c r="T706" s="245"/>
      <c r="U706" s="245"/>
      <c r="V706" s="245"/>
      <c r="W706" s="245"/>
      <c r="X706" s="245"/>
      <c r="Y706" s="245"/>
      <c r="Z706" s="245"/>
      <c r="AA706" s="245"/>
      <c r="AB706" s="245"/>
      <c r="AC706" s="245"/>
      <c r="AD706" s="245"/>
      <c r="AE706" s="245"/>
    </row>
    <row r="707" ht="15.75" customHeight="1">
      <c r="A707" s="245"/>
      <c r="B707" s="245"/>
      <c r="C707" s="245"/>
      <c r="D707" s="245"/>
      <c r="E707" s="245"/>
      <c r="F707" s="245"/>
      <c r="G707" s="245"/>
      <c r="H707" s="245"/>
      <c r="I707" s="245"/>
      <c r="J707" s="245"/>
      <c r="K707" s="245"/>
      <c r="L707" s="245"/>
      <c r="M707" s="245"/>
      <c r="N707" s="245"/>
      <c r="O707" s="245"/>
      <c r="P707" s="245"/>
      <c r="Q707" s="245"/>
      <c r="R707" s="245"/>
      <c r="S707" s="245"/>
      <c r="T707" s="245"/>
      <c r="U707" s="245"/>
      <c r="V707" s="245"/>
      <c r="W707" s="245"/>
      <c r="X707" s="245"/>
      <c r="Y707" s="245"/>
      <c r="Z707" s="245"/>
      <c r="AA707" s="245"/>
      <c r="AB707" s="245"/>
      <c r="AC707" s="245"/>
      <c r="AD707" s="245"/>
      <c r="AE707" s="245"/>
    </row>
    <row r="708" ht="15.75" customHeight="1">
      <c r="A708" s="245"/>
      <c r="B708" s="245"/>
      <c r="C708" s="245"/>
      <c r="D708" s="245"/>
      <c r="E708" s="245"/>
      <c r="F708" s="245"/>
      <c r="G708" s="245"/>
      <c r="H708" s="245"/>
      <c r="I708" s="245"/>
      <c r="J708" s="245"/>
      <c r="K708" s="245"/>
      <c r="L708" s="245"/>
      <c r="M708" s="245"/>
      <c r="N708" s="245"/>
      <c r="O708" s="245"/>
      <c r="P708" s="245"/>
      <c r="Q708" s="245"/>
      <c r="R708" s="245"/>
      <c r="S708" s="245"/>
      <c r="T708" s="245"/>
      <c r="U708" s="245"/>
      <c r="V708" s="245"/>
      <c r="W708" s="245"/>
      <c r="X708" s="245"/>
      <c r="Y708" s="245"/>
      <c r="Z708" s="245"/>
      <c r="AA708" s="245"/>
      <c r="AB708" s="245"/>
      <c r="AC708" s="245"/>
      <c r="AD708" s="245"/>
      <c r="AE708" s="245"/>
    </row>
    <row r="709" ht="15.75" customHeight="1">
      <c r="A709" s="245"/>
      <c r="B709" s="245"/>
      <c r="C709" s="245"/>
      <c r="D709" s="245"/>
      <c r="E709" s="245"/>
      <c r="F709" s="245"/>
      <c r="G709" s="245"/>
      <c r="H709" s="245"/>
      <c r="I709" s="245"/>
      <c r="J709" s="245"/>
      <c r="K709" s="245"/>
      <c r="L709" s="245"/>
      <c r="M709" s="245"/>
      <c r="N709" s="245"/>
      <c r="O709" s="245"/>
      <c r="P709" s="245"/>
      <c r="Q709" s="245"/>
      <c r="R709" s="245"/>
      <c r="S709" s="245"/>
      <c r="T709" s="245"/>
      <c r="U709" s="245"/>
      <c r="V709" s="245"/>
      <c r="W709" s="245"/>
      <c r="X709" s="245"/>
      <c r="Y709" s="245"/>
      <c r="Z709" s="245"/>
      <c r="AA709" s="245"/>
      <c r="AB709" s="245"/>
      <c r="AC709" s="245"/>
      <c r="AD709" s="245"/>
      <c r="AE709" s="245"/>
    </row>
    <row r="710" ht="15.75" customHeight="1">
      <c r="A710" s="245"/>
      <c r="B710" s="245"/>
      <c r="C710" s="245"/>
      <c r="D710" s="245"/>
      <c r="E710" s="245"/>
      <c r="F710" s="245"/>
      <c r="G710" s="245"/>
      <c r="H710" s="245"/>
      <c r="I710" s="245"/>
      <c r="J710" s="245"/>
      <c r="K710" s="245"/>
      <c r="L710" s="245"/>
      <c r="M710" s="245"/>
      <c r="N710" s="245"/>
      <c r="O710" s="245"/>
      <c r="P710" s="245"/>
      <c r="Q710" s="245"/>
      <c r="R710" s="245"/>
      <c r="S710" s="245"/>
      <c r="T710" s="245"/>
      <c r="U710" s="245"/>
      <c r="V710" s="245"/>
      <c r="W710" s="245"/>
      <c r="X710" s="245"/>
      <c r="Y710" s="245"/>
      <c r="Z710" s="245"/>
      <c r="AA710" s="245"/>
      <c r="AB710" s="245"/>
      <c r="AC710" s="245"/>
      <c r="AD710" s="245"/>
      <c r="AE710" s="245"/>
    </row>
    <row r="711" ht="15.75" customHeight="1">
      <c r="A711" s="245"/>
      <c r="B711" s="245"/>
      <c r="C711" s="245"/>
      <c r="D711" s="245"/>
      <c r="E711" s="245"/>
      <c r="F711" s="245"/>
      <c r="G711" s="245"/>
      <c r="H711" s="245"/>
      <c r="I711" s="245"/>
      <c r="J711" s="245"/>
      <c r="K711" s="245"/>
      <c r="L711" s="245"/>
      <c r="M711" s="245"/>
      <c r="N711" s="245"/>
      <c r="O711" s="245"/>
      <c r="P711" s="245"/>
      <c r="Q711" s="245"/>
      <c r="R711" s="245"/>
      <c r="S711" s="245"/>
      <c r="T711" s="245"/>
      <c r="U711" s="245"/>
      <c r="V711" s="245"/>
      <c r="W711" s="245"/>
      <c r="X711" s="245"/>
      <c r="Y711" s="245"/>
      <c r="Z711" s="245"/>
      <c r="AA711" s="245"/>
      <c r="AB711" s="245"/>
      <c r="AC711" s="245"/>
      <c r="AD711" s="245"/>
      <c r="AE711" s="245"/>
    </row>
    <row r="712" ht="15.75" customHeight="1">
      <c r="A712" s="245"/>
      <c r="B712" s="245"/>
      <c r="C712" s="245"/>
      <c r="D712" s="245"/>
      <c r="E712" s="245"/>
      <c r="F712" s="245"/>
      <c r="G712" s="245"/>
      <c r="H712" s="245"/>
      <c r="I712" s="245"/>
      <c r="J712" s="245"/>
      <c r="K712" s="245"/>
      <c r="L712" s="245"/>
      <c r="M712" s="245"/>
      <c r="N712" s="245"/>
      <c r="O712" s="245"/>
      <c r="P712" s="245"/>
      <c r="Q712" s="245"/>
      <c r="R712" s="245"/>
      <c r="S712" s="245"/>
      <c r="T712" s="245"/>
      <c r="U712" s="245"/>
      <c r="V712" s="245"/>
      <c r="W712" s="245"/>
      <c r="X712" s="245"/>
      <c r="Y712" s="245"/>
      <c r="Z712" s="245"/>
      <c r="AA712" s="245"/>
      <c r="AB712" s="245"/>
      <c r="AC712" s="245"/>
      <c r="AD712" s="245"/>
      <c r="AE712" s="245"/>
    </row>
    <row r="713" ht="15.75" customHeight="1">
      <c r="A713" s="245"/>
      <c r="B713" s="245"/>
      <c r="C713" s="245"/>
      <c r="D713" s="245"/>
      <c r="E713" s="245"/>
      <c r="F713" s="245"/>
      <c r="G713" s="245"/>
      <c r="H713" s="245"/>
      <c r="I713" s="245"/>
      <c r="J713" s="245"/>
      <c r="K713" s="245"/>
      <c r="L713" s="245"/>
      <c r="M713" s="245"/>
      <c r="N713" s="245"/>
      <c r="O713" s="245"/>
      <c r="P713" s="245"/>
      <c r="Q713" s="245"/>
      <c r="R713" s="245"/>
      <c r="S713" s="245"/>
      <c r="T713" s="245"/>
      <c r="U713" s="245"/>
      <c r="V713" s="245"/>
      <c r="W713" s="245"/>
      <c r="X713" s="245"/>
      <c r="Y713" s="245"/>
      <c r="Z713" s="245"/>
      <c r="AA713" s="245"/>
      <c r="AB713" s="245"/>
      <c r="AC713" s="245"/>
      <c r="AD713" s="245"/>
      <c r="AE713" s="245"/>
    </row>
    <row r="714" ht="15.75" customHeight="1">
      <c r="A714" s="245"/>
      <c r="B714" s="245"/>
      <c r="C714" s="245"/>
      <c r="D714" s="245"/>
      <c r="E714" s="245"/>
      <c r="F714" s="245"/>
      <c r="G714" s="245"/>
      <c r="H714" s="245"/>
      <c r="I714" s="245"/>
      <c r="J714" s="245"/>
      <c r="K714" s="245"/>
      <c r="L714" s="245"/>
      <c r="M714" s="245"/>
      <c r="N714" s="245"/>
      <c r="O714" s="245"/>
      <c r="P714" s="245"/>
      <c r="Q714" s="245"/>
      <c r="R714" s="245"/>
      <c r="S714" s="245"/>
      <c r="T714" s="245"/>
      <c r="U714" s="245"/>
      <c r="V714" s="245"/>
      <c r="W714" s="245"/>
      <c r="X714" s="245"/>
      <c r="Y714" s="245"/>
      <c r="Z714" s="245"/>
      <c r="AA714" s="245"/>
      <c r="AB714" s="245"/>
      <c r="AC714" s="245"/>
      <c r="AD714" s="245"/>
      <c r="AE714" s="245"/>
    </row>
    <row r="715" ht="15.75" customHeight="1">
      <c r="A715" s="245"/>
      <c r="B715" s="245"/>
      <c r="C715" s="245"/>
      <c r="D715" s="245"/>
      <c r="E715" s="245"/>
      <c r="F715" s="245"/>
      <c r="G715" s="245"/>
      <c r="H715" s="245"/>
      <c r="I715" s="245"/>
      <c r="J715" s="245"/>
      <c r="K715" s="245"/>
      <c r="L715" s="245"/>
      <c r="M715" s="245"/>
      <c r="N715" s="245"/>
      <c r="O715" s="245"/>
      <c r="P715" s="245"/>
      <c r="Q715" s="245"/>
      <c r="R715" s="245"/>
      <c r="S715" s="245"/>
      <c r="T715" s="245"/>
      <c r="U715" s="245"/>
      <c r="V715" s="245"/>
      <c r="W715" s="245"/>
      <c r="X715" s="245"/>
      <c r="Y715" s="245"/>
      <c r="Z715" s="245"/>
      <c r="AA715" s="245"/>
      <c r="AB715" s="245"/>
      <c r="AC715" s="245"/>
      <c r="AD715" s="245"/>
      <c r="AE715" s="245"/>
    </row>
    <row r="716" ht="15.75" customHeight="1">
      <c r="A716" s="245"/>
      <c r="B716" s="245"/>
      <c r="C716" s="245"/>
      <c r="D716" s="245"/>
      <c r="E716" s="245"/>
      <c r="F716" s="245"/>
      <c r="G716" s="245"/>
      <c r="H716" s="245"/>
      <c r="I716" s="245"/>
      <c r="J716" s="245"/>
      <c r="K716" s="245"/>
      <c r="L716" s="245"/>
      <c r="M716" s="245"/>
      <c r="N716" s="245"/>
      <c r="O716" s="245"/>
      <c r="P716" s="245"/>
      <c r="Q716" s="245"/>
      <c r="R716" s="245"/>
      <c r="S716" s="245"/>
      <c r="T716" s="245"/>
      <c r="U716" s="245"/>
      <c r="V716" s="245"/>
      <c r="W716" s="245"/>
      <c r="X716" s="245"/>
      <c r="Y716" s="245"/>
      <c r="Z716" s="245"/>
      <c r="AA716" s="245"/>
      <c r="AB716" s="245"/>
      <c r="AC716" s="245"/>
      <c r="AD716" s="245"/>
      <c r="AE716" s="245"/>
    </row>
    <row r="717" ht="15.75" customHeight="1">
      <c r="A717" s="245"/>
      <c r="B717" s="245"/>
      <c r="C717" s="245"/>
      <c r="D717" s="245"/>
      <c r="E717" s="245"/>
      <c r="F717" s="245"/>
      <c r="G717" s="245"/>
      <c r="H717" s="245"/>
      <c r="I717" s="245"/>
      <c r="J717" s="245"/>
      <c r="K717" s="245"/>
      <c r="L717" s="245"/>
      <c r="M717" s="245"/>
      <c r="N717" s="245"/>
      <c r="O717" s="245"/>
      <c r="P717" s="245"/>
      <c r="Q717" s="245"/>
      <c r="R717" s="245"/>
      <c r="S717" s="245"/>
      <c r="T717" s="245"/>
      <c r="U717" s="245"/>
      <c r="V717" s="245"/>
      <c r="W717" s="245"/>
      <c r="X717" s="245"/>
      <c r="Y717" s="245"/>
      <c r="Z717" s="245"/>
      <c r="AA717" s="245"/>
      <c r="AB717" s="245"/>
      <c r="AC717" s="245"/>
      <c r="AD717" s="245"/>
      <c r="AE717" s="245"/>
    </row>
    <row r="718" ht="15.75" customHeight="1">
      <c r="A718" s="245"/>
      <c r="B718" s="245"/>
      <c r="C718" s="245"/>
      <c r="D718" s="245"/>
      <c r="E718" s="245"/>
      <c r="F718" s="245"/>
      <c r="G718" s="245"/>
      <c r="H718" s="245"/>
      <c r="I718" s="245"/>
      <c r="J718" s="245"/>
      <c r="K718" s="245"/>
      <c r="L718" s="245"/>
      <c r="M718" s="245"/>
      <c r="N718" s="245"/>
      <c r="O718" s="245"/>
      <c r="P718" s="245"/>
      <c r="Q718" s="245"/>
      <c r="R718" s="245"/>
      <c r="S718" s="245"/>
      <c r="T718" s="245"/>
      <c r="U718" s="245"/>
      <c r="V718" s="245"/>
      <c r="W718" s="245"/>
      <c r="X718" s="245"/>
      <c r="Y718" s="245"/>
      <c r="Z718" s="245"/>
      <c r="AA718" s="245"/>
      <c r="AB718" s="245"/>
      <c r="AC718" s="245"/>
      <c r="AD718" s="245"/>
      <c r="AE718" s="245"/>
    </row>
    <row r="719" ht="15.75" customHeight="1">
      <c r="A719" s="245"/>
      <c r="B719" s="245"/>
      <c r="C719" s="245"/>
      <c r="D719" s="245"/>
      <c r="E719" s="245"/>
      <c r="F719" s="245"/>
      <c r="G719" s="245"/>
      <c r="H719" s="245"/>
      <c r="I719" s="245"/>
      <c r="J719" s="245"/>
      <c r="K719" s="245"/>
      <c r="L719" s="245"/>
      <c r="M719" s="245"/>
      <c r="N719" s="245"/>
      <c r="O719" s="245"/>
      <c r="P719" s="245"/>
      <c r="Q719" s="245"/>
      <c r="R719" s="245"/>
      <c r="S719" s="245"/>
      <c r="T719" s="245"/>
      <c r="U719" s="245"/>
      <c r="V719" s="245"/>
      <c r="W719" s="245"/>
      <c r="X719" s="245"/>
      <c r="Y719" s="245"/>
      <c r="Z719" s="245"/>
      <c r="AA719" s="245"/>
      <c r="AB719" s="245"/>
      <c r="AC719" s="245"/>
      <c r="AD719" s="245"/>
      <c r="AE719" s="245"/>
    </row>
    <row r="720" ht="15.75" customHeight="1">
      <c r="A720" s="245"/>
      <c r="B720" s="245"/>
      <c r="C720" s="245"/>
      <c r="D720" s="245"/>
      <c r="E720" s="245"/>
      <c r="F720" s="245"/>
      <c r="G720" s="245"/>
      <c r="H720" s="245"/>
      <c r="I720" s="245"/>
      <c r="J720" s="245"/>
      <c r="K720" s="245"/>
      <c r="L720" s="245"/>
      <c r="M720" s="245"/>
      <c r="N720" s="245"/>
      <c r="O720" s="245"/>
      <c r="P720" s="245"/>
      <c r="Q720" s="245"/>
      <c r="R720" s="245"/>
      <c r="S720" s="245"/>
      <c r="T720" s="245"/>
      <c r="U720" s="245"/>
      <c r="V720" s="245"/>
      <c r="W720" s="245"/>
      <c r="X720" s="245"/>
      <c r="Y720" s="245"/>
      <c r="Z720" s="245"/>
      <c r="AA720" s="245"/>
      <c r="AB720" s="245"/>
      <c r="AC720" s="245"/>
      <c r="AD720" s="245"/>
      <c r="AE720" s="245"/>
    </row>
    <row r="721" ht="15.75" customHeight="1">
      <c r="A721" s="245"/>
      <c r="B721" s="245"/>
      <c r="C721" s="245"/>
      <c r="D721" s="245"/>
      <c r="E721" s="245"/>
      <c r="F721" s="245"/>
      <c r="G721" s="245"/>
      <c r="H721" s="245"/>
      <c r="I721" s="245"/>
      <c r="J721" s="245"/>
      <c r="K721" s="245"/>
      <c r="L721" s="245"/>
      <c r="M721" s="245"/>
      <c r="N721" s="245"/>
      <c r="O721" s="245"/>
      <c r="P721" s="245"/>
      <c r="Q721" s="245"/>
      <c r="R721" s="245"/>
      <c r="S721" s="245"/>
      <c r="T721" s="245"/>
      <c r="U721" s="245"/>
      <c r="V721" s="245"/>
      <c r="W721" s="245"/>
      <c r="X721" s="245"/>
      <c r="Y721" s="245"/>
      <c r="Z721" s="245"/>
      <c r="AA721" s="245"/>
      <c r="AB721" s="245"/>
      <c r="AC721" s="245"/>
      <c r="AD721" s="245"/>
      <c r="AE721" s="245"/>
    </row>
    <row r="722" ht="15.75" customHeight="1">
      <c r="A722" s="245"/>
      <c r="B722" s="245"/>
      <c r="C722" s="245"/>
      <c r="D722" s="245"/>
      <c r="E722" s="245"/>
      <c r="F722" s="245"/>
      <c r="G722" s="245"/>
      <c r="H722" s="245"/>
      <c r="I722" s="245"/>
      <c r="J722" s="245"/>
      <c r="K722" s="245"/>
      <c r="L722" s="245"/>
      <c r="M722" s="245"/>
      <c r="N722" s="245"/>
      <c r="O722" s="245"/>
      <c r="P722" s="245"/>
      <c r="Q722" s="245"/>
      <c r="R722" s="245"/>
      <c r="S722" s="245"/>
      <c r="T722" s="245"/>
      <c r="U722" s="245"/>
      <c r="V722" s="245"/>
      <c r="W722" s="245"/>
      <c r="X722" s="245"/>
      <c r="Y722" s="245"/>
      <c r="Z722" s="245"/>
      <c r="AA722" s="245"/>
      <c r="AB722" s="245"/>
      <c r="AC722" s="245"/>
      <c r="AD722" s="245"/>
      <c r="AE722" s="245"/>
    </row>
    <row r="723" ht="15.75" customHeight="1">
      <c r="A723" s="245"/>
      <c r="B723" s="245"/>
      <c r="C723" s="245"/>
      <c r="D723" s="245"/>
      <c r="E723" s="245"/>
      <c r="F723" s="245"/>
      <c r="G723" s="245"/>
      <c r="H723" s="245"/>
      <c r="I723" s="245"/>
      <c r="J723" s="245"/>
      <c r="K723" s="245"/>
      <c r="L723" s="245"/>
      <c r="M723" s="245"/>
      <c r="N723" s="245"/>
      <c r="O723" s="245"/>
      <c r="P723" s="245"/>
      <c r="Q723" s="245"/>
      <c r="R723" s="245"/>
      <c r="S723" s="245"/>
      <c r="T723" s="245"/>
      <c r="U723" s="245"/>
      <c r="V723" s="245"/>
      <c r="W723" s="245"/>
      <c r="X723" s="245"/>
      <c r="Y723" s="245"/>
      <c r="Z723" s="245"/>
      <c r="AA723" s="245"/>
      <c r="AB723" s="245"/>
      <c r="AC723" s="245"/>
      <c r="AD723" s="245"/>
      <c r="AE723" s="245"/>
    </row>
    <row r="724" ht="15.75" customHeight="1">
      <c r="A724" s="245"/>
      <c r="B724" s="245"/>
      <c r="C724" s="245"/>
      <c r="D724" s="245"/>
      <c r="E724" s="245"/>
      <c r="F724" s="245"/>
      <c r="G724" s="245"/>
      <c r="H724" s="245"/>
      <c r="I724" s="245"/>
      <c r="J724" s="245"/>
      <c r="K724" s="245"/>
      <c r="L724" s="245"/>
      <c r="M724" s="245"/>
      <c r="N724" s="245"/>
      <c r="O724" s="245"/>
      <c r="P724" s="245"/>
      <c r="Q724" s="245"/>
      <c r="R724" s="245"/>
      <c r="S724" s="245"/>
      <c r="T724" s="245"/>
      <c r="U724" s="245"/>
      <c r="V724" s="245"/>
      <c r="W724" s="245"/>
      <c r="X724" s="245"/>
      <c r="Y724" s="245"/>
      <c r="Z724" s="245"/>
      <c r="AA724" s="245"/>
      <c r="AB724" s="245"/>
      <c r="AC724" s="245"/>
      <c r="AD724" s="245"/>
      <c r="AE724" s="245"/>
    </row>
    <row r="725" ht="15.75" customHeight="1">
      <c r="A725" s="245"/>
      <c r="B725" s="245"/>
      <c r="C725" s="245"/>
      <c r="D725" s="245"/>
      <c r="E725" s="245"/>
      <c r="F725" s="245"/>
      <c r="G725" s="245"/>
      <c r="H725" s="245"/>
      <c r="I725" s="245"/>
      <c r="J725" s="245"/>
      <c r="K725" s="245"/>
      <c r="L725" s="245"/>
      <c r="M725" s="245"/>
      <c r="N725" s="245"/>
      <c r="O725" s="245"/>
      <c r="P725" s="245"/>
      <c r="Q725" s="245"/>
      <c r="R725" s="245"/>
      <c r="S725" s="245"/>
      <c r="T725" s="245"/>
      <c r="U725" s="245"/>
      <c r="V725" s="245"/>
      <c r="W725" s="245"/>
      <c r="X725" s="245"/>
      <c r="Y725" s="245"/>
      <c r="Z725" s="245"/>
      <c r="AA725" s="245"/>
      <c r="AB725" s="245"/>
      <c r="AC725" s="245"/>
      <c r="AD725" s="245"/>
      <c r="AE725" s="245"/>
    </row>
    <row r="726" ht="15.75" customHeight="1">
      <c r="A726" s="245"/>
      <c r="B726" s="245"/>
      <c r="C726" s="245"/>
      <c r="D726" s="245"/>
      <c r="E726" s="245"/>
      <c r="F726" s="245"/>
      <c r="G726" s="245"/>
      <c r="H726" s="245"/>
      <c r="I726" s="245"/>
      <c r="J726" s="245"/>
      <c r="K726" s="245"/>
      <c r="L726" s="245"/>
      <c r="M726" s="245"/>
      <c r="N726" s="245"/>
      <c r="O726" s="245"/>
      <c r="P726" s="245"/>
      <c r="Q726" s="245"/>
      <c r="R726" s="245"/>
      <c r="S726" s="245"/>
      <c r="T726" s="245"/>
      <c r="U726" s="245"/>
      <c r="V726" s="245"/>
      <c r="W726" s="245"/>
      <c r="X726" s="245"/>
      <c r="Y726" s="245"/>
      <c r="Z726" s="245"/>
      <c r="AA726" s="245"/>
      <c r="AB726" s="245"/>
      <c r="AC726" s="245"/>
      <c r="AD726" s="245"/>
      <c r="AE726" s="245"/>
    </row>
    <row r="727" ht="15.75" customHeight="1">
      <c r="A727" s="245"/>
      <c r="B727" s="245"/>
      <c r="C727" s="245"/>
      <c r="D727" s="245"/>
      <c r="E727" s="245"/>
      <c r="F727" s="245"/>
      <c r="G727" s="245"/>
      <c r="H727" s="245"/>
      <c r="I727" s="245"/>
      <c r="J727" s="245"/>
      <c r="K727" s="245"/>
      <c r="L727" s="245"/>
      <c r="M727" s="245"/>
      <c r="N727" s="245"/>
      <c r="O727" s="245"/>
      <c r="P727" s="245"/>
      <c r="Q727" s="245"/>
      <c r="R727" s="245"/>
      <c r="S727" s="245"/>
      <c r="T727" s="245"/>
      <c r="U727" s="245"/>
      <c r="V727" s="245"/>
      <c r="W727" s="245"/>
      <c r="X727" s="245"/>
      <c r="Y727" s="245"/>
      <c r="Z727" s="245"/>
      <c r="AA727" s="245"/>
      <c r="AB727" s="245"/>
      <c r="AC727" s="245"/>
      <c r="AD727" s="245"/>
      <c r="AE727" s="245"/>
    </row>
    <row r="728" ht="15.75" customHeight="1">
      <c r="A728" s="245"/>
      <c r="B728" s="245"/>
      <c r="C728" s="245"/>
      <c r="D728" s="245"/>
      <c r="E728" s="245"/>
      <c r="F728" s="245"/>
      <c r="G728" s="245"/>
      <c r="H728" s="245"/>
      <c r="I728" s="245"/>
      <c r="J728" s="245"/>
      <c r="K728" s="245"/>
      <c r="L728" s="245"/>
      <c r="M728" s="245"/>
      <c r="N728" s="245"/>
      <c r="O728" s="245"/>
      <c r="P728" s="245"/>
      <c r="Q728" s="245"/>
      <c r="R728" s="245"/>
      <c r="S728" s="245"/>
      <c r="T728" s="245"/>
      <c r="U728" s="245"/>
      <c r="V728" s="245"/>
      <c r="W728" s="245"/>
      <c r="X728" s="245"/>
      <c r="Y728" s="245"/>
      <c r="Z728" s="245"/>
      <c r="AA728" s="245"/>
      <c r="AB728" s="245"/>
      <c r="AC728" s="245"/>
      <c r="AD728" s="245"/>
      <c r="AE728" s="245"/>
    </row>
    <row r="729" ht="15.75" customHeight="1">
      <c r="A729" s="245"/>
      <c r="B729" s="245"/>
      <c r="C729" s="245"/>
      <c r="D729" s="245"/>
      <c r="E729" s="245"/>
      <c r="F729" s="245"/>
      <c r="G729" s="245"/>
      <c r="H729" s="245"/>
      <c r="I729" s="245"/>
      <c r="J729" s="245"/>
      <c r="K729" s="245"/>
      <c r="L729" s="245"/>
      <c r="M729" s="245"/>
      <c r="N729" s="245"/>
      <c r="O729" s="245"/>
      <c r="P729" s="245"/>
      <c r="Q729" s="245"/>
      <c r="R729" s="245"/>
      <c r="S729" s="245"/>
      <c r="T729" s="245"/>
      <c r="U729" s="245"/>
      <c r="V729" s="245"/>
      <c r="W729" s="245"/>
      <c r="X729" s="245"/>
      <c r="Y729" s="245"/>
      <c r="Z729" s="245"/>
      <c r="AA729" s="245"/>
      <c r="AB729" s="245"/>
      <c r="AC729" s="245"/>
      <c r="AD729" s="245"/>
      <c r="AE729" s="245"/>
    </row>
    <row r="730" ht="15.75" customHeight="1">
      <c r="A730" s="245"/>
      <c r="B730" s="245"/>
      <c r="C730" s="245"/>
      <c r="D730" s="245"/>
      <c r="E730" s="245"/>
      <c r="F730" s="245"/>
      <c r="G730" s="245"/>
      <c r="H730" s="245"/>
      <c r="I730" s="245"/>
      <c r="J730" s="245"/>
      <c r="K730" s="245"/>
      <c r="L730" s="245"/>
      <c r="M730" s="245"/>
      <c r="N730" s="245"/>
      <c r="O730" s="245"/>
      <c r="P730" s="245"/>
      <c r="Q730" s="245"/>
      <c r="R730" s="245"/>
      <c r="S730" s="245"/>
      <c r="T730" s="245"/>
      <c r="U730" s="245"/>
      <c r="V730" s="245"/>
      <c r="W730" s="245"/>
      <c r="X730" s="245"/>
      <c r="Y730" s="245"/>
      <c r="Z730" s="245"/>
      <c r="AA730" s="245"/>
      <c r="AB730" s="245"/>
      <c r="AC730" s="245"/>
      <c r="AD730" s="245"/>
      <c r="AE730" s="245"/>
    </row>
    <row r="731" ht="15.75" customHeight="1">
      <c r="A731" s="245"/>
      <c r="B731" s="245"/>
      <c r="C731" s="245"/>
      <c r="D731" s="245"/>
      <c r="E731" s="245"/>
      <c r="F731" s="245"/>
      <c r="G731" s="245"/>
      <c r="H731" s="245"/>
      <c r="I731" s="245"/>
      <c r="J731" s="245"/>
      <c r="K731" s="245"/>
      <c r="L731" s="245"/>
      <c r="M731" s="245"/>
      <c r="N731" s="245"/>
      <c r="O731" s="245"/>
      <c r="P731" s="245"/>
      <c r="Q731" s="245"/>
      <c r="R731" s="245"/>
      <c r="S731" s="245"/>
      <c r="T731" s="245"/>
      <c r="U731" s="245"/>
      <c r="V731" s="245"/>
      <c r="W731" s="245"/>
      <c r="X731" s="245"/>
      <c r="Y731" s="245"/>
      <c r="Z731" s="245"/>
      <c r="AA731" s="245"/>
      <c r="AB731" s="245"/>
      <c r="AC731" s="245"/>
      <c r="AD731" s="245"/>
      <c r="AE731" s="245"/>
    </row>
    <row r="732" ht="15.75" customHeight="1">
      <c r="A732" s="245"/>
      <c r="B732" s="245"/>
      <c r="C732" s="245"/>
      <c r="D732" s="245"/>
      <c r="E732" s="245"/>
      <c r="F732" s="245"/>
      <c r="G732" s="245"/>
      <c r="H732" s="245"/>
      <c r="I732" s="245"/>
      <c r="J732" s="245"/>
      <c r="K732" s="245"/>
      <c r="L732" s="245"/>
      <c r="M732" s="245"/>
      <c r="N732" s="245"/>
      <c r="O732" s="245"/>
      <c r="P732" s="245"/>
      <c r="Q732" s="245"/>
      <c r="R732" s="245"/>
      <c r="S732" s="245"/>
      <c r="T732" s="245"/>
      <c r="U732" s="245"/>
      <c r="V732" s="245"/>
      <c r="W732" s="245"/>
      <c r="X732" s="245"/>
      <c r="Y732" s="245"/>
      <c r="Z732" s="245"/>
      <c r="AA732" s="245"/>
      <c r="AB732" s="245"/>
      <c r="AC732" s="245"/>
      <c r="AD732" s="245"/>
      <c r="AE732" s="245"/>
    </row>
    <row r="733" ht="15.75" customHeight="1">
      <c r="A733" s="245"/>
      <c r="B733" s="245"/>
      <c r="C733" s="245"/>
      <c r="D733" s="245"/>
      <c r="E733" s="245"/>
      <c r="F733" s="245"/>
      <c r="G733" s="245"/>
      <c r="H733" s="245"/>
      <c r="I733" s="245"/>
      <c r="J733" s="245"/>
      <c r="K733" s="245"/>
      <c r="L733" s="245"/>
      <c r="M733" s="245"/>
      <c r="N733" s="245"/>
      <c r="O733" s="245"/>
      <c r="P733" s="245"/>
      <c r="Q733" s="245"/>
      <c r="R733" s="245"/>
      <c r="S733" s="245"/>
      <c r="T733" s="245"/>
      <c r="U733" s="245"/>
      <c r="V733" s="245"/>
      <c r="W733" s="245"/>
      <c r="X733" s="245"/>
      <c r="Y733" s="245"/>
      <c r="Z733" s="245"/>
      <c r="AA733" s="245"/>
      <c r="AB733" s="245"/>
      <c r="AC733" s="245"/>
      <c r="AD733" s="245"/>
      <c r="AE733" s="245"/>
    </row>
    <row r="734" ht="15.75" customHeight="1">
      <c r="A734" s="245"/>
      <c r="B734" s="245"/>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245"/>
      <c r="AB734" s="245"/>
      <c r="AC734" s="245"/>
      <c r="AD734" s="245"/>
      <c r="AE734" s="245"/>
    </row>
    <row r="735" ht="15.75" customHeight="1">
      <c r="A735" s="245"/>
      <c r="B735" s="245"/>
      <c r="C735" s="245"/>
      <c r="D735" s="245"/>
      <c r="E735" s="245"/>
      <c r="F735" s="245"/>
      <c r="G735" s="245"/>
      <c r="H735" s="245"/>
      <c r="I735" s="245"/>
      <c r="J735" s="245"/>
      <c r="K735" s="245"/>
      <c r="L735" s="245"/>
      <c r="M735" s="245"/>
      <c r="N735" s="245"/>
      <c r="O735" s="245"/>
      <c r="P735" s="245"/>
      <c r="Q735" s="245"/>
      <c r="R735" s="245"/>
      <c r="S735" s="245"/>
      <c r="T735" s="245"/>
      <c r="U735" s="245"/>
      <c r="V735" s="245"/>
      <c r="W735" s="245"/>
      <c r="X735" s="245"/>
      <c r="Y735" s="245"/>
      <c r="Z735" s="245"/>
      <c r="AA735" s="245"/>
      <c r="AB735" s="245"/>
      <c r="AC735" s="245"/>
      <c r="AD735" s="245"/>
      <c r="AE735" s="245"/>
    </row>
    <row r="736" ht="15.75" customHeight="1">
      <c r="A736" s="245"/>
      <c r="B736" s="245"/>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245"/>
      <c r="AB736" s="245"/>
      <c r="AC736" s="245"/>
      <c r="AD736" s="245"/>
      <c r="AE736" s="245"/>
    </row>
    <row r="737" ht="15.75" customHeight="1">
      <c r="A737" s="245"/>
      <c r="B737" s="245"/>
      <c r="C737" s="245"/>
      <c r="D737" s="245"/>
      <c r="E737" s="245"/>
      <c r="F737" s="245"/>
      <c r="G737" s="245"/>
      <c r="H737" s="245"/>
      <c r="I737" s="245"/>
      <c r="J737" s="245"/>
      <c r="K737" s="245"/>
      <c r="L737" s="245"/>
      <c r="M737" s="245"/>
      <c r="N737" s="245"/>
      <c r="O737" s="245"/>
      <c r="P737" s="245"/>
      <c r="Q737" s="245"/>
      <c r="R737" s="245"/>
      <c r="S737" s="245"/>
      <c r="T737" s="245"/>
      <c r="U737" s="245"/>
      <c r="V737" s="245"/>
      <c r="W737" s="245"/>
      <c r="X737" s="245"/>
      <c r="Y737" s="245"/>
      <c r="Z737" s="245"/>
      <c r="AA737" s="245"/>
      <c r="AB737" s="245"/>
      <c r="AC737" s="245"/>
      <c r="AD737" s="245"/>
      <c r="AE737" s="245"/>
    </row>
    <row r="738" ht="15.75" customHeight="1">
      <c r="A738" s="245"/>
      <c r="B738" s="245"/>
      <c r="C738" s="245"/>
      <c r="D738" s="245"/>
      <c r="E738" s="245"/>
      <c r="F738" s="245"/>
      <c r="G738" s="245"/>
      <c r="H738" s="245"/>
      <c r="I738" s="245"/>
      <c r="J738" s="245"/>
      <c r="K738" s="245"/>
      <c r="L738" s="245"/>
      <c r="M738" s="245"/>
      <c r="N738" s="245"/>
      <c r="O738" s="245"/>
      <c r="P738" s="245"/>
      <c r="Q738" s="245"/>
      <c r="R738" s="245"/>
      <c r="S738" s="245"/>
      <c r="T738" s="245"/>
      <c r="U738" s="245"/>
      <c r="V738" s="245"/>
      <c r="W738" s="245"/>
      <c r="X738" s="245"/>
      <c r="Y738" s="245"/>
      <c r="Z738" s="245"/>
      <c r="AA738" s="245"/>
      <c r="AB738" s="245"/>
      <c r="AC738" s="245"/>
      <c r="AD738" s="245"/>
      <c r="AE738" s="245"/>
    </row>
    <row r="739" ht="15.75" customHeight="1">
      <c r="A739" s="245"/>
      <c r="B739" s="245"/>
      <c r="C739" s="245"/>
      <c r="D739" s="245"/>
      <c r="E739" s="245"/>
      <c r="F739" s="245"/>
      <c r="G739" s="245"/>
      <c r="H739" s="245"/>
      <c r="I739" s="245"/>
      <c r="J739" s="245"/>
      <c r="K739" s="245"/>
      <c r="L739" s="245"/>
      <c r="M739" s="245"/>
      <c r="N739" s="245"/>
      <c r="O739" s="245"/>
      <c r="P739" s="245"/>
      <c r="Q739" s="245"/>
      <c r="R739" s="245"/>
      <c r="S739" s="245"/>
      <c r="T739" s="245"/>
      <c r="U739" s="245"/>
      <c r="V739" s="245"/>
      <c r="W739" s="245"/>
      <c r="X739" s="245"/>
      <c r="Y739" s="245"/>
      <c r="Z739" s="245"/>
      <c r="AA739" s="245"/>
      <c r="AB739" s="245"/>
      <c r="AC739" s="245"/>
      <c r="AD739" s="245"/>
      <c r="AE739" s="245"/>
    </row>
    <row r="740" ht="15.75" customHeight="1">
      <c r="A740" s="245"/>
      <c r="B740" s="245"/>
      <c r="C740" s="245"/>
      <c r="D740" s="245"/>
      <c r="E740" s="245"/>
      <c r="F740" s="245"/>
      <c r="G740" s="245"/>
      <c r="H740" s="245"/>
      <c r="I740" s="245"/>
      <c r="J740" s="245"/>
      <c r="K740" s="245"/>
      <c r="L740" s="245"/>
      <c r="M740" s="245"/>
      <c r="N740" s="245"/>
      <c r="O740" s="245"/>
      <c r="P740" s="245"/>
      <c r="Q740" s="245"/>
      <c r="R740" s="245"/>
      <c r="S740" s="245"/>
      <c r="T740" s="245"/>
      <c r="U740" s="245"/>
      <c r="V740" s="245"/>
      <c r="W740" s="245"/>
      <c r="X740" s="245"/>
      <c r="Y740" s="245"/>
      <c r="Z740" s="245"/>
      <c r="AA740" s="245"/>
      <c r="AB740" s="245"/>
      <c r="AC740" s="245"/>
      <c r="AD740" s="245"/>
      <c r="AE740" s="245"/>
    </row>
    <row r="741" ht="15.75" customHeight="1">
      <c r="A741" s="245"/>
      <c r="B741" s="245"/>
      <c r="C741" s="245"/>
      <c r="D741" s="245"/>
      <c r="E741" s="245"/>
      <c r="F741" s="245"/>
      <c r="G741" s="245"/>
      <c r="H741" s="245"/>
      <c r="I741" s="245"/>
      <c r="J741" s="245"/>
      <c r="K741" s="245"/>
      <c r="L741" s="245"/>
      <c r="M741" s="245"/>
      <c r="N741" s="245"/>
      <c r="O741" s="245"/>
      <c r="P741" s="245"/>
      <c r="Q741" s="245"/>
      <c r="R741" s="245"/>
      <c r="S741" s="245"/>
      <c r="T741" s="245"/>
      <c r="U741" s="245"/>
      <c r="V741" s="245"/>
      <c r="W741" s="245"/>
      <c r="X741" s="245"/>
      <c r="Y741" s="245"/>
      <c r="Z741" s="245"/>
      <c r="AA741" s="245"/>
      <c r="AB741" s="245"/>
      <c r="AC741" s="245"/>
      <c r="AD741" s="245"/>
      <c r="AE741" s="245"/>
    </row>
    <row r="742" ht="15.75" customHeight="1">
      <c r="A742" s="245"/>
      <c r="B742" s="245"/>
      <c r="C742" s="245"/>
      <c r="D742" s="245"/>
      <c r="E742" s="245"/>
      <c r="F742" s="245"/>
      <c r="G742" s="245"/>
      <c r="H742" s="245"/>
      <c r="I742" s="245"/>
      <c r="J742" s="245"/>
      <c r="K742" s="245"/>
      <c r="L742" s="245"/>
      <c r="M742" s="245"/>
      <c r="N742" s="245"/>
      <c r="O742" s="245"/>
      <c r="P742" s="245"/>
      <c r="Q742" s="245"/>
      <c r="R742" s="245"/>
      <c r="S742" s="245"/>
      <c r="T742" s="245"/>
      <c r="U742" s="245"/>
      <c r="V742" s="245"/>
      <c r="W742" s="245"/>
      <c r="X742" s="245"/>
      <c r="Y742" s="245"/>
      <c r="Z742" s="245"/>
      <c r="AA742" s="245"/>
      <c r="AB742" s="245"/>
      <c r="AC742" s="245"/>
      <c r="AD742" s="245"/>
      <c r="AE742" s="245"/>
    </row>
    <row r="743" ht="15.75" customHeight="1">
      <c r="A743" s="245"/>
      <c r="B743" s="245"/>
      <c r="C743" s="245"/>
      <c r="D743" s="245"/>
      <c r="E743" s="245"/>
      <c r="F743" s="245"/>
      <c r="G743" s="245"/>
      <c r="H743" s="245"/>
      <c r="I743" s="245"/>
      <c r="J743" s="245"/>
      <c r="K743" s="245"/>
      <c r="L743" s="245"/>
      <c r="M743" s="245"/>
      <c r="N743" s="245"/>
      <c r="O743" s="245"/>
      <c r="P743" s="245"/>
      <c r="Q743" s="245"/>
      <c r="R743" s="245"/>
      <c r="S743" s="245"/>
      <c r="T743" s="245"/>
      <c r="U743" s="245"/>
      <c r="V743" s="245"/>
      <c r="W743" s="245"/>
      <c r="X743" s="245"/>
      <c r="Y743" s="245"/>
      <c r="Z743" s="245"/>
      <c r="AA743" s="245"/>
      <c r="AB743" s="245"/>
      <c r="AC743" s="245"/>
      <c r="AD743" s="245"/>
      <c r="AE743" s="245"/>
    </row>
    <row r="744" ht="15.75" customHeight="1">
      <c r="A744" s="245"/>
      <c r="B744" s="245"/>
      <c r="C744" s="245"/>
      <c r="D744" s="245"/>
      <c r="E744" s="245"/>
      <c r="F744" s="245"/>
      <c r="G744" s="245"/>
      <c r="H744" s="245"/>
      <c r="I744" s="245"/>
      <c r="J744" s="245"/>
      <c r="K744" s="245"/>
      <c r="L744" s="245"/>
      <c r="M744" s="245"/>
      <c r="N744" s="245"/>
      <c r="O744" s="245"/>
      <c r="P744" s="245"/>
      <c r="Q744" s="245"/>
      <c r="R744" s="245"/>
      <c r="S744" s="245"/>
      <c r="T744" s="245"/>
      <c r="U744" s="245"/>
      <c r="V744" s="245"/>
      <c r="W744" s="245"/>
      <c r="X744" s="245"/>
      <c r="Y744" s="245"/>
      <c r="Z744" s="245"/>
      <c r="AA744" s="245"/>
      <c r="AB744" s="245"/>
      <c r="AC744" s="245"/>
      <c r="AD744" s="245"/>
      <c r="AE744" s="245"/>
    </row>
    <row r="745" ht="15.75" customHeight="1">
      <c r="A745" s="245"/>
      <c r="B745" s="245"/>
      <c r="C745" s="245"/>
      <c r="D745" s="245"/>
      <c r="E745" s="245"/>
      <c r="F745" s="245"/>
      <c r="G745" s="245"/>
      <c r="H745" s="245"/>
      <c r="I745" s="245"/>
      <c r="J745" s="245"/>
      <c r="K745" s="245"/>
      <c r="L745" s="245"/>
      <c r="M745" s="245"/>
      <c r="N745" s="245"/>
      <c r="O745" s="245"/>
      <c r="P745" s="245"/>
      <c r="Q745" s="245"/>
      <c r="R745" s="245"/>
      <c r="S745" s="245"/>
      <c r="T745" s="245"/>
      <c r="U745" s="245"/>
      <c r="V745" s="245"/>
      <c r="W745" s="245"/>
      <c r="X745" s="245"/>
      <c r="Y745" s="245"/>
      <c r="Z745" s="245"/>
      <c r="AA745" s="245"/>
      <c r="AB745" s="245"/>
      <c r="AC745" s="245"/>
      <c r="AD745" s="245"/>
      <c r="AE745" s="245"/>
    </row>
    <row r="746" ht="15.75" customHeight="1">
      <c r="A746" s="245"/>
      <c r="B746" s="245"/>
      <c r="C746" s="245"/>
      <c r="D746" s="245"/>
      <c r="E746" s="245"/>
      <c r="F746" s="245"/>
      <c r="G746" s="245"/>
      <c r="H746" s="245"/>
      <c r="I746" s="245"/>
      <c r="J746" s="245"/>
      <c r="K746" s="245"/>
      <c r="L746" s="245"/>
      <c r="M746" s="245"/>
      <c r="N746" s="245"/>
      <c r="O746" s="245"/>
      <c r="P746" s="245"/>
      <c r="Q746" s="245"/>
      <c r="R746" s="245"/>
      <c r="S746" s="245"/>
      <c r="T746" s="245"/>
      <c r="U746" s="245"/>
      <c r="V746" s="245"/>
      <c r="W746" s="245"/>
      <c r="X746" s="245"/>
      <c r="Y746" s="245"/>
      <c r="Z746" s="245"/>
      <c r="AA746" s="245"/>
      <c r="AB746" s="245"/>
      <c r="AC746" s="245"/>
      <c r="AD746" s="245"/>
      <c r="AE746" s="245"/>
    </row>
    <row r="747" ht="15.75" customHeight="1">
      <c r="A747" s="245"/>
      <c r="B747" s="245"/>
      <c r="C747" s="245"/>
      <c r="D747" s="245"/>
      <c r="E747" s="245"/>
      <c r="F747" s="245"/>
      <c r="G747" s="245"/>
      <c r="H747" s="245"/>
      <c r="I747" s="245"/>
      <c r="J747" s="245"/>
      <c r="K747" s="245"/>
      <c r="L747" s="245"/>
      <c r="M747" s="245"/>
      <c r="N747" s="245"/>
      <c r="O747" s="245"/>
      <c r="P747" s="245"/>
      <c r="Q747" s="245"/>
      <c r="R747" s="245"/>
      <c r="S747" s="245"/>
      <c r="T747" s="245"/>
      <c r="U747" s="245"/>
      <c r="V747" s="245"/>
      <c r="W747" s="245"/>
      <c r="X747" s="245"/>
      <c r="Y747" s="245"/>
      <c r="Z747" s="245"/>
      <c r="AA747" s="245"/>
      <c r="AB747" s="245"/>
      <c r="AC747" s="245"/>
      <c r="AD747" s="245"/>
      <c r="AE747" s="245"/>
    </row>
    <row r="748" ht="15.75" customHeight="1">
      <c r="A748" s="245"/>
      <c r="B748" s="245"/>
      <c r="C748" s="245"/>
      <c r="D748" s="245"/>
      <c r="E748" s="245"/>
      <c r="F748" s="245"/>
      <c r="G748" s="245"/>
      <c r="H748" s="245"/>
      <c r="I748" s="245"/>
      <c r="J748" s="245"/>
      <c r="K748" s="245"/>
      <c r="L748" s="245"/>
      <c r="M748" s="245"/>
      <c r="N748" s="245"/>
      <c r="O748" s="245"/>
      <c r="P748" s="245"/>
      <c r="Q748" s="245"/>
      <c r="R748" s="245"/>
      <c r="S748" s="245"/>
      <c r="T748" s="245"/>
      <c r="U748" s="245"/>
      <c r="V748" s="245"/>
      <c r="W748" s="245"/>
      <c r="X748" s="245"/>
      <c r="Y748" s="245"/>
      <c r="Z748" s="245"/>
      <c r="AA748" s="245"/>
      <c r="AB748" s="245"/>
      <c r="AC748" s="245"/>
      <c r="AD748" s="245"/>
      <c r="AE748" s="245"/>
    </row>
    <row r="749" ht="15.75" customHeight="1">
      <c r="A749" s="245"/>
      <c r="B749" s="245"/>
      <c r="C749" s="245"/>
      <c r="D749" s="245"/>
      <c r="E749" s="245"/>
      <c r="F749" s="245"/>
      <c r="G749" s="245"/>
      <c r="H749" s="245"/>
      <c r="I749" s="245"/>
      <c r="J749" s="245"/>
      <c r="K749" s="245"/>
      <c r="L749" s="245"/>
      <c r="M749" s="245"/>
      <c r="N749" s="245"/>
      <c r="O749" s="245"/>
      <c r="P749" s="245"/>
      <c r="Q749" s="245"/>
      <c r="R749" s="245"/>
      <c r="S749" s="245"/>
      <c r="T749" s="245"/>
      <c r="U749" s="245"/>
      <c r="V749" s="245"/>
      <c r="W749" s="245"/>
      <c r="X749" s="245"/>
      <c r="Y749" s="245"/>
      <c r="Z749" s="245"/>
      <c r="AA749" s="245"/>
      <c r="AB749" s="245"/>
      <c r="AC749" s="245"/>
      <c r="AD749" s="245"/>
      <c r="AE749" s="245"/>
    </row>
    <row r="750" ht="15.75" customHeight="1">
      <c r="A750" s="245"/>
      <c r="B750" s="245"/>
      <c r="C750" s="245"/>
      <c r="D750" s="245"/>
      <c r="E750" s="245"/>
      <c r="F750" s="245"/>
      <c r="G750" s="245"/>
      <c r="H750" s="245"/>
      <c r="I750" s="245"/>
      <c r="J750" s="245"/>
      <c r="K750" s="245"/>
      <c r="L750" s="245"/>
      <c r="M750" s="245"/>
      <c r="N750" s="245"/>
      <c r="O750" s="245"/>
      <c r="P750" s="245"/>
      <c r="Q750" s="245"/>
      <c r="R750" s="245"/>
      <c r="S750" s="245"/>
      <c r="T750" s="245"/>
      <c r="U750" s="245"/>
      <c r="V750" s="245"/>
      <c r="W750" s="245"/>
      <c r="X750" s="245"/>
      <c r="Y750" s="245"/>
      <c r="Z750" s="245"/>
      <c r="AA750" s="245"/>
      <c r="AB750" s="245"/>
      <c r="AC750" s="245"/>
      <c r="AD750" s="245"/>
      <c r="AE750" s="245"/>
    </row>
    <row r="751" ht="15.75" customHeight="1">
      <c r="A751" s="245"/>
      <c r="B751" s="245"/>
      <c r="C751" s="245"/>
      <c r="D751" s="245"/>
      <c r="E751" s="245"/>
      <c r="F751" s="245"/>
      <c r="G751" s="245"/>
      <c r="H751" s="245"/>
      <c r="I751" s="245"/>
      <c r="J751" s="245"/>
      <c r="K751" s="245"/>
      <c r="L751" s="245"/>
      <c r="M751" s="245"/>
      <c r="N751" s="245"/>
      <c r="O751" s="245"/>
      <c r="P751" s="245"/>
      <c r="Q751" s="245"/>
      <c r="R751" s="245"/>
      <c r="S751" s="245"/>
      <c r="T751" s="245"/>
      <c r="U751" s="245"/>
      <c r="V751" s="245"/>
      <c r="W751" s="245"/>
      <c r="X751" s="245"/>
      <c r="Y751" s="245"/>
      <c r="Z751" s="245"/>
      <c r="AA751" s="245"/>
      <c r="AB751" s="245"/>
      <c r="AC751" s="245"/>
      <c r="AD751" s="245"/>
      <c r="AE751" s="245"/>
    </row>
    <row r="752" ht="15.75" customHeight="1">
      <c r="A752" s="245"/>
      <c r="B752" s="245"/>
      <c r="C752" s="245"/>
      <c r="D752" s="245"/>
      <c r="E752" s="245"/>
      <c r="F752" s="245"/>
      <c r="G752" s="245"/>
      <c r="H752" s="245"/>
      <c r="I752" s="245"/>
      <c r="J752" s="245"/>
      <c r="K752" s="245"/>
      <c r="L752" s="245"/>
      <c r="M752" s="245"/>
      <c r="N752" s="245"/>
      <c r="O752" s="245"/>
      <c r="P752" s="245"/>
      <c r="Q752" s="245"/>
      <c r="R752" s="245"/>
      <c r="S752" s="245"/>
      <c r="T752" s="245"/>
      <c r="U752" s="245"/>
      <c r="V752" s="245"/>
      <c r="W752" s="245"/>
      <c r="X752" s="245"/>
      <c r="Y752" s="245"/>
      <c r="Z752" s="245"/>
      <c r="AA752" s="245"/>
      <c r="AB752" s="245"/>
      <c r="AC752" s="245"/>
      <c r="AD752" s="245"/>
      <c r="AE752" s="245"/>
    </row>
    <row r="753" ht="15.75" customHeight="1">
      <c r="A753" s="245"/>
      <c r="B753" s="245"/>
      <c r="C753" s="245"/>
      <c r="D753" s="245"/>
      <c r="E753" s="245"/>
      <c r="F753" s="245"/>
      <c r="G753" s="245"/>
      <c r="H753" s="245"/>
      <c r="I753" s="245"/>
      <c r="J753" s="245"/>
      <c r="K753" s="245"/>
      <c r="L753" s="245"/>
      <c r="M753" s="245"/>
      <c r="N753" s="245"/>
      <c r="O753" s="245"/>
      <c r="P753" s="245"/>
      <c r="Q753" s="245"/>
      <c r="R753" s="245"/>
      <c r="S753" s="245"/>
      <c r="T753" s="245"/>
      <c r="U753" s="245"/>
      <c r="V753" s="245"/>
      <c r="W753" s="245"/>
      <c r="X753" s="245"/>
      <c r="Y753" s="245"/>
      <c r="Z753" s="245"/>
      <c r="AA753" s="245"/>
      <c r="AB753" s="245"/>
      <c r="AC753" s="245"/>
      <c r="AD753" s="245"/>
      <c r="AE753" s="245"/>
    </row>
    <row r="754" ht="15.75" customHeight="1">
      <c r="A754" s="245"/>
      <c r="B754" s="245"/>
      <c r="C754" s="245"/>
      <c r="D754" s="245"/>
      <c r="E754" s="245"/>
      <c r="F754" s="245"/>
      <c r="G754" s="245"/>
      <c r="H754" s="245"/>
      <c r="I754" s="245"/>
      <c r="J754" s="245"/>
      <c r="K754" s="245"/>
      <c r="L754" s="245"/>
      <c r="M754" s="245"/>
      <c r="N754" s="245"/>
      <c r="O754" s="245"/>
      <c r="P754" s="245"/>
      <c r="Q754" s="245"/>
      <c r="R754" s="245"/>
      <c r="S754" s="245"/>
      <c r="T754" s="245"/>
      <c r="U754" s="245"/>
      <c r="V754" s="245"/>
      <c r="W754" s="245"/>
      <c r="X754" s="245"/>
      <c r="Y754" s="245"/>
      <c r="Z754" s="245"/>
      <c r="AA754" s="245"/>
      <c r="AB754" s="245"/>
      <c r="AC754" s="245"/>
      <c r="AD754" s="245"/>
      <c r="AE754" s="245"/>
    </row>
    <row r="755" ht="15.75" customHeight="1">
      <c r="A755" s="245"/>
      <c r="B755" s="245"/>
      <c r="C755" s="245"/>
      <c r="D755" s="245"/>
      <c r="E755" s="245"/>
      <c r="F755" s="245"/>
      <c r="G755" s="245"/>
      <c r="H755" s="245"/>
      <c r="I755" s="245"/>
      <c r="J755" s="245"/>
      <c r="K755" s="245"/>
      <c r="L755" s="245"/>
      <c r="M755" s="245"/>
      <c r="N755" s="245"/>
      <c r="O755" s="245"/>
      <c r="P755" s="245"/>
      <c r="Q755" s="245"/>
      <c r="R755" s="245"/>
      <c r="S755" s="245"/>
      <c r="T755" s="245"/>
      <c r="U755" s="245"/>
      <c r="V755" s="245"/>
      <c r="W755" s="245"/>
      <c r="X755" s="245"/>
      <c r="Y755" s="245"/>
      <c r="Z755" s="245"/>
      <c r="AA755" s="245"/>
      <c r="AB755" s="245"/>
      <c r="AC755" s="245"/>
      <c r="AD755" s="245"/>
      <c r="AE755" s="245"/>
    </row>
    <row r="756" ht="15.75" customHeight="1">
      <c r="A756" s="245"/>
      <c r="B756" s="245"/>
      <c r="C756" s="245"/>
      <c r="D756" s="245"/>
      <c r="E756" s="245"/>
      <c r="F756" s="245"/>
      <c r="G756" s="245"/>
      <c r="H756" s="245"/>
      <c r="I756" s="245"/>
      <c r="J756" s="245"/>
      <c r="K756" s="245"/>
      <c r="L756" s="245"/>
      <c r="M756" s="245"/>
      <c r="N756" s="245"/>
      <c r="O756" s="245"/>
      <c r="P756" s="245"/>
      <c r="Q756" s="245"/>
      <c r="R756" s="245"/>
      <c r="S756" s="245"/>
      <c r="T756" s="245"/>
      <c r="U756" s="245"/>
      <c r="V756" s="245"/>
      <c r="W756" s="245"/>
      <c r="X756" s="245"/>
      <c r="Y756" s="245"/>
      <c r="Z756" s="245"/>
      <c r="AA756" s="245"/>
      <c r="AB756" s="245"/>
      <c r="AC756" s="245"/>
      <c r="AD756" s="245"/>
      <c r="AE756" s="245"/>
    </row>
    <row r="757" ht="15.75" customHeight="1">
      <c r="A757" s="245"/>
      <c r="B757" s="245"/>
      <c r="C757" s="245"/>
      <c r="D757" s="245"/>
      <c r="E757" s="245"/>
      <c r="F757" s="245"/>
      <c r="G757" s="245"/>
      <c r="H757" s="245"/>
      <c r="I757" s="245"/>
      <c r="J757" s="245"/>
      <c r="K757" s="245"/>
      <c r="L757" s="245"/>
      <c r="M757" s="245"/>
      <c r="N757" s="245"/>
      <c r="O757" s="245"/>
      <c r="P757" s="245"/>
      <c r="Q757" s="245"/>
      <c r="R757" s="245"/>
      <c r="S757" s="245"/>
      <c r="T757" s="245"/>
      <c r="U757" s="245"/>
      <c r="V757" s="245"/>
      <c r="W757" s="245"/>
      <c r="X757" s="245"/>
      <c r="Y757" s="245"/>
      <c r="Z757" s="245"/>
      <c r="AA757" s="245"/>
      <c r="AB757" s="245"/>
      <c r="AC757" s="245"/>
      <c r="AD757" s="245"/>
      <c r="AE757" s="245"/>
    </row>
    <row r="758" ht="15.75" customHeight="1">
      <c r="A758" s="245"/>
      <c r="B758" s="245"/>
      <c r="C758" s="245"/>
      <c r="D758" s="245"/>
      <c r="E758" s="245"/>
      <c r="F758" s="245"/>
      <c r="G758" s="245"/>
      <c r="H758" s="245"/>
      <c r="I758" s="245"/>
      <c r="J758" s="245"/>
      <c r="K758" s="245"/>
      <c r="L758" s="245"/>
      <c r="M758" s="245"/>
      <c r="N758" s="245"/>
      <c r="O758" s="245"/>
      <c r="P758" s="245"/>
      <c r="Q758" s="245"/>
      <c r="R758" s="245"/>
      <c r="S758" s="245"/>
      <c r="T758" s="245"/>
      <c r="U758" s="245"/>
      <c r="V758" s="245"/>
      <c r="W758" s="245"/>
      <c r="X758" s="245"/>
      <c r="Y758" s="245"/>
      <c r="Z758" s="245"/>
      <c r="AA758" s="245"/>
      <c r="AB758" s="245"/>
      <c r="AC758" s="245"/>
      <c r="AD758" s="245"/>
      <c r="AE758" s="245"/>
    </row>
    <row r="759" ht="15.75" customHeight="1">
      <c r="A759" s="245"/>
      <c r="B759" s="245"/>
      <c r="C759" s="245"/>
      <c r="D759" s="245"/>
      <c r="E759" s="245"/>
      <c r="F759" s="245"/>
      <c r="G759" s="245"/>
      <c r="H759" s="245"/>
      <c r="I759" s="245"/>
      <c r="J759" s="245"/>
      <c r="K759" s="245"/>
      <c r="L759" s="245"/>
      <c r="M759" s="245"/>
      <c r="N759" s="245"/>
      <c r="O759" s="245"/>
      <c r="P759" s="245"/>
      <c r="Q759" s="245"/>
      <c r="R759" s="245"/>
      <c r="S759" s="245"/>
      <c r="T759" s="245"/>
      <c r="U759" s="245"/>
      <c r="V759" s="245"/>
      <c r="W759" s="245"/>
      <c r="X759" s="245"/>
      <c r="Y759" s="245"/>
      <c r="Z759" s="245"/>
      <c r="AA759" s="245"/>
      <c r="AB759" s="245"/>
      <c r="AC759" s="245"/>
      <c r="AD759" s="245"/>
      <c r="AE759" s="245"/>
    </row>
    <row r="760" ht="15.75" customHeight="1">
      <c r="A760" s="245"/>
      <c r="B760" s="245"/>
      <c r="C760" s="245"/>
      <c r="D760" s="245"/>
      <c r="E760" s="245"/>
      <c r="F760" s="245"/>
      <c r="G760" s="245"/>
      <c r="H760" s="245"/>
      <c r="I760" s="245"/>
      <c r="J760" s="245"/>
      <c r="K760" s="245"/>
      <c r="L760" s="245"/>
      <c r="M760" s="245"/>
      <c r="N760" s="245"/>
      <c r="O760" s="245"/>
      <c r="P760" s="245"/>
      <c r="Q760" s="245"/>
      <c r="R760" s="245"/>
      <c r="S760" s="245"/>
      <c r="T760" s="245"/>
      <c r="U760" s="245"/>
      <c r="V760" s="245"/>
      <c r="W760" s="245"/>
      <c r="X760" s="245"/>
      <c r="Y760" s="245"/>
      <c r="Z760" s="245"/>
      <c r="AA760" s="245"/>
      <c r="AB760" s="245"/>
      <c r="AC760" s="245"/>
      <c r="AD760" s="245"/>
      <c r="AE760" s="245"/>
    </row>
    <row r="761" ht="15.75" customHeight="1">
      <c r="A761" s="245"/>
      <c r="B761" s="245"/>
      <c r="C761" s="245"/>
      <c r="D761" s="245"/>
      <c r="E761" s="245"/>
      <c r="F761" s="245"/>
      <c r="G761" s="245"/>
      <c r="H761" s="245"/>
      <c r="I761" s="245"/>
      <c r="J761" s="245"/>
      <c r="K761" s="245"/>
      <c r="L761" s="245"/>
      <c r="M761" s="245"/>
      <c r="N761" s="245"/>
      <c r="O761" s="245"/>
      <c r="P761" s="245"/>
      <c r="Q761" s="245"/>
      <c r="R761" s="245"/>
      <c r="S761" s="245"/>
      <c r="T761" s="245"/>
      <c r="U761" s="245"/>
      <c r="V761" s="245"/>
      <c r="W761" s="245"/>
      <c r="X761" s="245"/>
      <c r="Y761" s="245"/>
      <c r="Z761" s="245"/>
      <c r="AA761" s="245"/>
      <c r="AB761" s="245"/>
      <c r="AC761" s="245"/>
      <c r="AD761" s="245"/>
      <c r="AE761" s="245"/>
    </row>
    <row r="762" ht="15.75" customHeight="1">
      <c r="A762" s="245"/>
      <c r="B762" s="245"/>
      <c r="C762" s="245"/>
      <c r="D762" s="245"/>
      <c r="E762" s="245"/>
      <c r="F762" s="245"/>
      <c r="G762" s="245"/>
      <c r="H762" s="245"/>
      <c r="I762" s="245"/>
      <c r="J762" s="245"/>
      <c r="K762" s="245"/>
      <c r="L762" s="245"/>
      <c r="M762" s="245"/>
      <c r="N762" s="245"/>
      <c r="O762" s="245"/>
      <c r="P762" s="245"/>
      <c r="Q762" s="245"/>
      <c r="R762" s="245"/>
      <c r="S762" s="245"/>
      <c r="T762" s="245"/>
      <c r="U762" s="245"/>
      <c r="V762" s="245"/>
      <c r="W762" s="245"/>
      <c r="X762" s="245"/>
      <c r="Y762" s="245"/>
      <c r="Z762" s="245"/>
      <c r="AA762" s="245"/>
      <c r="AB762" s="245"/>
      <c r="AC762" s="245"/>
      <c r="AD762" s="245"/>
      <c r="AE762" s="245"/>
    </row>
    <row r="763" ht="15.75" customHeight="1">
      <c r="A763" s="245"/>
      <c r="B763" s="245"/>
      <c r="C763" s="245"/>
      <c r="D763" s="245"/>
      <c r="E763" s="245"/>
      <c r="F763" s="245"/>
      <c r="G763" s="245"/>
      <c r="H763" s="245"/>
      <c r="I763" s="245"/>
      <c r="J763" s="245"/>
      <c r="K763" s="245"/>
      <c r="L763" s="245"/>
      <c r="M763" s="245"/>
      <c r="N763" s="245"/>
      <c r="O763" s="245"/>
      <c r="P763" s="245"/>
      <c r="Q763" s="245"/>
      <c r="R763" s="245"/>
      <c r="S763" s="245"/>
      <c r="T763" s="245"/>
      <c r="U763" s="245"/>
      <c r="V763" s="245"/>
      <c r="W763" s="245"/>
      <c r="X763" s="245"/>
      <c r="Y763" s="245"/>
      <c r="Z763" s="245"/>
      <c r="AA763" s="245"/>
      <c r="AB763" s="245"/>
      <c r="AC763" s="245"/>
      <c r="AD763" s="245"/>
      <c r="AE763" s="245"/>
    </row>
    <row r="764" ht="15.75" customHeight="1">
      <c r="A764" s="245"/>
      <c r="B764" s="245"/>
      <c r="C764" s="245"/>
      <c r="D764" s="245"/>
      <c r="E764" s="245"/>
      <c r="F764" s="245"/>
      <c r="G764" s="245"/>
      <c r="H764" s="245"/>
      <c r="I764" s="245"/>
      <c r="J764" s="245"/>
      <c r="K764" s="245"/>
      <c r="L764" s="245"/>
      <c r="M764" s="245"/>
      <c r="N764" s="245"/>
      <c r="O764" s="245"/>
      <c r="P764" s="245"/>
      <c r="Q764" s="245"/>
      <c r="R764" s="245"/>
      <c r="S764" s="245"/>
      <c r="T764" s="245"/>
      <c r="U764" s="245"/>
      <c r="V764" s="245"/>
      <c r="W764" s="245"/>
      <c r="X764" s="245"/>
      <c r="Y764" s="245"/>
      <c r="Z764" s="245"/>
      <c r="AA764" s="245"/>
      <c r="AB764" s="245"/>
      <c r="AC764" s="245"/>
      <c r="AD764" s="245"/>
      <c r="AE764" s="245"/>
    </row>
    <row r="765" ht="15.75" customHeight="1">
      <c r="A765" s="245"/>
      <c r="B765" s="245"/>
      <c r="C765" s="245"/>
      <c r="D765" s="245"/>
      <c r="E765" s="245"/>
      <c r="F765" s="245"/>
      <c r="G765" s="245"/>
      <c r="H765" s="245"/>
      <c r="I765" s="245"/>
      <c r="J765" s="245"/>
      <c r="K765" s="245"/>
      <c r="L765" s="245"/>
      <c r="M765" s="245"/>
      <c r="N765" s="245"/>
      <c r="O765" s="245"/>
      <c r="P765" s="245"/>
      <c r="Q765" s="245"/>
      <c r="R765" s="245"/>
      <c r="S765" s="245"/>
      <c r="T765" s="245"/>
      <c r="U765" s="245"/>
      <c r="V765" s="245"/>
      <c r="W765" s="245"/>
      <c r="X765" s="245"/>
      <c r="Y765" s="245"/>
      <c r="Z765" s="245"/>
      <c r="AA765" s="245"/>
      <c r="AB765" s="245"/>
      <c r="AC765" s="245"/>
      <c r="AD765" s="245"/>
      <c r="AE765" s="245"/>
    </row>
    <row r="766" ht="15.75" customHeight="1">
      <c r="A766" s="245"/>
      <c r="B766" s="245"/>
      <c r="C766" s="245"/>
      <c r="D766" s="245"/>
      <c r="E766" s="245"/>
      <c r="F766" s="245"/>
      <c r="G766" s="245"/>
      <c r="H766" s="245"/>
      <c r="I766" s="245"/>
      <c r="J766" s="245"/>
      <c r="K766" s="245"/>
      <c r="L766" s="245"/>
      <c r="M766" s="245"/>
      <c r="N766" s="245"/>
      <c r="O766" s="245"/>
      <c r="P766" s="245"/>
      <c r="Q766" s="245"/>
      <c r="R766" s="245"/>
      <c r="S766" s="245"/>
      <c r="T766" s="245"/>
      <c r="U766" s="245"/>
      <c r="V766" s="245"/>
      <c r="W766" s="245"/>
      <c r="X766" s="245"/>
      <c r="Y766" s="245"/>
      <c r="Z766" s="245"/>
      <c r="AA766" s="245"/>
      <c r="AB766" s="245"/>
      <c r="AC766" s="245"/>
      <c r="AD766" s="245"/>
      <c r="AE766" s="245"/>
    </row>
    <row r="767" ht="15.75" customHeight="1">
      <c r="A767" s="245"/>
      <c r="B767" s="245"/>
      <c r="C767" s="245"/>
      <c r="D767" s="245"/>
      <c r="E767" s="245"/>
      <c r="F767" s="245"/>
      <c r="G767" s="245"/>
      <c r="H767" s="245"/>
      <c r="I767" s="245"/>
      <c r="J767" s="245"/>
      <c r="K767" s="245"/>
      <c r="L767" s="245"/>
      <c r="M767" s="245"/>
      <c r="N767" s="245"/>
      <c r="O767" s="245"/>
      <c r="P767" s="245"/>
      <c r="Q767" s="245"/>
      <c r="R767" s="245"/>
      <c r="S767" s="245"/>
      <c r="T767" s="245"/>
      <c r="U767" s="245"/>
      <c r="V767" s="245"/>
      <c r="W767" s="245"/>
      <c r="X767" s="245"/>
      <c r="Y767" s="245"/>
      <c r="Z767" s="245"/>
      <c r="AA767" s="245"/>
      <c r="AB767" s="245"/>
      <c r="AC767" s="245"/>
      <c r="AD767" s="245"/>
      <c r="AE767" s="245"/>
    </row>
    <row r="768" ht="15.75" customHeight="1">
      <c r="A768" s="245"/>
      <c r="B768" s="245"/>
      <c r="C768" s="245"/>
      <c r="D768" s="245"/>
      <c r="E768" s="245"/>
      <c r="F768" s="245"/>
      <c r="G768" s="245"/>
      <c r="H768" s="245"/>
      <c r="I768" s="245"/>
      <c r="J768" s="245"/>
      <c r="K768" s="245"/>
      <c r="L768" s="245"/>
      <c r="M768" s="245"/>
      <c r="N768" s="245"/>
      <c r="O768" s="245"/>
      <c r="P768" s="245"/>
      <c r="Q768" s="245"/>
      <c r="R768" s="245"/>
      <c r="S768" s="245"/>
      <c r="T768" s="245"/>
      <c r="U768" s="245"/>
      <c r="V768" s="245"/>
      <c r="W768" s="245"/>
      <c r="X768" s="245"/>
      <c r="Y768" s="245"/>
      <c r="Z768" s="245"/>
      <c r="AA768" s="245"/>
      <c r="AB768" s="245"/>
      <c r="AC768" s="245"/>
      <c r="AD768" s="245"/>
      <c r="AE768" s="245"/>
    </row>
    <row r="769" ht="15.75" customHeight="1">
      <c r="A769" s="245"/>
      <c r="B769" s="245"/>
      <c r="C769" s="245"/>
      <c r="D769" s="245"/>
      <c r="E769" s="245"/>
      <c r="F769" s="245"/>
      <c r="G769" s="245"/>
      <c r="H769" s="245"/>
      <c r="I769" s="245"/>
      <c r="J769" s="245"/>
      <c r="K769" s="245"/>
      <c r="L769" s="245"/>
      <c r="M769" s="245"/>
      <c r="N769" s="245"/>
      <c r="O769" s="245"/>
      <c r="P769" s="245"/>
      <c r="Q769" s="245"/>
      <c r="R769" s="245"/>
      <c r="S769" s="245"/>
      <c r="T769" s="245"/>
      <c r="U769" s="245"/>
      <c r="V769" s="245"/>
      <c r="W769" s="245"/>
      <c r="X769" s="245"/>
      <c r="Y769" s="245"/>
      <c r="Z769" s="245"/>
      <c r="AA769" s="245"/>
      <c r="AB769" s="245"/>
      <c r="AC769" s="245"/>
      <c r="AD769" s="245"/>
      <c r="AE769" s="245"/>
    </row>
    <row r="770" ht="15.75" customHeight="1">
      <c r="A770" s="245"/>
      <c r="B770" s="245"/>
      <c r="C770" s="245"/>
      <c r="D770" s="245"/>
      <c r="E770" s="245"/>
      <c r="F770" s="245"/>
      <c r="G770" s="245"/>
      <c r="H770" s="245"/>
      <c r="I770" s="245"/>
      <c r="J770" s="245"/>
      <c r="K770" s="245"/>
      <c r="L770" s="245"/>
      <c r="M770" s="245"/>
      <c r="N770" s="245"/>
      <c r="O770" s="245"/>
      <c r="P770" s="245"/>
      <c r="Q770" s="245"/>
      <c r="R770" s="245"/>
      <c r="S770" s="245"/>
      <c r="T770" s="245"/>
      <c r="U770" s="245"/>
      <c r="V770" s="245"/>
      <c r="W770" s="245"/>
      <c r="X770" s="245"/>
      <c r="Y770" s="245"/>
      <c r="Z770" s="245"/>
      <c r="AA770" s="245"/>
      <c r="AB770" s="245"/>
      <c r="AC770" s="245"/>
      <c r="AD770" s="245"/>
      <c r="AE770" s="245"/>
    </row>
    <row r="771" ht="15.75" customHeight="1">
      <c r="A771" s="245"/>
      <c r="B771" s="245"/>
      <c r="C771" s="245"/>
      <c r="D771" s="245"/>
      <c r="E771" s="245"/>
      <c r="F771" s="245"/>
      <c r="G771" s="245"/>
      <c r="H771" s="245"/>
      <c r="I771" s="245"/>
      <c r="J771" s="245"/>
      <c r="K771" s="245"/>
      <c r="L771" s="245"/>
      <c r="M771" s="245"/>
      <c r="N771" s="245"/>
      <c r="O771" s="245"/>
      <c r="P771" s="245"/>
      <c r="Q771" s="245"/>
      <c r="R771" s="245"/>
      <c r="S771" s="245"/>
      <c r="T771" s="245"/>
      <c r="U771" s="245"/>
      <c r="V771" s="245"/>
      <c r="W771" s="245"/>
      <c r="X771" s="245"/>
      <c r="Y771" s="245"/>
      <c r="Z771" s="245"/>
      <c r="AA771" s="245"/>
      <c r="AB771" s="245"/>
      <c r="AC771" s="245"/>
      <c r="AD771" s="245"/>
      <c r="AE771" s="245"/>
    </row>
    <row r="772" ht="15.75" customHeight="1">
      <c r="A772" s="245"/>
      <c r="B772" s="245"/>
      <c r="C772" s="245"/>
      <c r="D772" s="245"/>
      <c r="E772" s="245"/>
      <c r="F772" s="245"/>
      <c r="G772" s="245"/>
      <c r="H772" s="245"/>
      <c r="I772" s="245"/>
      <c r="J772" s="245"/>
      <c r="K772" s="245"/>
      <c r="L772" s="245"/>
      <c r="M772" s="245"/>
      <c r="N772" s="245"/>
      <c r="O772" s="245"/>
      <c r="P772" s="245"/>
      <c r="Q772" s="245"/>
      <c r="R772" s="245"/>
      <c r="S772" s="245"/>
      <c r="T772" s="245"/>
      <c r="U772" s="245"/>
      <c r="V772" s="245"/>
      <c r="W772" s="245"/>
      <c r="X772" s="245"/>
      <c r="Y772" s="245"/>
      <c r="Z772" s="245"/>
      <c r="AA772" s="245"/>
      <c r="AB772" s="245"/>
      <c r="AC772" s="245"/>
      <c r="AD772" s="245"/>
      <c r="AE772" s="245"/>
    </row>
    <row r="773" ht="15.75" customHeight="1">
      <c r="A773" s="245"/>
      <c r="B773" s="245"/>
      <c r="C773" s="245"/>
      <c r="D773" s="245"/>
      <c r="E773" s="245"/>
      <c r="F773" s="245"/>
      <c r="G773" s="245"/>
      <c r="H773" s="245"/>
      <c r="I773" s="245"/>
      <c r="J773" s="245"/>
      <c r="K773" s="245"/>
      <c r="L773" s="245"/>
      <c r="M773" s="245"/>
      <c r="N773" s="245"/>
      <c r="O773" s="245"/>
      <c r="P773" s="245"/>
      <c r="Q773" s="245"/>
      <c r="R773" s="245"/>
      <c r="S773" s="245"/>
      <c r="T773" s="245"/>
      <c r="U773" s="245"/>
      <c r="V773" s="245"/>
      <c r="W773" s="245"/>
      <c r="X773" s="245"/>
      <c r="Y773" s="245"/>
      <c r="Z773" s="245"/>
      <c r="AA773" s="245"/>
      <c r="AB773" s="245"/>
      <c r="AC773" s="245"/>
      <c r="AD773" s="245"/>
      <c r="AE773" s="245"/>
    </row>
    <row r="774" ht="15.75" customHeight="1">
      <c r="A774" s="245"/>
      <c r="B774" s="245"/>
      <c r="C774" s="245"/>
      <c r="D774" s="245"/>
      <c r="E774" s="245"/>
      <c r="F774" s="245"/>
      <c r="G774" s="245"/>
      <c r="H774" s="245"/>
      <c r="I774" s="245"/>
      <c r="J774" s="245"/>
      <c r="K774" s="245"/>
      <c r="L774" s="245"/>
      <c r="M774" s="245"/>
      <c r="N774" s="245"/>
      <c r="O774" s="245"/>
      <c r="P774" s="245"/>
      <c r="Q774" s="245"/>
      <c r="R774" s="245"/>
      <c r="S774" s="245"/>
      <c r="T774" s="245"/>
      <c r="U774" s="245"/>
      <c r="V774" s="245"/>
      <c r="W774" s="245"/>
      <c r="X774" s="245"/>
      <c r="Y774" s="245"/>
      <c r="Z774" s="245"/>
      <c r="AA774" s="245"/>
      <c r="AB774" s="245"/>
      <c r="AC774" s="245"/>
      <c r="AD774" s="245"/>
      <c r="AE774" s="245"/>
    </row>
    <row r="775" ht="15.75" customHeight="1">
      <c r="A775" s="245"/>
      <c r="B775" s="245"/>
      <c r="C775" s="245"/>
      <c r="D775" s="245"/>
      <c r="E775" s="245"/>
      <c r="F775" s="245"/>
      <c r="G775" s="245"/>
      <c r="H775" s="245"/>
      <c r="I775" s="245"/>
      <c r="J775" s="245"/>
      <c r="K775" s="245"/>
      <c r="L775" s="245"/>
      <c r="M775" s="245"/>
      <c r="N775" s="245"/>
      <c r="O775" s="245"/>
      <c r="P775" s="245"/>
      <c r="Q775" s="245"/>
      <c r="R775" s="245"/>
      <c r="S775" s="245"/>
      <c r="T775" s="245"/>
      <c r="U775" s="245"/>
      <c r="V775" s="245"/>
      <c r="W775" s="245"/>
      <c r="X775" s="245"/>
      <c r="Y775" s="245"/>
      <c r="Z775" s="245"/>
      <c r="AA775" s="245"/>
      <c r="AB775" s="245"/>
      <c r="AC775" s="245"/>
      <c r="AD775" s="245"/>
      <c r="AE775" s="245"/>
    </row>
    <row r="776" ht="15.75" customHeight="1">
      <c r="A776" s="245"/>
      <c r="B776" s="245"/>
      <c r="C776" s="245"/>
      <c r="D776" s="245"/>
      <c r="E776" s="245"/>
      <c r="F776" s="245"/>
      <c r="G776" s="245"/>
      <c r="H776" s="245"/>
      <c r="I776" s="245"/>
      <c r="J776" s="245"/>
      <c r="K776" s="245"/>
      <c r="L776" s="245"/>
      <c r="M776" s="245"/>
      <c r="N776" s="245"/>
      <c r="O776" s="245"/>
      <c r="P776" s="245"/>
      <c r="Q776" s="245"/>
      <c r="R776" s="245"/>
      <c r="S776" s="245"/>
      <c r="T776" s="245"/>
      <c r="U776" s="245"/>
      <c r="V776" s="245"/>
      <c r="W776" s="245"/>
      <c r="X776" s="245"/>
      <c r="Y776" s="245"/>
      <c r="Z776" s="245"/>
      <c r="AA776" s="245"/>
      <c r="AB776" s="245"/>
      <c r="AC776" s="245"/>
      <c r="AD776" s="245"/>
      <c r="AE776" s="245"/>
    </row>
    <row r="777" ht="15.75" customHeight="1">
      <c r="A777" s="245"/>
      <c r="B777" s="245"/>
      <c r="C777" s="245"/>
      <c r="D777" s="245"/>
      <c r="E777" s="245"/>
      <c r="F777" s="245"/>
      <c r="G777" s="245"/>
      <c r="H777" s="245"/>
      <c r="I777" s="245"/>
      <c r="J777" s="245"/>
      <c r="K777" s="245"/>
      <c r="L777" s="245"/>
      <c r="M777" s="245"/>
      <c r="N777" s="245"/>
      <c r="O777" s="245"/>
      <c r="P777" s="245"/>
      <c r="Q777" s="245"/>
      <c r="R777" s="245"/>
      <c r="S777" s="245"/>
      <c r="T777" s="245"/>
      <c r="U777" s="245"/>
      <c r="V777" s="245"/>
      <c r="W777" s="245"/>
      <c r="X777" s="245"/>
      <c r="Y777" s="245"/>
      <c r="Z777" s="245"/>
      <c r="AA777" s="245"/>
      <c r="AB777" s="245"/>
      <c r="AC777" s="245"/>
      <c r="AD777" s="245"/>
      <c r="AE777" s="245"/>
    </row>
    <row r="778" ht="15.75" customHeight="1">
      <c r="A778" s="245"/>
      <c r="B778" s="245"/>
      <c r="C778" s="245"/>
      <c r="D778" s="245"/>
      <c r="E778" s="245"/>
      <c r="F778" s="245"/>
      <c r="G778" s="245"/>
      <c r="H778" s="245"/>
      <c r="I778" s="245"/>
      <c r="J778" s="245"/>
      <c r="K778" s="245"/>
      <c r="L778" s="245"/>
      <c r="M778" s="245"/>
      <c r="N778" s="245"/>
      <c r="O778" s="245"/>
      <c r="P778" s="245"/>
      <c r="Q778" s="245"/>
      <c r="R778" s="245"/>
      <c r="S778" s="245"/>
      <c r="T778" s="245"/>
      <c r="U778" s="245"/>
      <c r="V778" s="245"/>
      <c r="W778" s="245"/>
      <c r="X778" s="245"/>
      <c r="Y778" s="245"/>
      <c r="Z778" s="245"/>
      <c r="AA778" s="245"/>
      <c r="AB778" s="245"/>
      <c r="AC778" s="245"/>
      <c r="AD778" s="245"/>
      <c r="AE778" s="245"/>
    </row>
    <row r="779" ht="15.75" customHeight="1">
      <c r="A779" s="245"/>
      <c r="B779" s="245"/>
      <c r="C779" s="245"/>
      <c r="D779" s="245"/>
      <c r="E779" s="245"/>
      <c r="F779" s="245"/>
      <c r="G779" s="245"/>
      <c r="H779" s="245"/>
      <c r="I779" s="245"/>
      <c r="J779" s="245"/>
      <c r="K779" s="245"/>
      <c r="L779" s="245"/>
      <c r="M779" s="245"/>
      <c r="N779" s="245"/>
      <c r="O779" s="245"/>
      <c r="P779" s="245"/>
      <c r="Q779" s="245"/>
      <c r="R779" s="245"/>
      <c r="S779" s="245"/>
      <c r="T779" s="245"/>
      <c r="U779" s="245"/>
      <c r="V779" s="245"/>
      <c r="W779" s="245"/>
      <c r="X779" s="245"/>
      <c r="Y779" s="245"/>
      <c r="Z779" s="245"/>
      <c r="AA779" s="245"/>
      <c r="AB779" s="245"/>
      <c r="AC779" s="245"/>
      <c r="AD779" s="245"/>
      <c r="AE779" s="245"/>
    </row>
    <row r="780" ht="15.75" customHeight="1">
      <c r="A780" s="245"/>
      <c r="B780" s="245"/>
      <c r="C780" s="245"/>
      <c r="D780" s="245"/>
      <c r="E780" s="245"/>
      <c r="F780" s="245"/>
      <c r="G780" s="245"/>
      <c r="H780" s="245"/>
      <c r="I780" s="245"/>
      <c r="J780" s="245"/>
      <c r="K780" s="245"/>
      <c r="L780" s="245"/>
      <c r="M780" s="245"/>
      <c r="N780" s="245"/>
      <c r="O780" s="245"/>
      <c r="P780" s="245"/>
      <c r="Q780" s="245"/>
      <c r="R780" s="245"/>
      <c r="S780" s="245"/>
      <c r="T780" s="245"/>
      <c r="U780" s="245"/>
      <c r="V780" s="245"/>
      <c r="W780" s="245"/>
      <c r="X780" s="245"/>
      <c r="Y780" s="245"/>
      <c r="Z780" s="245"/>
      <c r="AA780" s="245"/>
      <c r="AB780" s="245"/>
      <c r="AC780" s="245"/>
      <c r="AD780" s="245"/>
      <c r="AE780" s="245"/>
    </row>
    <row r="781" ht="15.75" customHeight="1">
      <c r="A781" s="245"/>
      <c r="B781" s="245"/>
      <c r="C781" s="245"/>
      <c r="D781" s="245"/>
      <c r="E781" s="245"/>
      <c r="F781" s="245"/>
      <c r="G781" s="245"/>
      <c r="H781" s="245"/>
      <c r="I781" s="245"/>
      <c r="J781" s="245"/>
      <c r="K781" s="245"/>
      <c r="L781" s="245"/>
      <c r="M781" s="245"/>
      <c r="N781" s="245"/>
      <c r="O781" s="245"/>
      <c r="P781" s="245"/>
      <c r="Q781" s="245"/>
      <c r="R781" s="245"/>
      <c r="S781" s="245"/>
      <c r="T781" s="245"/>
      <c r="U781" s="245"/>
      <c r="V781" s="245"/>
      <c r="W781" s="245"/>
      <c r="X781" s="245"/>
      <c r="Y781" s="245"/>
      <c r="Z781" s="245"/>
      <c r="AA781" s="245"/>
      <c r="AB781" s="245"/>
      <c r="AC781" s="245"/>
      <c r="AD781" s="245"/>
      <c r="AE781" s="245"/>
    </row>
    <row r="782" ht="15.75" customHeight="1">
      <c r="A782" s="245"/>
      <c r="B782" s="245"/>
      <c r="C782" s="245"/>
      <c r="D782" s="245"/>
      <c r="E782" s="245"/>
      <c r="F782" s="245"/>
      <c r="G782" s="245"/>
      <c r="H782" s="245"/>
      <c r="I782" s="245"/>
      <c r="J782" s="245"/>
      <c r="K782" s="245"/>
      <c r="L782" s="245"/>
      <c r="M782" s="245"/>
      <c r="N782" s="245"/>
      <c r="O782" s="245"/>
      <c r="P782" s="245"/>
      <c r="Q782" s="245"/>
      <c r="R782" s="245"/>
      <c r="S782" s="245"/>
      <c r="T782" s="245"/>
      <c r="U782" s="245"/>
      <c r="V782" s="245"/>
      <c r="W782" s="245"/>
      <c r="X782" s="245"/>
      <c r="Y782" s="245"/>
      <c r="Z782" s="245"/>
      <c r="AA782" s="245"/>
      <c r="AB782" s="245"/>
      <c r="AC782" s="245"/>
      <c r="AD782" s="245"/>
      <c r="AE782" s="245"/>
    </row>
    <row r="783" ht="15.75" customHeight="1">
      <c r="A783" s="245"/>
      <c r="B783" s="245"/>
      <c r="C783" s="245"/>
      <c r="D783" s="245"/>
      <c r="E783" s="245"/>
      <c r="F783" s="245"/>
      <c r="G783" s="245"/>
      <c r="H783" s="245"/>
      <c r="I783" s="245"/>
      <c r="J783" s="245"/>
      <c r="K783" s="245"/>
      <c r="L783" s="245"/>
      <c r="M783" s="245"/>
      <c r="N783" s="245"/>
      <c r="O783" s="245"/>
      <c r="P783" s="245"/>
      <c r="Q783" s="245"/>
      <c r="R783" s="245"/>
      <c r="S783" s="245"/>
      <c r="T783" s="245"/>
      <c r="U783" s="245"/>
      <c r="V783" s="245"/>
      <c r="W783" s="245"/>
      <c r="X783" s="245"/>
      <c r="Y783" s="245"/>
      <c r="Z783" s="245"/>
      <c r="AA783" s="245"/>
      <c r="AB783" s="245"/>
      <c r="AC783" s="245"/>
      <c r="AD783" s="245"/>
      <c r="AE783" s="245"/>
    </row>
    <row r="784" ht="15.75" customHeight="1">
      <c r="A784" s="245"/>
      <c r="B784" s="245"/>
      <c r="C784" s="245"/>
      <c r="D784" s="245"/>
      <c r="E784" s="245"/>
      <c r="F784" s="245"/>
      <c r="G784" s="245"/>
      <c r="H784" s="245"/>
      <c r="I784" s="245"/>
      <c r="J784" s="245"/>
      <c r="K784" s="245"/>
      <c r="L784" s="245"/>
      <c r="M784" s="245"/>
      <c r="N784" s="245"/>
      <c r="O784" s="245"/>
      <c r="P784" s="245"/>
      <c r="Q784" s="245"/>
      <c r="R784" s="245"/>
      <c r="S784" s="245"/>
      <c r="T784" s="245"/>
      <c r="U784" s="245"/>
      <c r="V784" s="245"/>
      <c r="W784" s="245"/>
      <c r="X784" s="245"/>
      <c r="Y784" s="245"/>
      <c r="Z784" s="245"/>
      <c r="AA784" s="245"/>
      <c r="AB784" s="245"/>
      <c r="AC784" s="245"/>
      <c r="AD784" s="245"/>
      <c r="AE784" s="245"/>
    </row>
    <row r="785" ht="15.75" customHeight="1">
      <c r="A785" s="245"/>
      <c r="B785" s="245"/>
      <c r="C785" s="245"/>
      <c r="D785" s="245"/>
      <c r="E785" s="245"/>
      <c r="F785" s="245"/>
      <c r="G785" s="245"/>
      <c r="H785" s="245"/>
      <c r="I785" s="245"/>
      <c r="J785" s="245"/>
      <c r="K785" s="245"/>
      <c r="L785" s="245"/>
      <c r="M785" s="245"/>
      <c r="N785" s="245"/>
      <c r="O785" s="245"/>
      <c r="P785" s="245"/>
      <c r="Q785" s="245"/>
      <c r="R785" s="245"/>
      <c r="S785" s="245"/>
      <c r="T785" s="245"/>
      <c r="U785" s="245"/>
      <c r="V785" s="245"/>
      <c r="W785" s="245"/>
      <c r="X785" s="245"/>
      <c r="Y785" s="245"/>
      <c r="Z785" s="245"/>
      <c r="AA785" s="245"/>
      <c r="AB785" s="245"/>
      <c r="AC785" s="245"/>
      <c r="AD785" s="245"/>
      <c r="AE785" s="245"/>
    </row>
    <row r="786" ht="15.75" customHeight="1">
      <c r="A786" s="245"/>
      <c r="B786" s="245"/>
      <c r="C786" s="245"/>
      <c r="D786" s="245"/>
      <c r="E786" s="245"/>
      <c r="F786" s="245"/>
      <c r="G786" s="245"/>
      <c r="H786" s="245"/>
      <c r="I786" s="245"/>
      <c r="J786" s="245"/>
      <c r="K786" s="245"/>
      <c r="L786" s="245"/>
      <c r="M786" s="245"/>
      <c r="N786" s="245"/>
      <c r="O786" s="245"/>
      <c r="P786" s="245"/>
      <c r="Q786" s="245"/>
      <c r="R786" s="245"/>
      <c r="S786" s="245"/>
      <c r="T786" s="245"/>
      <c r="U786" s="245"/>
      <c r="V786" s="245"/>
      <c r="W786" s="245"/>
      <c r="X786" s="245"/>
      <c r="Y786" s="245"/>
      <c r="Z786" s="245"/>
      <c r="AA786" s="245"/>
      <c r="AB786" s="245"/>
      <c r="AC786" s="245"/>
      <c r="AD786" s="245"/>
      <c r="AE786" s="245"/>
    </row>
    <row r="787" ht="15.75" customHeight="1">
      <c r="A787" s="245"/>
      <c r="B787" s="245"/>
      <c r="C787" s="245"/>
      <c r="D787" s="245"/>
      <c r="E787" s="245"/>
      <c r="F787" s="245"/>
      <c r="G787" s="245"/>
      <c r="H787" s="245"/>
      <c r="I787" s="245"/>
      <c r="J787" s="245"/>
      <c r="K787" s="245"/>
      <c r="L787" s="245"/>
      <c r="M787" s="245"/>
      <c r="N787" s="245"/>
      <c r="O787" s="245"/>
      <c r="P787" s="245"/>
      <c r="Q787" s="245"/>
      <c r="R787" s="245"/>
      <c r="S787" s="245"/>
      <c r="T787" s="245"/>
      <c r="U787" s="245"/>
      <c r="V787" s="245"/>
      <c r="W787" s="245"/>
      <c r="X787" s="245"/>
      <c r="Y787" s="245"/>
      <c r="Z787" s="245"/>
      <c r="AA787" s="245"/>
      <c r="AB787" s="245"/>
      <c r="AC787" s="245"/>
      <c r="AD787" s="245"/>
      <c r="AE787" s="245"/>
    </row>
    <row r="788" ht="15.75" customHeight="1">
      <c r="A788" s="245"/>
      <c r="B788" s="245"/>
      <c r="C788" s="245"/>
      <c r="D788" s="245"/>
      <c r="E788" s="245"/>
      <c r="F788" s="245"/>
      <c r="G788" s="245"/>
      <c r="H788" s="245"/>
      <c r="I788" s="245"/>
      <c r="J788" s="245"/>
      <c r="K788" s="245"/>
      <c r="L788" s="245"/>
      <c r="M788" s="245"/>
      <c r="N788" s="245"/>
      <c r="O788" s="245"/>
      <c r="P788" s="245"/>
      <c r="Q788" s="245"/>
      <c r="R788" s="245"/>
      <c r="S788" s="245"/>
      <c r="T788" s="245"/>
      <c r="U788" s="245"/>
      <c r="V788" s="245"/>
      <c r="W788" s="245"/>
      <c r="X788" s="245"/>
      <c r="Y788" s="245"/>
      <c r="Z788" s="245"/>
      <c r="AA788" s="245"/>
      <c r="AB788" s="245"/>
      <c r="AC788" s="245"/>
      <c r="AD788" s="245"/>
      <c r="AE788" s="245"/>
    </row>
    <row r="789" ht="15.75" customHeight="1">
      <c r="A789" s="245"/>
      <c r="B789" s="245"/>
      <c r="C789" s="245"/>
      <c r="D789" s="245"/>
      <c r="E789" s="245"/>
      <c r="F789" s="245"/>
      <c r="G789" s="245"/>
      <c r="H789" s="245"/>
      <c r="I789" s="245"/>
      <c r="J789" s="245"/>
      <c r="K789" s="245"/>
      <c r="L789" s="245"/>
      <c r="M789" s="245"/>
      <c r="N789" s="245"/>
      <c r="O789" s="245"/>
      <c r="P789" s="245"/>
      <c r="Q789" s="245"/>
      <c r="R789" s="245"/>
      <c r="S789" s="245"/>
      <c r="T789" s="245"/>
      <c r="U789" s="245"/>
      <c r="V789" s="245"/>
      <c r="W789" s="245"/>
      <c r="X789" s="245"/>
      <c r="Y789" s="245"/>
      <c r="Z789" s="245"/>
      <c r="AA789" s="245"/>
      <c r="AB789" s="245"/>
      <c r="AC789" s="245"/>
      <c r="AD789" s="245"/>
      <c r="AE789" s="245"/>
    </row>
    <row r="790" ht="15.75" customHeight="1">
      <c r="A790" s="245"/>
      <c r="B790" s="245"/>
      <c r="C790" s="245"/>
      <c r="D790" s="245"/>
      <c r="E790" s="245"/>
      <c r="F790" s="245"/>
      <c r="G790" s="245"/>
      <c r="H790" s="245"/>
      <c r="I790" s="245"/>
      <c r="J790" s="245"/>
      <c r="K790" s="245"/>
      <c r="L790" s="245"/>
      <c r="M790" s="245"/>
      <c r="N790" s="245"/>
      <c r="O790" s="245"/>
      <c r="P790" s="245"/>
      <c r="Q790" s="245"/>
      <c r="R790" s="245"/>
      <c r="S790" s="245"/>
      <c r="T790" s="245"/>
      <c r="U790" s="245"/>
      <c r="V790" s="245"/>
      <c r="W790" s="245"/>
      <c r="X790" s="245"/>
      <c r="Y790" s="245"/>
      <c r="Z790" s="245"/>
      <c r="AA790" s="245"/>
      <c r="AB790" s="245"/>
      <c r="AC790" s="245"/>
      <c r="AD790" s="245"/>
      <c r="AE790" s="245"/>
    </row>
    <row r="791" ht="15.75" customHeight="1">
      <c r="A791" s="245"/>
      <c r="B791" s="245"/>
      <c r="C791" s="245"/>
      <c r="D791" s="245"/>
      <c r="E791" s="245"/>
      <c r="F791" s="245"/>
      <c r="G791" s="245"/>
      <c r="H791" s="245"/>
      <c r="I791" s="245"/>
      <c r="J791" s="245"/>
      <c r="K791" s="245"/>
      <c r="L791" s="245"/>
      <c r="M791" s="245"/>
      <c r="N791" s="245"/>
      <c r="O791" s="245"/>
      <c r="P791" s="245"/>
      <c r="Q791" s="245"/>
      <c r="R791" s="245"/>
      <c r="S791" s="245"/>
      <c r="T791" s="245"/>
      <c r="U791" s="245"/>
      <c r="V791" s="245"/>
      <c r="W791" s="245"/>
      <c r="X791" s="245"/>
      <c r="Y791" s="245"/>
      <c r="Z791" s="245"/>
      <c r="AA791" s="245"/>
      <c r="AB791" s="245"/>
      <c r="AC791" s="245"/>
      <c r="AD791" s="245"/>
      <c r="AE791" s="245"/>
    </row>
    <row r="792" ht="15.75" customHeight="1">
      <c r="A792" s="245"/>
      <c r="B792" s="245"/>
      <c r="C792" s="245"/>
      <c r="D792" s="245"/>
      <c r="E792" s="245"/>
      <c r="F792" s="245"/>
      <c r="G792" s="245"/>
      <c r="H792" s="245"/>
      <c r="I792" s="245"/>
      <c r="J792" s="245"/>
      <c r="K792" s="245"/>
      <c r="L792" s="245"/>
      <c r="M792" s="245"/>
      <c r="N792" s="245"/>
      <c r="O792" s="245"/>
      <c r="P792" s="245"/>
      <c r="Q792" s="245"/>
      <c r="R792" s="245"/>
      <c r="S792" s="245"/>
      <c r="T792" s="245"/>
      <c r="U792" s="245"/>
      <c r="V792" s="245"/>
      <c r="W792" s="245"/>
      <c r="X792" s="245"/>
      <c r="Y792" s="245"/>
      <c r="Z792" s="245"/>
      <c r="AA792" s="245"/>
      <c r="AB792" s="245"/>
      <c r="AC792" s="245"/>
      <c r="AD792" s="245"/>
      <c r="AE792" s="245"/>
    </row>
    <row r="793" ht="15.75" customHeight="1">
      <c r="A793" s="245"/>
      <c r="B793" s="245"/>
      <c r="C793" s="245"/>
      <c r="D793" s="245"/>
      <c r="E793" s="245"/>
      <c r="F793" s="245"/>
      <c r="G793" s="245"/>
      <c r="H793" s="245"/>
      <c r="I793" s="245"/>
      <c r="J793" s="245"/>
      <c r="K793" s="245"/>
      <c r="L793" s="245"/>
      <c r="M793" s="245"/>
      <c r="N793" s="245"/>
      <c r="O793" s="245"/>
      <c r="P793" s="245"/>
      <c r="Q793" s="245"/>
      <c r="R793" s="245"/>
      <c r="S793" s="245"/>
      <c r="T793" s="245"/>
      <c r="U793" s="245"/>
      <c r="V793" s="245"/>
      <c r="W793" s="245"/>
      <c r="X793" s="245"/>
      <c r="Y793" s="245"/>
      <c r="Z793" s="245"/>
      <c r="AA793" s="245"/>
      <c r="AB793" s="245"/>
      <c r="AC793" s="245"/>
      <c r="AD793" s="245"/>
      <c r="AE793" s="245"/>
    </row>
    <row r="794" ht="15.75" customHeight="1">
      <c r="A794" s="245"/>
      <c r="B794" s="245"/>
      <c r="C794" s="245"/>
      <c r="D794" s="245"/>
      <c r="E794" s="245"/>
      <c r="F794" s="245"/>
      <c r="G794" s="245"/>
      <c r="H794" s="245"/>
      <c r="I794" s="245"/>
      <c r="J794" s="245"/>
      <c r="K794" s="245"/>
      <c r="L794" s="245"/>
      <c r="M794" s="245"/>
      <c r="N794" s="245"/>
      <c r="O794" s="245"/>
      <c r="P794" s="245"/>
      <c r="Q794" s="245"/>
      <c r="R794" s="245"/>
      <c r="S794" s="245"/>
      <c r="T794" s="245"/>
      <c r="U794" s="245"/>
      <c r="V794" s="245"/>
      <c r="W794" s="245"/>
      <c r="X794" s="245"/>
      <c r="Y794" s="245"/>
      <c r="Z794" s="245"/>
      <c r="AA794" s="245"/>
      <c r="AB794" s="245"/>
      <c r="AC794" s="245"/>
      <c r="AD794" s="245"/>
      <c r="AE794" s="245"/>
    </row>
    <row r="795" ht="15.75" customHeight="1">
      <c r="A795" s="245"/>
      <c r="B795" s="245"/>
      <c r="C795" s="245"/>
      <c r="D795" s="245"/>
      <c r="E795" s="245"/>
      <c r="F795" s="245"/>
      <c r="G795" s="245"/>
      <c r="H795" s="245"/>
      <c r="I795" s="245"/>
      <c r="J795" s="245"/>
      <c r="K795" s="245"/>
      <c r="L795" s="245"/>
      <c r="M795" s="245"/>
      <c r="N795" s="245"/>
      <c r="O795" s="245"/>
      <c r="P795" s="245"/>
      <c r="Q795" s="245"/>
      <c r="R795" s="245"/>
      <c r="S795" s="245"/>
      <c r="T795" s="245"/>
      <c r="U795" s="245"/>
      <c r="V795" s="245"/>
      <c r="W795" s="245"/>
      <c r="X795" s="245"/>
      <c r="Y795" s="245"/>
      <c r="Z795" s="245"/>
      <c r="AA795" s="245"/>
      <c r="AB795" s="245"/>
      <c r="AC795" s="245"/>
      <c r="AD795" s="245"/>
      <c r="AE795" s="245"/>
    </row>
    <row r="796" ht="15.75" customHeight="1">
      <c r="A796" s="245"/>
      <c r="B796" s="245"/>
      <c r="C796" s="245"/>
      <c r="D796" s="245"/>
      <c r="E796" s="245"/>
      <c r="F796" s="245"/>
      <c r="G796" s="245"/>
      <c r="H796" s="245"/>
      <c r="I796" s="245"/>
      <c r="J796" s="245"/>
      <c r="K796" s="245"/>
      <c r="L796" s="245"/>
      <c r="M796" s="245"/>
      <c r="N796" s="245"/>
      <c r="O796" s="245"/>
      <c r="P796" s="245"/>
      <c r="Q796" s="245"/>
      <c r="R796" s="245"/>
      <c r="S796" s="245"/>
      <c r="T796" s="245"/>
      <c r="U796" s="245"/>
      <c r="V796" s="245"/>
      <c r="W796" s="245"/>
      <c r="X796" s="245"/>
      <c r="Y796" s="245"/>
      <c r="Z796" s="245"/>
      <c r="AA796" s="245"/>
      <c r="AB796" s="245"/>
      <c r="AC796" s="245"/>
      <c r="AD796" s="245"/>
      <c r="AE796" s="245"/>
    </row>
    <row r="797" ht="15.75" customHeight="1">
      <c r="A797" s="245"/>
      <c r="B797" s="245"/>
      <c r="C797" s="245"/>
      <c r="D797" s="245"/>
      <c r="E797" s="245"/>
      <c r="F797" s="245"/>
      <c r="G797" s="245"/>
      <c r="H797" s="245"/>
      <c r="I797" s="245"/>
      <c r="J797" s="245"/>
      <c r="K797" s="245"/>
      <c r="L797" s="245"/>
      <c r="M797" s="245"/>
      <c r="N797" s="245"/>
      <c r="O797" s="245"/>
      <c r="P797" s="245"/>
      <c r="Q797" s="245"/>
      <c r="R797" s="245"/>
      <c r="S797" s="245"/>
      <c r="T797" s="245"/>
      <c r="U797" s="245"/>
      <c r="V797" s="245"/>
      <c r="W797" s="245"/>
      <c r="X797" s="245"/>
      <c r="Y797" s="245"/>
      <c r="Z797" s="245"/>
      <c r="AA797" s="245"/>
      <c r="AB797" s="245"/>
      <c r="AC797" s="245"/>
      <c r="AD797" s="245"/>
      <c r="AE797" s="245"/>
    </row>
    <row r="798" ht="15.75" customHeight="1">
      <c r="A798" s="245"/>
      <c r="B798" s="245"/>
      <c r="C798" s="245"/>
      <c r="D798" s="245"/>
      <c r="E798" s="245"/>
      <c r="F798" s="245"/>
      <c r="G798" s="245"/>
      <c r="H798" s="245"/>
      <c r="I798" s="245"/>
      <c r="J798" s="245"/>
      <c r="K798" s="245"/>
      <c r="L798" s="245"/>
      <c r="M798" s="245"/>
      <c r="N798" s="245"/>
      <c r="O798" s="245"/>
      <c r="P798" s="245"/>
      <c r="Q798" s="245"/>
      <c r="R798" s="245"/>
      <c r="S798" s="245"/>
      <c r="T798" s="245"/>
      <c r="U798" s="245"/>
      <c r="V798" s="245"/>
      <c r="W798" s="245"/>
      <c r="X798" s="245"/>
      <c r="Y798" s="245"/>
      <c r="Z798" s="245"/>
      <c r="AA798" s="245"/>
      <c r="AB798" s="245"/>
      <c r="AC798" s="245"/>
      <c r="AD798" s="245"/>
      <c r="AE798" s="245"/>
    </row>
    <row r="799" ht="15.75" customHeight="1">
      <c r="A799" s="245"/>
      <c r="B799" s="245"/>
      <c r="C799" s="245"/>
      <c r="D799" s="245"/>
      <c r="E799" s="245"/>
      <c r="F799" s="245"/>
      <c r="G799" s="245"/>
      <c r="H799" s="245"/>
      <c r="I799" s="245"/>
      <c r="J799" s="245"/>
      <c r="K799" s="245"/>
      <c r="L799" s="245"/>
      <c r="M799" s="245"/>
      <c r="N799" s="245"/>
      <c r="O799" s="245"/>
      <c r="P799" s="245"/>
      <c r="Q799" s="245"/>
      <c r="R799" s="245"/>
      <c r="S799" s="245"/>
      <c r="T799" s="245"/>
      <c r="U799" s="245"/>
      <c r="V799" s="245"/>
      <c r="W799" s="245"/>
      <c r="X799" s="245"/>
      <c r="Y799" s="245"/>
      <c r="Z799" s="245"/>
      <c r="AA799" s="245"/>
      <c r="AB799" s="245"/>
      <c r="AC799" s="245"/>
      <c r="AD799" s="245"/>
      <c r="AE799" s="245"/>
    </row>
    <row r="800" ht="15.75" customHeight="1">
      <c r="A800" s="245"/>
      <c r="B800" s="245"/>
      <c r="C800" s="245"/>
      <c r="D800" s="245"/>
      <c r="E800" s="245"/>
      <c r="F800" s="245"/>
      <c r="G800" s="245"/>
      <c r="H800" s="245"/>
      <c r="I800" s="245"/>
      <c r="J800" s="245"/>
      <c r="K800" s="245"/>
      <c r="L800" s="245"/>
      <c r="M800" s="245"/>
      <c r="N800" s="245"/>
      <c r="O800" s="245"/>
      <c r="P800" s="245"/>
      <c r="Q800" s="245"/>
      <c r="R800" s="245"/>
      <c r="S800" s="245"/>
      <c r="T800" s="245"/>
      <c r="U800" s="245"/>
      <c r="V800" s="245"/>
      <c r="W800" s="245"/>
      <c r="X800" s="245"/>
      <c r="Y800" s="245"/>
      <c r="Z800" s="245"/>
      <c r="AA800" s="245"/>
      <c r="AB800" s="245"/>
      <c r="AC800" s="245"/>
      <c r="AD800" s="245"/>
      <c r="AE800" s="245"/>
    </row>
    <row r="801" ht="15.75" customHeight="1">
      <c r="A801" s="245"/>
      <c r="B801" s="245"/>
      <c r="C801" s="245"/>
      <c r="D801" s="245"/>
      <c r="E801" s="245"/>
      <c r="F801" s="245"/>
      <c r="G801" s="245"/>
      <c r="H801" s="245"/>
      <c r="I801" s="245"/>
      <c r="J801" s="245"/>
      <c r="K801" s="245"/>
      <c r="L801" s="245"/>
      <c r="M801" s="245"/>
      <c r="N801" s="245"/>
      <c r="O801" s="245"/>
      <c r="P801" s="245"/>
      <c r="Q801" s="245"/>
      <c r="R801" s="245"/>
      <c r="S801" s="245"/>
      <c r="T801" s="245"/>
      <c r="U801" s="245"/>
      <c r="V801" s="245"/>
      <c r="W801" s="245"/>
      <c r="X801" s="245"/>
      <c r="Y801" s="245"/>
      <c r="Z801" s="245"/>
      <c r="AA801" s="245"/>
      <c r="AB801" s="245"/>
      <c r="AC801" s="245"/>
      <c r="AD801" s="245"/>
      <c r="AE801" s="245"/>
    </row>
    <row r="802" ht="15.75" customHeight="1">
      <c r="A802" s="245"/>
      <c r="B802" s="245"/>
      <c r="C802" s="245"/>
      <c r="D802" s="245"/>
      <c r="E802" s="245"/>
      <c r="F802" s="245"/>
      <c r="G802" s="245"/>
      <c r="H802" s="245"/>
      <c r="I802" s="245"/>
      <c r="J802" s="245"/>
      <c r="K802" s="245"/>
      <c r="L802" s="245"/>
      <c r="M802" s="245"/>
      <c r="N802" s="245"/>
      <c r="O802" s="245"/>
      <c r="P802" s="245"/>
      <c r="Q802" s="245"/>
      <c r="R802" s="245"/>
      <c r="S802" s="245"/>
      <c r="T802" s="245"/>
      <c r="U802" s="245"/>
      <c r="V802" s="245"/>
      <c r="W802" s="245"/>
      <c r="X802" s="245"/>
      <c r="Y802" s="245"/>
      <c r="Z802" s="245"/>
      <c r="AA802" s="245"/>
      <c r="AB802" s="245"/>
      <c r="AC802" s="245"/>
      <c r="AD802" s="245"/>
      <c r="AE802" s="245"/>
    </row>
    <row r="803" ht="15.75" customHeight="1">
      <c r="A803" s="245"/>
      <c r="B803" s="245"/>
      <c r="C803" s="245"/>
      <c r="D803" s="245"/>
      <c r="E803" s="245"/>
      <c r="F803" s="245"/>
      <c r="G803" s="245"/>
      <c r="H803" s="245"/>
      <c r="I803" s="245"/>
      <c r="J803" s="245"/>
      <c r="K803" s="245"/>
      <c r="L803" s="245"/>
      <c r="M803" s="245"/>
      <c r="N803" s="245"/>
      <c r="O803" s="245"/>
      <c r="P803" s="245"/>
      <c r="Q803" s="245"/>
      <c r="R803" s="245"/>
      <c r="S803" s="245"/>
      <c r="T803" s="245"/>
      <c r="U803" s="245"/>
      <c r="V803" s="245"/>
      <c r="W803" s="245"/>
      <c r="X803" s="245"/>
      <c r="Y803" s="245"/>
      <c r="Z803" s="245"/>
      <c r="AA803" s="245"/>
      <c r="AB803" s="245"/>
      <c r="AC803" s="245"/>
      <c r="AD803" s="245"/>
      <c r="AE803" s="245"/>
    </row>
    <row r="804" ht="15.75" customHeight="1">
      <c r="A804" s="245"/>
      <c r="B804" s="245"/>
      <c r="C804" s="245"/>
      <c r="D804" s="245"/>
      <c r="E804" s="245"/>
      <c r="F804" s="245"/>
      <c r="G804" s="245"/>
      <c r="H804" s="245"/>
      <c r="I804" s="245"/>
      <c r="J804" s="245"/>
      <c r="K804" s="245"/>
      <c r="L804" s="245"/>
      <c r="M804" s="245"/>
      <c r="N804" s="245"/>
      <c r="O804" s="245"/>
      <c r="P804" s="245"/>
      <c r="Q804" s="245"/>
      <c r="R804" s="245"/>
      <c r="S804" s="245"/>
      <c r="T804" s="245"/>
      <c r="U804" s="245"/>
      <c r="V804" s="245"/>
      <c r="W804" s="245"/>
      <c r="X804" s="245"/>
      <c r="Y804" s="245"/>
      <c r="Z804" s="245"/>
      <c r="AA804" s="245"/>
      <c r="AB804" s="245"/>
      <c r="AC804" s="245"/>
      <c r="AD804" s="245"/>
      <c r="AE804" s="245"/>
    </row>
    <row r="805" ht="15.75" customHeight="1">
      <c r="A805" s="245"/>
      <c r="B805" s="245"/>
      <c r="C805" s="245"/>
      <c r="D805" s="245"/>
      <c r="E805" s="245"/>
      <c r="F805" s="245"/>
      <c r="G805" s="245"/>
      <c r="H805" s="245"/>
      <c r="I805" s="245"/>
      <c r="J805" s="245"/>
      <c r="K805" s="245"/>
      <c r="L805" s="245"/>
      <c r="M805" s="245"/>
      <c r="N805" s="245"/>
      <c r="O805" s="245"/>
      <c r="P805" s="245"/>
      <c r="Q805" s="245"/>
      <c r="R805" s="245"/>
      <c r="S805" s="245"/>
      <c r="T805" s="245"/>
      <c r="U805" s="245"/>
      <c r="V805" s="245"/>
      <c r="W805" s="245"/>
      <c r="X805" s="245"/>
      <c r="Y805" s="245"/>
      <c r="Z805" s="245"/>
      <c r="AA805" s="245"/>
      <c r="AB805" s="245"/>
      <c r="AC805" s="245"/>
      <c r="AD805" s="245"/>
      <c r="AE805" s="245"/>
    </row>
    <row r="806" ht="15.75" customHeight="1">
      <c r="A806" s="245"/>
      <c r="B806" s="245"/>
      <c r="C806" s="245"/>
      <c r="D806" s="245"/>
      <c r="E806" s="245"/>
      <c r="F806" s="245"/>
      <c r="G806" s="245"/>
      <c r="H806" s="245"/>
      <c r="I806" s="245"/>
      <c r="J806" s="245"/>
      <c r="K806" s="245"/>
      <c r="L806" s="245"/>
      <c r="M806" s="245"/>
      <c r="N806" s="245"/>
      <c r="O806" s="245"/>
      <c r="P806" s="245"/>
      <c r="Q806" s="245"/>
      <c r="R806" s="245"/>
      <c r="S806" s="245"/>
      <c r="T806" s="245"/>
      <c r="U806" s="245"/>
      <c r="V806" s="245"/>
      <c r="W806" s="245"/>
      <c r="X806" s="245"/>
      <c r="Y806" s="245"/>
      <c r="Z806" s="245"/>
      <c r="AA806" s="245"/>
      <c r="AB806" s="245"/>
      <c r="AC806" s="245"/>
      <c r="AD806" s="245"/>
      <c r="AE806" s="245"/>
    </row>
    <row r="807" ht="15.75" customHeight="1">
      <c r="A807" s="245"/>
      <c r="B807" s="245"/>
      <c r="C807" s="245"/>
      <c r="D807" s="245"/>
      <c r="E807" s="245"/>
      <c r="F807" s="245"/>
      <c r="G807" s="245"/>
      <c r="H807" s="245"/>
      <c r="I807" s="245"/>
      <c r="J807" s="245"/>
      <c r="K807" s="245"/>
      <c r="L807" s="245"/>
      <c r="M807" s="245"/>
      <c r="N807" s="245"/>
      <c r="O807" s="245"/>
      <c r="P807" s="245"/>
      <c r="Q807" s="245"/>
      <c r="R807" s="245"/>
      <c r="S807" s="245"/>
      <c r="T807" s="245"/>
      <c r="U807" s="245"/>
      <c r="V807" s="245"/>
      <c r="W807" s="245"/>
      <c r="X807" s="245"/>
      <c r="Y807" s="245"/>
      <c r="Z807" s="245"/>
      <c r="AA807" s="245"/>
      <c r="AB807" s="245"/>
      <c r="AC807" s="245"/>
      <c r="AD807" s="245"/>
      <c r="AE807" s="245"/>
    </row>
    <row r="808" ht="15.75" customHeight="1">
      <c r="A808" s="245"/>
      <c r="B808" s="245"/>
      <c r="C808" s="245"/>
      <c r="D808" s="245"/>
      <c r="E808" s="245"/>
      <c r="F808" s="245"/>
      <c r="G808" s="245"/>
      <c r="H808" s="245"/>
      <c r="I808" s="245"/>
      <c r="J808" s="245"/>
      <c r="K808" s="245"/>
      <c r="L808" s="245"/>
      <c r="M808" s="245"/>
      <c r="N808" s="245"/>
      <c r="O808" s="245"/>
      <c r="P808" s="245"/>
      <c r="Q808" s="245"/>
      <c r="R808" s="245"/>
      <c r="S808" s="245"/>
      <c r="T808" s="245"/>
      <c r="U808" s="245"/>
      <c r="V808" s="245"/>
      <c r="W808" s="245"/>
      <c r="X808" s="245"/>
      <c r="Y808" s="245"/>
      <c r="Z808" s="245"/>
      <c r="AA808" s="245"/>
      <c r="AB808" s="245"/>
      <c r="AC808" s="245"/>
      <c r="AD808" s="245"/>
      <c r="AE808" s="245"/>
    </row>
    <row r="809" ht="15.75" customHeight="1">
      <c r="A809" s="245"/>
      <c r="B809" s="245"/>
      <c r="C809" s="245"/>
      <c r="D809" s="245"/>
      <c r="E809" s="245"/>
      <c r="F809" s="245"/>
      <c r="G809" s="245"/>
      <c r="H809" s="245"/>
      <c r="I809" s="245"/>
      <c r="J809" s="245"/>
      <c r="K809" s="245"/>
      <c r="L809" s="245"/>
      <c r="M809" s="245"/>
      <c r="N809" s="245"/>
      <c r="O809" s="245"/>
      <c r="P809" s="245"/>
      <c r="Q809" s="245"/>
      <c r="R809" s="245"/>
      <c r="S809" s="245"/>
      <c r="T809" s="245"/>
      <c r="U809" s="245"/>
      <c r="V809" s="245"/>
      <c r="W809" s="245"/>
      <c r="X809" s="245"/>
      <c r="Y809" s="245"/>
      <c r="Z809" s="245"/>
      <c r="AA809" s="245"/>
      <c r="AB809" s="245"/>
      <c r="AC809" s="245"/>
      <c r="AD809" s="245"/>
      <c r="AE809" s="245"/>
    </row>
    <row r="810" ht="15.75" customHeight="1">
      <c r="A810" s="245"/>
      <c r="B810" s="245"/>
      <c r="C810" s="245"/>
      <c r="D810" s="245"/>
      <c r="E810" s="245"/>
      <c r="F810" s="245"/>
      <c r="G810" s="245"/>
      <c r="H810" s="245"/>
      <c r="I810" s="245"/>
      <c r="J810" s="245"/>
      <c r="K810" s="245"/>
      <c r="L810" s="245"/>
      <c r="M810" s="245"/>
      <c r="N810" s="245"/>
      <c r="O810" s="245"/>
      <c r="P810" s="245"/>
      <c r="Q810" s="245"/>
      <c r="R810" s="245"/>
      <c r="S810" s="245"/>
      <c r="T810" s="245"/>
      <c r="U810" s="245"/>
      <c r="V810" s="245"/>
      <c r="W810" s="245"/>
      <c r="X810" s="245"/>
      <c r="Y810" s="245"/>
      <c r="Z810" s="245"/>
      <c r="AA810" s="245"/>
      <c r="AB810" s="245"/>
      <c r="AC810" s="245"/>
      <c r="AD810" s="245"/>
      <c r="AE810" s="245"/>
    </row>
    <row r="811" ht="15.75" customHeight="1">
      <c r="A811" s="245"/>
      <c r="B811" s="245"/>
      <c r="C811" s="245"/>
      <c r="D811" s="245"/>
      <c r="E811" s="245"/>
      <c r="F811" s="245"/>
      <c r="G811" s="245"/>
      <c r="H811" s="245"/>
      <c r="I811" s="245"/>
      <c r="J811" s="245"/>
      <c r="K811" s="245"/>
      <c r="L811" s="245"/>
      <c r="M811" s="245"/>
      <c r="N811" s="245"/>
      <c r="O811" s="245"/>
      <c r="P811" s="245"/>
      <c r="Q811" s="245"/>
      <c r="R811" s="245"/>
      <c r="S811" s="245"/>
      <c r="T811" s="245"/>
      <c r="U811" s="245"/>
      <c r="V811" s="245"/>
      <c r="W811" s="245"/>
      <c r="X811" s="245"/>
      <c r="Y811" s="245"/>
      <c r="Z811" s="245"/>
      <c r="AA811" s="245"/>
      <c r="AB811" s="245"/>
      <c r="AC811" s="245"/>
      <c r="AD811" s="245"/>
      <c r="AE811" s="245"/>
    </row>
    <row r="812" ht="15.75" customHeight="1">
      <c r="A812" s="245"/>
      <c r="B812" s="245"/>
      <c r="C812" s="245"/>
      <c r="D812" s="245"/>
      <c r="E812" s="245"/>
      <c r="F812" s="245"/>
      <c r="G812" s="245"/>
      <c r="H812" s="245"/>
      <c r="I812" s="245"/>
      <c r="J812" s="245"/>
      <c r="K812" s="245"/>
      <c r="L812" s="245"/>
      <c r="M812" s="245"/>
      <c r="N812" s="245"/>
      <c r="O812" s="245"/>
      <c r="P812" s="245"/>
      <c r="Q812" s="245"/>
      <c r="R812" s="245"/>
      <c r="S812" s="245"/>
      <c r="T812" s="245"/>
      <c r="U812" s="245"/>
      <c r="V812" s="245"/>
      <c r="W812" s="245"/>
      <c r="X812" s="245"/>
      <c r="Y812" s="245"/>
      <c r="Z812" s="245"/>
      <c r="AA812" s="245"/>
      <c r="AB812" s="245"/>
      <c r="AC812" s="245"/>
      <c r="AD812" s="245"/>
      <c r="AE812" s="245"/>
    </row>
    <row r="813" ht="15.75" customHeight="1">
      <c r="A813" s="245"/>
      <c r="B813" s="245"/>
      <c r="C813" s="245"/>
      <c r="D813" s="245"/>
      <c r="E813" s="245"/>
      <c r="F813" s="245"/>
      <c r="G813" s="245"/>
      <c r="H813" s="245"/>
      <c r="I813" s="245"/>
      <c r="J813" s="245"/>
      <c r="K813" s="245"/>
      <c r="L813" s="245"/>
      <c r="M813" s="245"/>
      <c r="N813" s="245"/>
      <c r="O813" s="245"/>
      <c r="P813" s="245"/>
      <c r="Q813" s="245"/>
      <c r="R813" s="245"/>
      <c r="S813" s="245"/>
      <c r="T813" s="245"/>
      <c r="U813" s="245"/>
      <c r="V813" s="245"/>
      <c r="W813" s="245"/>
      <c r="X813" s="245"/>
      <c r="Y813" s="245"/>
      <c r="Z813" s="245"/>
      <c r="AA813" s="245"/>
      <c r="AB813" s="245"/>
      <c r="AC813" s="245"/>
      <c r="AD813" s="245"/>
      <c r="AE813" s="245"/>
    </row>
    <row r="814" ht="15.75" customHeight="1">
      <c r="A814" s="245"/>
      <c r="B814" s="245"/>
      <c r="C814" s="245"/>
      <c r="D814" s="245"/>
      <c r="E814" s="245"/>
      <c r="F814" s="245"/>
      <c r="G814" s="245"/>
      <c r="H814" s="245"/>
      <c r="I814" s="245"/>
      <c r="J814" s="245"/>
      <c r="K814" s="245"/>
      <c r="L814" s="245"/>
      <c r="M814" s="245"/>
      <c r="N814" s="245"/>
      <c r="O814" s="245"/>
      <c r="P814" s="245"/>
      <c r="Q814" s="245"/>
      <c r="R814" s="245"/>
      <c r="S814" s="245"/>
      <c r="T814" s="245"/>
      <c r="U814" s="245"/>
      <c r="V814" s="245"/>
      <c r="W814" s="245"/>
      <c r="X814" s="245"/>
      <c r="Y814" s="245"/>
      <c r="Z814" s="245"/>
      <c r="AA814" s="245"/>
      <c r="AB814" s="245"/>
      <c r="AC814" s="245"/>
      <c r="AD814" s="245"/>
      <c r="AE814" s="245"/>
    </row>
    <row r="815" ht="15.75" customHeight="1">
      <c r="A815" s="245"/>
      <c r="B815" s="245"/>
      <c r="C815" s="245"/>
      <c r="D815" s="245"/>
      <c r="E815" s="245"/>
      <c r="F815" s="245"/>
      <c r="G815" s="245"/>
      <c r="H815" s="245"/>
      <c r="I815" s="245"/>
      <c r="J815" s="245"/>
      <c r="K815" s="245"/>
      <c r="L815" s="245"/>
      <c r="M815" s="245"/>
      <c r="N815" s="245"/>
      <c r="O815" s="245"/>
      <c r="P815" s="245"/>
      <c r="Q815" s="245"/>
      <c r="R815" s="245"/>
      <c r="S815" s="245"/>
      <c r="T815" s="245"/>
      <c r="U815" s="245"/>
      <c r="V815" s="245"/>
      <c r="W815" s="245"/>
      <c r="X815" s="245"/>
      <c r="Y815" s="245"/>
      <c r="Z815" s="245"/>
      <c r="AA815" s="245"/>
      <c r="AB815" s="245"/>
      <c r="AC815" s="245"/>
      <c r="AD815" s="245"/>
      <c r="AE815" s="245"/>
    </row>
    <row r="816" ht="15.75" customHeight="1">
      <c r="A816" s="245"/>
      <c r="B816" s="245"/>
      <c r="C816" s="245"/>
      <c r="D816" s="245"/>
      <c r="E816" s="245"/>
      <c r="F816" s="245"/>
      <c r="G816" s="245"/>
      <c r="H816" s="245"/>
      <c r="I816" s="245"/>
      <c r="J816" s="245"/>
      <c r="K816" s="245"/>
      <c r="L816" s="245"/>
      <c r="M816" s="245"/>
      <c r="N816" s="245"/>
      <c r="O816" s="245"/>
      <c r="P816" s="245"/>
      <c r="Q816" s="245"/>
      <c r="R816" s="245"/>
      <c r="S816" s="245"/>
      <c r="T816" s="245"/>
      <c r="U816" s="245"/>
      <c r="V816" s="245"/>
      <c r="W816" s="245"/>
      <c r="X816" s="245"/>
      <c r="Y816" s="245"/>
      <c r="Z816" s="245"/>
      <c r="AA816" s="245"/>
      <c r="AB816" s="245"/>
      <c r="AC816" s="245"/>
      <c r="AD816" s="245"/>
      <c r="AE816" s="245"/>
    </row>
    <row r="817" ht="15.75" customHeight="1">
      <c r="A817" s="245"/>
      <c r="B817" s="245"/>
      <c r="C817" s="245"/>
      <c r="D817" s="245"/>
      <c r="E817" s="245"/>
      <c r="F817" s="245"/>
      <c r="G817" s="245"/>
      <c r="H817" s="245"/>
      <c r="I817" s="245"/>
      <c r="J817" s="245"/>
      <c r="K817" s="245"/>
      <c r="L817" s="245"/>
      <c r="M817" s="245"/>
      <c r="N817" s="245"/>
      <c r="O817" s="245"/>
      <c r="P817" s="245"/>
      <c r="Q817" s="245"/>
      <c r="R817" s="245"/>
      <c r="S817" s="245"/>
      <c r="T817" s="245"/>
      <c r="U817" s="245"/>
      <c r="V817" s="245"/>
      <c r="W817" s="245"/>
      <c r="X817" s="245"/>
      <c r="Y817" s="245"/>
      <c r="Z817" s="245"/>
      <c r="AA817" s="245"/>
      <c r="AB817" s="245"/>
      <c r="AC817" s="245"/>
      <c r="AD817" s="245"/>
      <c r="AE817" s="245"/>
    </row>
    <row r="818" ht="15.75" customHeight="1">
      <c r="A818" s="245"/>
      <c r="B818" s="245"/>
      <c r="C818" s="245"/>
      <c r="D818" s="245"/>
      <c r="E818" s="245"/>
      <c r="F818" s="245"/>
      <c r="G818" s="245"/>
      <c r="H818" s="245"/>
      <c r="I818" s="245"/>
      <c r="J818" s="245"/>
      <c r="K818" s="245"/>
      <c r="L818" s="245"/>
      <c r="M818" s="245"/>
      <c r="N818" s="245"/>
      <c r="O818" s="245"/>
      <c r="P818" s="245"/>
      <c r="Q818" s="245"/>
      <c r="R818" s="245"/>
      <c r="S818" s="245"/>
      <c r="T818" s="245"/>
      <c r="U818" s="245"/>
      <c r="V818" s="245"/>
      <c r="W818" s="245"/>
      <c r="X818" s="245"/>
      <c r="Y818" s="245"/>
      <c r="Z818" s="245"/>
      <c r="AA818" s="245"/>
      <c r="AB818" s="245"/>
      <c r="AC818" s="245"/>
      <c r="AD818" s="245"/>
      <c r="AE818" s="245"/>
    </row>
    <row r="819" ht="15.75" customHeight="1">
      <c r="A819" s="245"/>
      <c r="B819" s="245"/>
      <c r="C819" s="245"/>
      <c r="D819" s="245"/>
      <c r="E819" s="245"/>
      <c r="F819" s="245"/>
      <c r="G819" s="245"/>
      <c r="H819" s="245"/>
      <c r="I819" s="245"/>
      <c r="J819" s="245"/>
      <c r="K819" s="245"/>
      <c r="L819" s="245"/>
      <c r="M819" s="245"/>
      <c r="N819" s="245"/>
      <c r="O819" s="245"/>
      <c r="P819" s="245"/>
      <c r="Q819" s="245"/>
      <c r="R819" s="245"/>
      <c r="S819" s="245"/>
      <c r="T819" s="245"/>
      <c r="U819" s="245"/>
      <c r="V819" s="245"/>
      <c r="W819" s="245"/>
      <c r="X819" s="245"/>
      <c r="Y819" s="245"/>
      <c r="Z819" s="245"/>
      <c r="AA819" s="245"/>
      <c r="AB819" s="245"/>
      <c r="AC819" s="245"/>
      <c r="AD819" s="245"/>
      <c r="AE819" s="245"/>
    </row>
    <row r="820" ht="15.75" customHeight="1">
      <c r="A820" s="245"/>
      <c r="B820" s="245"/>
      <c r="C820" s="245"/>
      <c r="D820" s="245"/>
      <c r="E820" s="245"/>
      <c r="F820" s="245"/>
      <c r="G820" s="245"/>
      <c r="H820" s="245"/>
      <c r="I820" s="245"/>
      <c r="J820" s="245"/>
      <c r="K820" s="245"/>
      <c r="L820" s="245"/>
      <c r="M820" s="245"/>
      <c r="N820" s="245"/>
      <c r="O820" s="245"/>
      <c r="P820" s="245"/>
      <c r="Q820" s="245"/>
      <c r="R820" s="245"/>
      <c r="S820" s="245"/>
      <c r="T820" s="245"/>
      <c r="U820" s="245"/>
      <c r="V820" s="245"/>
      <c r="W820" s="245"/>
      <c r="X820" s="245"/>
      <c r="Y820" s="245"/>
      <c r="Z820" s="245"/>
      <c r="AA820" s="245"/>
      <c r="AB820" s="245"/>
      <c r="AC820" s="245"/>
      <c r="AD820" s="245"/>
      <c r="AE820" s="245"/>
    </row>
    <row r="821" ht="15.75" customHeight="1">
      <c r="A821" s="245"/>
      <c r="B821" s="245"/>
      <c r="C821" s="245"/>
      <c r="D821" s="245"/>
      <c r="E821" s="245"/>
      <c r="F821" s="245"/>
      <c r="G821" s="245"/>
      <c r="H821" s="245"/>
      <c r="I821" s="245"/>
      <c r="J821" s="245"/>
      <c r="K821" s="245"/>
      <c r="L821" s="245"/>
      <c r="M821" s="245"/>
      <c r="N821" s="245"/>
      <c r="O821" s="245"/>
      <c r="P821" s="245"/>
      <c r="Q821" s="245"/>
      <c r="R821" s="245"/>
      <c r="S821" s="245"/>
      <c r="T821" s="245"/>
      <c r="U821" s="245"/>
      <c r="V821" s="245"/>
      <c r="W821" s="245"/>
      <c r="X821" s="245"/>
      <c r="Y821" s="245"/>
      <c r="Z821" s="245"/>
      <c r="AA821" s="245"/>
      <c r="AB821" s="245"/>
      <c r="AC821" s="245"/>
      <c r="AD821" s="245"/>
      <c r="AE821" s="245"/>
    </row>
    <row r="822" ht="15.75" customHeight="1">
      <c r="A822" s="245"/>
      <c r="B822" s="245"/>
      <c r="C822" s="245"/>
      <c r="D822" s="245"/>
      <c r="E822" s="245"/>
      <c r="F822" s="245"/>
      <c r="G822" s="245"/>
      <c r="H822" s="245"/>
      <c r="I822" s="245"/>
      <c r="J822" s="245"/>
      <c r="K822" s="245"/>
      <c r="L822" s="245"/>
      <c r="M822" s="245"/>
      <c r="N822" s="245"/>
      <c r="O822" s="245"/>
      <c r="P822" s="245"/>
      <c r="Q822" s="245"/>
      <c r="R822" s="245"/>
      <c r="S822" s="245"/>
      <c r="T822" s="245"/>
      <c r="U822" s="245"/>
      <c r="V822" s="245"/>
      <c r="W822" s="245"/>
      <c r="X822" s="245"/>
      <c r="Y822" s="245"/>
      <c r="Z822" s="245"/>
      <c r="AA822" s="245"/>
      <c r="AB822" s="245"/>
      <c r="AC822" s="245"/>
      <c r="AD822" s="245"/>
      <c r="AE822" s="245"/>
    </row>
    <row r="823" ht="15.75" customHeight="1">
      <c r="A823" s="245"/>
      <c r="B823" s="245"/>
      <c r="C823" s="245"/>
      <c r="D823" s="245"/>
      <c r="E823" s="245"/>
      <c r="F823" s="245"/>
      <c r="G823" s="245"/>
      <c r="H823" s="245"/>
      <c r="I823" s="245"/>
      <c r="J823" s="245"/>
      <c r="K823" s="245"/>
      <c r="L823" s="245"/>
      <c r="M823" s="245"/>
      <c r="N823" s="245"/>
      <c r="O823" s="245"/>
      <c r="P823" s="245"/>
      <c r="Q823" s="245"/>
      <c r="R823" s="245"/>
      <c r="S823" s="245"/>
      <c r="T823" s="245"/>
      <c r="U823" s="245"/>
      <c r="V823" s="245"/>
      <c r="W823" s="245"/>
      <c r="X823" s="245"/>
      <c r="Y823" s="245"/>
      <c r="Z823" s="245"/>
      <c r="AA823" s="245"/>
      <c r="AB823" s="245"/>
      <c r="AC823" s="245"/>
      <c r="AD823" s="245"/>
      <c r="AE823" s="245"/>
    </row>
    <row r="824" ht="15.75" customHeight="1">
      <c r="A824" s="245"/>
      <c r="B824" s="245"/>
      <c r="C824" s="245"/>
      <c r="D824" s="245"/>
      <c r="E824" s="245"/>
      <c r="F824" s="245"/>
      <c r="G824" s="245"/>
      <c r="H824" s="245"/>
      <c r="I824" s="245"/>
      <c r="J824" s="245"/>
      <c r="K824" s="245"/>
      <c r="L824" s="245"/>
      <c r="M824" s="245"/>
      <c r="N824" s="245"/>
      <c r="O824" s="245"/>
      <c r="P824" s="245"/>
      <c r="Q824" s="245"/>
      <c r="R824" s="245"/>
      <c r="S824" s="245"/>
      <c r="T824" s="245"/>
      <c r="U824" s="245"/>
      <c r="V824" s="245"/>
      <c r="W824" s="245"/>
      <c r="X824" s="245"/>
      <c r="Y824" s="245"/>
      <c r="Z824" s="245"/>
      <c r="AA824" s="245"/>
      <c r="AB824" s="245"/>
      <c r="AC824" s="245"/>
      <c r="AD824" s="245"/>
      <c r="AE824" s="245"/>
    </row>
    <row r="825" ht="15.75" customHeight="1">
      <c r="A825" s="245"/>
      <c r="B825" s="245"/>
      <c r="C825" s="245"/>
      <c r="D825" s="245"/>
      <c r="E825" s="245"/>
      <c r="F825" s="245"/>
      <c r="G825" s="245"/>
      <c r="H825" s="245"/>
      <c r="I825" s="245"/>
      <c r="J825" s="245"/>
      <c r="K825" s="245"/>
      <c r="L825" s="245"/>
      <c r="M825" s="245"/>
      <c r="N825" s="245"/>
      <c r="O825" s="245"/>
      <c r="P825" s="245"/>
      <c r="Q825" s="245"/>
      <c r="R825" s="245"/>
      <c r="S825" s="245"/>
      <c r="T825" s="245"/>
      <c r="U825" s="245"/>
      <c r="V825" s="245"/>
      <c r="W825" s="245"/>
      <c r="X825" s="245"/>
      <c r="Y825" s="245"/>
      <c r="Z825" s="245"/>
      <c r="AA825" s="245"/>
      <c r="AB825" s="245"/>
      <c r="AC825" s="245"/>
      <c r="AD825" s="245"/>
      <c r="AE825" s="245"/>
    </row>
    <row r="826" ht="15.75" customHeight="1">
      <c r="A826" s="245"/>
      <c r="B826" s="245"/>
      <c r="C826" s="245"/>
      <c r="D826" s="245"/>
      <c r="E826" s="245"/>
      <c r="F826" s="245"/>
      <c r="G826" s="245"/>
      <c r="H826" s="245"/>
      <c r="I826" s="245"/>
      <c r="J826" s="245"/>
      <c r="K826" s="245"/>
      <c r="L826" s="245"/>
      <c r="M826" s="245"/>
      <c r="N826" s="245"/>
      <c r="O826" s="245"/>
      <c r="P826" s="245"/>
      <c r="Q826" s="245"/>
      <c r="R826" s="245"/>
      <c r="S826" s="245"/>
      <c r="T826" s="245"/>
      <c r="U826" s="245"/>
      <c r="V826" s="245"/>
      <c r="W826" s="245"/>
      <c r="X826" s="245"/>
      <c r="Y826" s="245"/>
      <c r="Z826" s="245"/>
      <c r="AA826" s="245"/>
      <c r="AB826" s="245"/>
      <c r="AC826" s="245"/>
      <c r="AD826" s="245"/>
      <c r="AE826" s="245"/>
    </row>
    <row r="827" ht="15.75" customHeight="1">
      <c r="A827" s="245"/>
      <c r="B827" s="245"/>
      <c r="C827" s="245"/>
      <c r="D827" s="245"/>
      <c r="E827" s="245"/>
      <c r="F827" s="245"/>
      <c r="G827" s="245"/>
      <c r="H827" s="245"/>
      <c r="I827" s="245"/>
      <c r="J827" s="245"/>
      <c r="K827" s="245"/>
      <c r="L827" s="245"/>
      <c r="M827" s="245"/>
      <c r="N827" s="245"/>
      <c r="O827" s="245"/>
      <c r="P827" s="245"/>
      <c r="Q827" s="245"/>
      <c r="R827" s="245"/>
      <c r="S827" s="245"/>
      <c r="T827" s="245"/>
      <c r="U827" s="245"/>
      <c r="V827" s="245"/>
      <c r="W827" s="245"/>
      <c r="X827" s="245"/>
      <c r="Y827" s="245"/>
      <c r="Z827" s="245"/>
      <c r="AA827" s="245"/>
      <c r="AB827" s="245"/>
      <c r="AC827" s="245"/>
      <c r="AD827" s="245"/>
      <c r="AE827" s="245"/>
    </row>
    <row r="828" ht="15.75" customHeight="1">
      <c r="A828" s="245"/>
      <c r="B828" s="245"/>
      <c r="C828" s="245"/>
      <c r="D828" s="245"/>
      <c r="E828" s="245"/>
      <c r="F828" s="245"/>
      <c r="G828" s="245"/>
      <c r="H828" s="245"/>
      <c r="I828" s="245"/>
      <c r="J828" s="245"/>
      <c r="K828" s="245"/>
      <c r="L828" s="245"/>
      <c r="M828" s="245"/>
      <c r="N828" s="245"/>
      <c r="O828" s="245"/>
      <c r="P828" s="245"/>
      <c r="Q828" s="245"/>
      <c r="R828" s="245"/>
      <c r="S828" s="245"/>
      <c r="T828" s="245"/>
      <c r="U828" s="245"/>
      <c r="V828" s="245"/>
      <c r="W828" s="245"/>
      <c r="X828" s="245"/>
      <c r="Y828" s="245"/>
      <c r="Z828" s="245"/>
      <c r="AA828" s="245"/>
      <c r="AB828" s="245"/>
      <c r="AC828" s="245"/>
      <c r="AD828" s="245"/>
      <c r="AE828" s="245"/>
    </row>
    <row r="829" ht="15.75" customHeight="1">
      <c r="A829" s="245"/>
      <c r="B829" s="245"/>
      <c r="C829" s="245"/>
      <c r="D829" s="245"/>
      <c r="E829" s="245"/>
      <c r="F829" s="245"/>
      <c r="G829" s="245"/>
      <c r="H829" s="245"/>
      <c r="I829" s="245"/>
      <c r="J829" s="245"/>
      <c r="K829" s="245"/>
      <c r="L829" s="245"/>
      <c r="M829" s="245"/>
      <c r="N829" s="245"/>
      <c r="O829" s="245"/>
      <c r="P829" s="245"/>
      <c r="Q829" s="245"/>
      <c r="R829" s="245"/>
      <c r="S829" s="245"/>
      <c r="T829" s="245"/>
      <c r="U829" s="245"/>
      <c r="V829" s="245"/>
      <c r="W829" s="245"/>
      <c r="X829" s="245"/>
      <c r="Y829" s="245"/>
      <c r="Z829" s="245"/>
      <c r="AA829" s="245"/>
      <c r="AB829" s="245"/>
      <c r="AC829" s="245"/>
      <c r="AD829" s="245"/>
      <c r="AE829" s="245"/>
    </row>
    <row r="830" ht="15.75" customHeight="1">
      <c r="A830" s="245"/>
      <c r="B830" s="245"/>
      <c r="C830" s="245"/>
      <c r="D830" s="245"/>
      <c r="E830" s="245"/>
      <c r="F830" s="245"/>
      <c r="G830" s="245"/>
      <c r="H830" s="245"/>
      <c r="I830" s="245"/>
      <c r="J830" s="245"/>
      <c r="K830" s="245"/>
      <c r="L830" s="245"/>
      <c r="M830" s="245"/>
      <c r="N830" s="245"/>
      <c r="O830" s="245"/>
      <c r="P830" s="245"/>
      <c r="Q830" s="245"/>
      <c r="R830" s="245"/>
      <c r="S830" s="245"/>
      <c r="T830" s="245"/>
      <c r="U830" s="245"/>
      <c r="V830" s="245"/>
      <c r="W830" s="245"/>
      <c r="X830" s="245"/>
      <c r="Y830" s="245"/>
      <c r="Z830" s="245"/>
      <c r="AA830" s="245"/>
      <c r="AB830" s="245"/>
      <c r="AC830" s="245"/>
      <c r="AD830" s="245"/>
      <c r="AE830" s="245"/>
    </row>
    <row r="831" ht="15.75" customHeight="1">
      <c r="A831" s="245"/>
      <c r="B831" s="245"/>
      <c r="C831" s="245"/>
      <c r="D831" s="245"/>
      <c r="E831" s="245"/>
      <c r="F831" s="245"/>
      <c r="G831" s="245"/>
      <c r="H831" s="245"/>
      <c r="I831" s="245"/>
      <c r="J831" s="245"/>
      <c r="K831" s="245"/>
      <c r="L831" s="245"/>
      <c r="M831" s="245"/>
      <c r="N831" s="245"/>
      <c r="O831" s="245"/>
      <c r="P831" s="245"/>
      <c r="Q831" s="245"/>
      <c r="R831" s="245"/>
      <c r="S831" s="245"/>
      <c r="T831" s="245"/>
      <c r="U831" s="245"/>
      <c r="V831" s="245"/>
      <c r="W831" s="245"/>
      <c r="X831" s="245"/>
      <c r="Y831" s="245"/>
      <c r="Z831" s="245"/>
      <c r="AA831" s="245"/>
      <c r="AB831" s="245"/>
      <c r="AC831" s="245"/>
      <c r="AD831" s="245"/>
      <c r="AE831" s="245"/>
    </row>
    <row r="832" ht="15.75" customHeight="1">
      <c r="A832" s="245"/>
      <c r="B832" s="245"/>
      <c r="C832" s="245"/>
      <c r="D832" s="245"/>
      <c r="E832" s="245"/>
      <c r="F832" s="245"/>
      <c r="G832" s="245"/>
      <c r="H832" s="245"/>
      <c r="I832" s="245"/>
      <c r="J832" s="245"/>
      <c r="K832" s="245"/>
      <c r="L832" s="245"/>
      <c r="M832" s="245"/>
      <c r="N832" s="245"/>
      <c r="O832" s="245"/>
      <c r="P832" s="245"/>
      <c r="Q832" s="245"/>
      <c r="R832" s="245"/>
      <c r="S832" s="245"/>
      <c r="T832" s="245"/>
      <c r="U832" s="245"/>
      <c r="V832" s="245"/>
      <c r="W832" s="245"/>
      <c r="X832" s="245"/>
      <c r="Y832" s="245"/>
      <c r="Z832" s="245"/>
      <c r="AA832" s="245"/>
      <c r="AB832" s="245"/>
      <c r="AC832" s="245"/>
      <c r="AD832" s="245"/>
      <c r="AE832" s="245"/>
    </row>
    <row r="833" ht="15.75" customHeight="1">
      <c r="A833" s="245"/>
      <c r="B833" s="245"/>
      <c r="C833" s="245"/>
      <c r="D833" s="245"/>
      <c r="E833" s="245"/>
      <c r="F833" s="245"/>
      <c r="G833" s="245"/>
      <c r="H833" s="245"/>
      <c r="I833" s="245"/>
      <c r="J833" s="245"/>
      <c r="K833" s="245"/>
      <c r="L833" s="245"/>
      <c r="M833" s="245"/>
      <c r="N833" s="245"/>
      <c r="O833" s="245"/>
      <c r="P833" s="245"/>
      <c r="Q833" s="245"/>
      <c r="R833" s="245"/>
      <c r="S833" s="245"/>
      <c r="T833" s="245"/>
      <c r="U833" s="245"/>
      <c r="V833" s="245"/>
      <c r="W833" s="245"/>
      <c r="X833" s="245"/>
      <c r="Y833" s="245"/>
      <c r="Z833" s="245"/>
      <c r="AA833" s="245"/>
      <c r="AB833" s="245"/>
      <c r="AC833" s="245"/>
      <c r="AD833" s="245"/>
      <c r="AE833" s="245"/>
    </row>
    <row r="834" ht="15.75" customHeight="1">
      <c r="A834" s="245"/>
      <c r="B834" s="245"/>
      <c r="C834" s="245"/>
      <c r="D834" s="245"/>
      <c r="E834" s="245"/>
      <c r="F834" s="245"/>
      <c r="G834" s="245"/>
      <c r="H834" s="245"/>
      <c r="I834" s="245"/>
      <c r="J834" s="245"/>
      <c r="K834" s="245"/>
      <c r="L834" s="245"/>
      <c r="M834" s="245"/>
      <c r="N834" s="245"/>
      <c r="O834" s="245"/>
      <c r="P834" s="245"/>
      <c r="Q834" s="245"/>
      <c r="R834" s="245"/>
      <c r="S834" s="245"/>
      <c r="T834" s="245"/>
      <c r="U834" s="245"/>
      <c r="V834" s="245"/>
      <c r="W834" s="245"/>
      <c r="X834" s="245"/>
      <c r="Y834" s="245"/>
      <c r="Z834" s="245"/>
      <c r="AA834" s="245"/>
      <c r="AB834" s="245"/>
      <c r="AC834" s="245"/>
      <c r="AD834" s="245"/>
      <c r="AE834" s="245"/>
    </row>
    <row r="835" ht="15.75" customHeight="1">
      <c r="A835" s="245"/>
      <c r="B835" s="245"/>
      <c r="C835" s="245"/>
      <c r="D835" s="245"/>
      <c r="E835" s="245"/>
      <c r="F835" s="245"/>
      <c r="G835" s="245"/>
      <c r="H835" s="245"/>
      <c r="I835" s="245"/>
      <c r="J835" s="245"/>
      <c r="K835" s="245"/>
      <c r="L835" s="245"/>
      <c r="M835" s="245"/>
      <c r="N835" s="245"/>
      <c r="O835" s="245"/>
      <c r="P835" s="245"/>
      <c r="Q835" s="245"/>
      <c r="R835" s="245"/>
      <c r="S835" s="245"/>
      <c r="T835" s="245"/>
      <c r="U835" s="245"/>
      <c r="V835" s="245"/>
      <c r="W835" s="245"/>
      <c r="X835" s="245"/>
      <c r="Y835" s="245"/>
      <c r="Z835" s="245"/>
      <c r="AA835" s="245"/>
      <c r="AB835" s="245"/>
      <c r="AC835" s="245"/>
      <c r="AD835" s="245"/>
      <c r="AE835" s="245"/>
    </row>
    <row r="836" ht="15.75" customHeight="1">
      <c r="A836" s="245"/>
      <c r="B836" s="245"/>
      <c r="C836" s="245"/>
      <c r="D836" s="245"/>
      <c r="E836" s="245"/>
      <c r="F836" s="245"/>
      <c r="G836" s="245"/>
      <c r="H836" s="245"/>
      <c r="I836" s="245"/>
      <c r="J836" s="245"/>
      <c r="K836" s="245"/>
      <c r="L836" s="245"/>
      <c r="M836" s="245"/>
      <c r="N836" s="245"/>
      <c r="O836" s="245"/>
      <c r="P836" s="245"/>
      <c r="Q836" s="245"/>
      <c r="R836" s="245"/>
      <c r="S836" s="245"/>
      <c r="T836" s="245"/>
      <c r="U836" s="245"/>
      <c r="V836" s="245"/>
      <c r="W836" s="245"/>
      <c r="X836" s="245"/>
      <c r="Y836" s="245"/>
      <c r="Z836" s="245"/>
      <c r="AA836" s="245"/>
      <c r="AB836" s="245"/>
      <c r="AC836" s="245"/>
      <c r="AD836" s="245"/>
      <c r="AE836" s="245"/>
    </row>
    <row r="837" ht="15.75" customHeight="1">
      <c r="A837" s="245"/>
      <c r="B837" s="245"/>
      <c r="C837" s="245"/>
      <c r="D837" s="245"/>
      <c r="E837" s="245"/>
      <c r="F837" s="245"/>
      <c r="G837" s="245"/>
      <c r="H837" s="245"/>
      <c r="I837" s="245"/>
      <c r="J837" s="245"/>
      <c r="K837" s="245"/>
      <c r="L837" s="245"/>
      <c r="M837" s="245"/>
      <c r="N837" s="245"/>
      <c r="O837" s="245"/>
      <c r="P837" s="245"/>
      <c r="Q837" s="245"/>
      <c r="R837" s="245"/>
      <c r="S837" s="245"/>
      <c r="T837" s="245"/>
      <c r="U837" s="245"/>
      <c r="V837" s="245"/>
      <c r="W837" s="245"/>
      <c r="X837" s="245"/>
      <c r="Y837" s="245"/>
      <c r="Z837" s="245"/>
      <c r="AA837" s="245"/>
      <c r="AB837" s="245"/>
      <c r="AC837" s="245"/>
      <c r="AD837" s="245"/>
      <c r="AE837" s="245"/>
    </row>
    <row r="838" ht="15.75" customHeight="1">
      <c r="A838" s="245"/>
      <c r="B838" s="245"/>
      <c r="C838" s="245"/>
      <c r="D838" s="245"/>
      <c r="E838" s="245"/>
      <c r="F838" s="245"/>
      <c r="G838" s="245"/>
      <c r="H838" s="245"/>
      <c r="I838" s="245"/>
      <c r="J838" s="245"/>
      <c r="K838" s="245"/>
      <c r="L838" s="245"/>
      <c r="M838" s="245"/>
      <c r="N838" s="245"/>
      <c r="O838" s="245"/>
      <c r="P838" s="245"/>
      <c r="Q838" s="245"/>
      <c r="R838" s="245"/>
      <c r="S838" s="245"/>
      <c r="T838" s="245"/>
      <c r="U838" s="245"/>
      <c r="V838" s="245"/>
      <c r="W838" s="245"/>
      <c r="X838" s="245"/>
      <c r="Y838" s="245"/>
      <c r="Z838" s="245"/>
      <c r="AA838" s="245"/>
      <c r="AB838" s="245"/>
      <c r="AC838" s="245"/>
      <c r="AD838" s="245"/>
      <c r="AE838" s="245"/>
    </row>
    <row r="839" ht="15.75" customHeight="1">
      <c r="A839" s="245"/>
      <c r="B839" s="245"/>
      <c r="C839" s="245"/>
      <c r="D839" s="245"/>
      <c r="E839" s="245"/>
      <c r="F839" s="245"/>
      <c r="G839" s="245"/>
      <c r="H839" s="245"/>
      <c r="I839" s="245"/>
      <c r="J839" s="245"/>
      <c r="K839" s="245"/>
      <c r="L839" s="245"/>
      <c r="M839" s="245"/>
      <c r="N839" s="245"/>
      <c r="O839" s="245"/>
      <c r="P839" s="245"/>
      <c r="Q839" s="245"/>
      <c r="R839" s="245"/>
      <c r="S839" s="245"/>
      <c r="T839" s="245"/>
      <c r="U839" s="245"/>
      <c r="V839" s="245"/>
      <c r="W839" s="245"/>
      <c r="X839" s="245"/>
      <c r="Y839" s="245"/>
      <c r="Z839" s="245"/>
      <c r="AA839" s="245"/>
      <c r="AB839" s="245"/>
      <c r="AC839" s="245"/>
      <c r="AD839" s="245"/>
      <c r="AE839" s="245"/>
    </row>
    <row r="840" ht="15.75" customHeight="1">
      <c r="A840" s="245"/>
      <c r="B840" s="245"/>
      <c r="C840" s="245"/>
      <c r="D840" s="245"/>
      <c r="E840" s="245"/>
      <c r="F840" s="245"/>
      <c r="G840" s="245"/>
      <c r="H840" s="245"/>
      <c r="I840" s="245"/>
      <c r="J840" s="245"/>
      <c r="K840" s="245"/>
      <c r="L840" s="245"/>
      <c r="M840" s="245"/>
      <c r="N840" s="245"/>
      <c r="O840" s="245"/>
      <c r="P840" s="245"/>
      <c r="Q840" s="245"/>
      <c r="R840" s="245"/>
      <c r="S840" s="245"/>
      <c r="T840" s="245"/>
      <c r="U840" s="245"/>
      <c r="V840" s="245"/>
      <c r="W840" s="245"/>
      <c r="X840" s="245"/>
      <c r="Y840" s="245"/>
      <c r="Z840" s="245"/>
      <c r="AA840" s="245"/>
      <c r="AB840" s="245"/>
      <c r="AC840" s="245"/>
      <c r="AD840" s="245"/>
      <c r="AE840" s="245"/>
    </row>
    <row r="841" ht="15.75" customHeight="1">
      <c r="A841" s="245"/>
      <c r="B841" s="245"/>
      <c r="C841" s="245"/>
      <c r="D841" s="245"/>
      <c r="E841" s="245"/>
      <c r="F841" s="245"/>
      <c r="G841" s="245"/>
      <c r="H841" s="245"/>
      <c r="I841" s="245"/>
      <c r="J841" s="245"/>
      <c r="K841" s="245"/>
      <c r="L841" s="245"/>
      <c r="M841" s="245"/>
      <c r="N841" s="245"/>
      <c r="O841" s="245"/>
      <c r="P841" s="245"/>
      <c r="Q841" s="245"/>
      <c r="R841" s="245"/>
      <c r="S841" s="245"/>
      <c r="T841" s="245"/>
      <c r="U841" s="245"/>
      <c r="V841" s="245"/>
      <c r="W841" s="245"/>
      <c r="X841" s="245"/>
      <c r="Y841" s="245"/>
      <c r="Z841" s="245"/>
      <c r="AA841" s="245"/>
      <c r="AB841" s="245"/>
      <c r="AC841" s="245"/>
      <c r="AD841" s="245"/>
      <c r="AE841" s="245"/>
    </row>
    <row r="842" ht="15.75" customHeight="1">
      <c r="A842" s="245"/>
      <c r="B842" s="245"/>
      <c r="C842" s="245"/>
      <c r="D842" s="245"/>
      <c r="E842" s="245"/>
      <c r="F842" s="245"/>
      <c r="G842" s="245"/>
      <c r="H842" s="245"/>
      <c r="I842" s="245"/>
      <c r="J842" s="245"/>
      <c r="K842" s="245"/>
      <c r="L842" s="245"/>
      <c r="M842" s="245"/>
      <c r="N842" s="245"/>
      <c r="O842" s="245"/>
      <c r="P842" s="245"/>
      <c r="Q842" s="245"/>
      <c r="R842" s="245"/>
      <c r="S842" s="245"/>
      <c r="T842" s="245"/>
      <c r="U842" s="245"/>
      <c r="V842" s="245"/>
      <c r="W842" s="245"/>
      <c r="X842" s="245"/>
      <c r="Y842" s="245"/>
      <c r="Z842" s="245"/>
      <c r="AA842" s="245"/>
      <c r="AB842" s="245"/>
      <c r="AC842" s="245"/>
      <c r="AD842" s="245"/>
      <c r="AE842" s="245"/>
    </row>
    <row r="843" ht="15.75" customHeight="1">
      <c r="A843" s="245"/>
      <c r="B843" s="245"/>
      <c r="C843" s="245"/>
      <c r="D843" s="245"/>
      <c r="E843" s="245"/>
      <c r="F843" s="245"/>
      <c r="G843" s="245"/>
      <c r="H843" s="245"/>
      <c r="I843" s="245"/>
      <c r="J843" s="245"/>
      <c r="K843" s="245"/>
      <c r="L843" s="245"/>
      <c r="M843" s="245"/>
      <c r="N843" s="245"/>
      <c r="O843" s="245"/>
      <c r="P843" s="245"/>
      <c r="Q843" s="245"/>
      <c r="R843" s="245"/>
      <c r="S843" s="245"/>
      <c r="T843" s="245"/>
      <c r="U843" s="245"/>
      <c r="V843" s="245"/>
      <c r="W843" s="245"/>
      <c r="X843" s="245"/>
      <c r="Y843" s="245"/>
      <c r="Z843" s="245"/>
      <c r="AA843" s="245"/>
      <c r="AB843" s="245"/>
      <c r="AC843" s="245"/>
      <c r="AD843" s="245"/>
      <c r="AE843" s="245"/>
    </row>
    <row r="844" ht="15.75" customHeight="1">
      <c r="A844" s="245"/>
      <c r="B844" s="245"/>
      <c r="C844" s="245"/>
      <c r="D844" s="245"/>
      <c r="E844" s="245"/>
      <c r="F844" s="245"/>
      <c r="G844" s="245"/>
      <c r="H844" s="245"/>
      <c r="I844" s="245"/>
      <c r="J844" s="245"/>
      <c r="K844" s="245"/>
      <c r="L844" s="245"/>
      <c r="M844" s="245"/>
      <c r="N844" s="245"/>
      <c r="O844" s="245"/>
      <c r="P844" s="245"/>
      <c r="Q844" s="245"/>
      <c r="R844" s="245"/>
      <c r="S844" s="245"/>
      <c r="T844" s="245"/>
      <c r="U844" s="245"/>
      <c r="V844" s="245"/>
      <c r="W844" s="245"/>
      <c r="X844" s="245"/>
      <c r="Y844" s="245"/>
      <c r="Z844" s="245"/>
      <c r="AA844" s="245"/>
      <c r="AB844" s="245"/>
      <c r="AC844" s="245"/>
      <c r="AD844" s="245"/>
      <c r="AE844" s="245"/>
    </row>
    <row r="845" ht="15.75" customHeight="1">
      <c r="A845" s="245"/>
      <c r="B845" s="245"/>
      <c r="C845" s="245"/>
      <c r="D845" s="245"/>
      <c r="E845" s="245"/>
      <c r="F845" s="245"/>
      <c r="G845" s="245"/>
      <c r="H845" s="245"/>
      <c r="I845" s="245"/>
      <c r="J845" s="245"/>
      <c r="K845" s="245"/>
      <c r="L845" s="245"/>
      <c r="M845" s="245"/>
      <c r="N845" s="245"/>
      <c r="O845" s="245"/>
      <c r="P845" s="245"/>
      <c r="Q845" s="245"/>
      <c r="R845" s="245"/>
      <c r="S845" s="245"/>
      <c r="T845" s="245"/>
      <c r="U845" s="245"/>
      <c r="V845" s="245"/>
      <c r="W845" s="245"/>
      <c r="X845" s="245"/>
      <c r="Y845" s="245"/>
      <c r="Z845" s="245"/>
      <c r="AA845" s="245"/>
      <c r="AB845" s="245"/>
      <c r="AC845" s="245"/>
      <c r="AD845" s="245"/>
      <c r="AE845" s="245"/>
    </row>
    <row r="846" ht="15.75" customHeight="1">
      <c r="A846" s="245"/>
      <c r="B846" s="245"/>
      <c r="C846" s="245"/>
      <c r="D846" s="245"/>
      <c r="E846" s="245"/>
      <c r="F846" s="245"/>
      <c r="G846" s="245"/>
      <c r="H846" s="245"/>
      <c r="I846" s="245"/>
      <c r="J846" s="245"/>
      <c r="K846" s="245"/>
      <c r="L846" s="245"/>
      <c r="M846" s="245"/>
      <c r="N846" s="245"/>
      <c r="O846" s="245"/>
      <c r="P846" s="245"/>
      <c r="Q846" s="245"/>
      <c r="R846" s="245"/>
      <c r="S846" s="245"/>
      <c r="T846" s="245"/>
      <c r="U846" s="245"/>
      <c r="V846" s="245"/>
      <c r="W846" s="245"/>
      <c r="X846" s="245"/>
      <c r="Y846" s="245"/>
      <c r="Z846" s="245"/>
      <c r="AA846" s="245"/>
      <c r="AB846" s="245"/>
      <c r="AC846" s="245"/>
      <c r="AD846" s="245"/>
      <c r="AE846" s="245"/>
    </row>
    <row r="847" ht="15.75" customHeight="1">
      <c r="A847" s="245"/>
      <c r="B847" s="245"/>
      <c r="C847" s="245"/>
      <c r="D847" s="245"/>
      <c r="E847" s="245"/>
      <c r="F847" s="245"/>
      <c r="G847" s="245"/>
      <c r="H847" s="245"/>
      <c r="I847" s="245"/>
      <c r="J847" s="245"/>
      <c r="K847" s="245"/>
      <c r="L847" s="245"/>
      <c r="M847" s="245"/>
      <c r="N847" s="245"/>
      <c r="O847" s="245"/>
      <c r="P847" s="245"/>
      <c r="Q847" s="245"/>
      <c r="R847" s="245"/>
      <c r="S847" s="245"/>
      <c r="T847" s="245"/>
      <c r="U847" s="245"/>
      <c r="V847" s="245"/>
      <c r="W847" s="245"/>
      <c r="X847" s="245"/>
      <c r="Y847" s="245"/>
      <c r="Z847" s="245"/>
      <c r="AA847" s="245"/>
      <c r="AB847" s="245"/>
      <c r="AC847" s="245"/>
      <c r="AD847" s="245"/>
      <c r="AE847" s="245"/>
    </row>
    <row r="848" ht="15.75" customHeight="1">
      <c r="A848" s="245"/>
      <c r="B848" s="245"/>
      <c r="C848" s="245"/>
      <c r="D848" s="245"/>
      <c r="E848" s="245"/>
      <c r="F848" s="245"/>
      <c r="G848" s="245"/>
      <c r="H848" s="245"/>
      <c r="I848" s="245"/>
      <c r="J848" s="245"/>
      <c r="K848" s="245"/>
      <c r="L848" s="245"/>
      <c r="M848" s="245"/>
      <c r="N848" s="245"/>
      <c r="O848" s="245"/>
      <c r="P848" s="245"/>
      <c r="Q848" s="245"/>
      <c r="R848" s="245"/>
      <c r="S848" s="245"/>
      <c r="T848" s="245"/>
      <c r="U848" s="245"/>
      <c r="V848" s="245"/>
      <c r="W848" s="245"/>
      <c r="X848" s="245"/>
      <c r="Y848" s="245"/>
      <c r="Z848" s="245"/>
      <c r="AA848" s="245"/>
      <c r="AB848" s="245"/>
      <c r="AC848" s="245"/>
      <c r="AD848" s="245"/>
      <c r="AE848" s="245"/>
    </row>
    <row r="849" ht="15.75" customHeight="1">
      <c r="A849" s="245"/>
      <c r="B849" s="245"/>
      <c r="C849" s="245"/>
      <c r="D849" s="245"/>
      <c r="E849" s="245"/>
      <c r="F849" s="245"/>
      <c r="G849" s="245"/>
      <c r="H849" s="245"/>
      <c r="I849" s="245"/>
      <c r="J849" s="245"/>
      <c r="K849" s="245"/>
      <c r="L849" s="245"/>
      <c r="M849" s="245"/>
      <c r="N849" s="245"/>
      <c r="O849" s="245"/>
      <c r="P849" s="245"/>
      <c r="Q849" s="245"/>
      <c r="R849" s="245"/>
      <c r="S849" s="245"/>
      <c r="T849" s="245"/>
      <c r="U849" s="245"/>
      <c r="V849" s="245"/>
      <c r="W849" s="245"/>
      <c r="X849" s="245"/>
      <c r="Y849" s="245"/>
      <c r="Z849" s="245"/>
      <c r="AA849" s="245"/>
      <c r="AB849" s="245"/>
      <c r="AC849" s="245"/>
      <c r="AD849" s="245"/>
      <c r="AE849" s="245"/>
    </row>
    <row r="850" ht="15.75" customHeight="1">
      <c r="A850" s="245"/>
      <c r="B850" s="245"/>
      <c r="C850" s="245"/>
      <c r="D850" s="245"/>
      <c r="E850" s="245"/>
      <c r="F850" s="245"/>
      <c r="G850" s="245"/>
      <c r="H850" s="245"/>
      <c r="I850" s="245"/>
      <c r="J850" s="245"/>
      <c r="K850" s="245"/>
      <c r="L850" s="245"/>
      <c r="M850" s="245"/>
      <c r="N850" s="245"/>
      <c r="O850" s="245"/>
      <c r="P850" s="245"/>
      <c r="Q850" s="245"/>
      <c r="R850" s="245"/>
      <c r="S850" s="245"/>
      <c r="T850" s="245"/>
      <c r="U850" s="245"/>
      <c r="V850" s="245"/>
      <c r="W850" s="245"/>
      <c r="X850" s="245"/>
      <c r="Y850" s="245"/>
      <c r="Z850" s="245"/>
      <c r="AA850" s="245"/>
      <c r="AB850" s="245"/>
      <c r="AC850" s="245"/>
      <c r="AD850" s="245"/>
      <c r="AE850" s="245"/>
    </row>
    <row r="851" ht="15.75" customHeight="1">
      <c r="A851" s="245"/>
      <c r="B851" s="245"/>
      <c r="C851" s="245"/>
      <c r="D851" s="245"/>
      <c r="E851" s="245"/>
      <c r="F851" s="245"/>
      <c r="G851" s="245"/>
      <c r="H851" s="245"/>
      <c r="I851" s="245"/>
      <c r="J851" s="245"/>
      <c r="K851" s="245"/>
      <c r="L851" s="245"/>
      <c r="M851" s="245"/>
      <c r="N851" s="245"/>
      <c r="O851" s="245"/>
      <c r="P851" s="245"/>
      <c r="Q851" s="245"/>
      <c r="R851" s="245"/>
      <c r="S851" s="245"/>
      <c r="T851" s="245"/>
      <c r="U851" s="245"/>
      <c r="V851" s="245"/>
      <c r="W851" s="245"/>
      <c r="X851" s="245"/>
      <c r="Y851" s="245"/>
      <c r="Z851" s="245"/>
      <c r="AA851" s="245"/>
      <c r="AB851" s="245"/>
      <c r="AC851" s="245"/>
      <c r="AD851" s="245"/>
      <c r="AE851" s="245"/>
    </row>
    <row r="852" ht="15.75" customHeight="1">
      <c r="A852" s="245"/>
      <c r="B852" s="245"/>
      <c r="C852" s="245"/>
      <c r="D852" s="245"/>
      <c r="E852" s="245"/>
      <c r="F852" s="245"/>
      <c r="G852" s="245"/>
      <c r="H852" s="245"/>
      <c r="I852" s="245"/>
      <c r="J852" s="245"/>
      <c r="K852" s="245"/>
      <c r="L852" s="245"/>
      <c r="M852" s="245"/>
      <c r="N852" s="245"/>
      <c r="O852" s="245"/>
      <c r="P852" s="245"/>
      <c r="Q852" s="245"/>
      <c r="R852" s="245"/>
      <c r="S852" s="245"/>
      <c r="T852" s="245"/>
      <c r="U852" s="245"/>
      <c r="V852" s="245"/>
      <c r="W852" s="245"/>
      <c r="X852" s="245"/>
      <c r="Y852" s="245"/>
      <c r="Z852" s="245"/>
      <c r="AA852" s="245"/>
      <c r="AB852" s="245"/>
      <c r="AC852" s="245"/>
      <c r="AD852" s="245"/>
      <c r="AE852" s="245"/>
    </row>
    <row r="853" ht="15.75" customHeight="1">
      <c r="A853" s="245"/>
      <c r="B853" s="245"/>
      <c r="C853" s="245"/>
      <c r="D853" s="245"/>
      <c r="E853" s="245"/>
      <c r="F853" s="245"/>
      <c r="G853" s="245"/>
      <c r="H853" s="245"/>
      <c r="I853" s="245"/>
      <c r="J853" s="245"/>
      <c r="K853" s="245"/>
      <c r="L853" s="245"/>
      <c r="M853" s="245"/>
      <c r="N853" s="245"/>
      <c r="O853" s="245"/>
      <c r="P853" s="245"/>
      <c r="Q853" s="245"/>
      <c r="R853" s="245"/>
      <c r="S853" s="245"/>
      <c r="T853" s="245"/>
      <c r="U853" s="245"/>
      <c r="V853" s="245"/>
      <c r="W853" s="245"/>
      <c r="X853" s="245"/>
      <c r="Y853" s="245"/>
      <c r="Z853" s="245"/>
      <c r="AA853" s="245"/>
      <c r="AB853" s="245"/>
      <c r="AC853" s="245"/>
      <c r="AD853" s="245"/>
      <c r="AE853" s="245"/>
    </row>
    <row r="854" ht="15.75" customHeight="1">
      <c r="A854" s="245"/>
      <c r="B854" s="245"/>
      <c r="C854" s="245"/>
      <c r="D854" s="245"/>
      <c r="E854" s="245"/>
      <c r="F854" s="245"/>
      <c r="G854" s="245"/>
      <c r="H854" s="245"/>
      <c r="I854" s="245"/>
      <c r="J854" s="245"/>
      <c r="K854" s="245"/>
      <c r="L854" s="245"/>
      <c r="M854" s="245"/>
      <c r="N854" s="245"/>
      <c r="O854" s="245"/>
      <c r="P854" s="245"/>
      <c r="Q854" s="245"/>
      <c r="R854" s="245"/>
      <c r="S854" s="245"/>
      <c r="T854" s="245"/>
      <c r="U854" s="245"/>
      <c r="V854" s="245"/>
      <c r="W854" s="245"/>
      <c r="X854" s="245"/>
      <c r="Y854" s="245"/>
      <c r="Z854" s="245"/>
      <c r="AA854" s="245"/>
      <c r="AB854" s="245"/>
      <c r="AC854" s="245"/>
      <c r="AD854" s="245"/>
      <c r="AE854" s="245"/>
    </row>
    <row r="855" ht="15.75" customHeight="1">
      <c r="A855" s="245"/>
      <c r="B855" s="245"/>
      <c r="C855" s="245"/>
      <c r="D855" s="245"/>
      <c r="E855" s="245"/>
      <c r="F855" s="245"/>
      <c r="G855" s="245"/>
      <c r="H855" s="245"/>
      <c r="I855" s="245"/>
      <c r="J855" s="245"/>
      <c r="K855" s="245"/>
      <c r="L855" s="245"/>
      <c r="M855" s="245"/>
      <c r="N855" s="245"/>
      <c r="O855" s="245"/>
      <c r="P855" s="245"/>
      <c r="Q855" s="245"/>
      <c r="R855" s="245"/>
      <c r="S855" s="245"/>
      <c r="T855" s="245"/>
      <c r="U855" s="245"/>
      <c r="V855" s="245"/>
      <c r="W855" s="245"/>
      <c r="X855" s="245"/>
      <c r="Y855" s="245"/>
      <c r="Z855" s="245"/>
      <c r="AA855" s="245"/>
      <c r="AB855" s="245"/>
      <c r="AC855" s="245"/>
      <c r="AD855" s="245"/>
      <c r="AE855" s="245"/>
    </row>
    <row r="856" ht="15.75" customHeight="1">
      <c r="A856" s="245"/>
      <c r="B856" s="245"/>
      <c r="C856" s="245"/>
      <c r="D856" s="245"/>
      <c r="E856" s="245"/>
      <c r="F856" s="245"/>
      <c r="G856" s="245"/>
      <c r="H856" s="245"/>
      <c r="I856" s="245"/>
      <c r="J856" s="245"/>
      <c r="K856" s="245"/>
      <c r="L856" s="245"/>
      <c r="M856" s="245"/>
      <c r="N856" s="245"/>
      <c r="O856" s="245"/>
      <c r="P856" s="245"/>
      <c r="Q856" s="245"/>
      <c r="R856" s="245"/>
      <c r="S856" s="245"/>
      <c r="T856" s="245"/>
      <c r="U856" s="245"/>
      <c r="V856" s="245"/>
      <c r="W856" s="245"/>
      <c r="X856" s="245"/>
      <c r="Y856" s="245"/>
      <c r="Z856" s="245"/>
      <c r="AA856" s="245"/>
      <c r="AB856" s="245"/>
      <c r="AC856" s="245"/>
      <c r="AD856" s="245"/>
      <c r="AE856" s="245"/>
    </row>
    <row r="857" ht="15.75" customHeight="1">
      <c r="A857" s="245"/>
      <c r="B857" s="245"/>
      <c r="C857" s="245"/>
      <c r="D857" s="245"/>
      <c r="E857" s="245"/>
      <c r="F857" s="245"/>
      <c r="G857" s="245"/>
      <c r="H857" s="245"/>
      <c r="I857" s="245"/>
      <c r="J857" s="245"/>
      <c r="K857" s="245"/>
      <c r="L857" s="245"/>
      <c r="M857" s="245"/>
      <c r="N857" s="245"/>
      <c r="O857" s="245"/>
      <c r="P857" s="245"/>
      <c r="Q857" s="245"/>
      <c r="R857" s="245"/>
      <c r="S857" s="245"/>
      <c r="T857" s="245"/>
      <c r="U857" s="245"/>
      <c r="V857" s="245"/>
      <c r="W857" s="245"/>
      <c r="X857" s="245"/>
      <c r="Y857" s="245"/>
      <c r="Z857" s="245"/>
      <c r="AA857" s="245"/>
      <c r="AB857" s="245"/>
      <c r="AC857" s="245"/>
      <c r="AD857" s="245"/>
      <c r="AE857" s="245"/>
    </row>
    <row r="858" ht="15.75" customHeight="1">
      <c r="A858" s="245"/>
      <c r="B858" s="245"/>
      <c r="C858" s="245"/>
      <c r="D858" s="245"/>
      <c r="E858" s="245"/>
      <c r="F858" s="245"/>
      <c r="G858" s="245"/>
      <c r="H858" s="245"/>
      <c r="I858" s="245"/>
      <c r="J858" s="245"/>
      <c r="K858" s="245"/>
      <c r="L858" s="245"/>
      <c r="M858" s="245"/>
      <c r="N858" s="245"/>
      <c r="O858" s="245"/>
      <c r="P858" s="245"/>
      <c r="Q858" s="245"/>
      <c r="R858" s="245"/>
      <c r="S858" s="245"/>
      <c r="T858" s="245"/>
      <c r="U858" s="245"/>
      <c r="V858" s="245"/>
      <c r="W858" s="245"/>
      <c r="X858" s="245"/>
      <c r="Y858" s="245"/>
      <c r="Z858" s="245"/>
      <c r="AA858" s="245"/>
      <c r="AB858" s="245"/>
      <c r="AC858" s="245"/>
      <c r="AD858" s="245"/>
      <c r="AE858" s="245"/>
    </row>
    <row r="859" ht="15.75" customHeight="1">
      <c r="A859" s="245"/>
      <c r="B859" s="245"/>
      <c r="C859" s="245"/>
      <c r="D859" s="245"/>
      <c r="E859" s="245"/>
      <c r="F859" s="245"/>
      <c r="G859" s="245"/>
      <c r="H859" s="245"/>
      <c r="I859" s="245"/>
      <c r="J859" s="245"/>
      <c r="K859" s="245"/>
      <c r="L859" s="245"/>
      <c r="M859" s="245"/>
      <c r="N859" s="245"/>
      <c r="O859" s="245"/>
      <c r="P859" s="245"/>
      <c r="Q859" s="245"/>
      <c r="R859" s="245"/>
      <c r="S859" s="245"/>
      <c r="T859" s="245"/>
      <c r="U859" s="245"/>
      <c r="V859" s="245"/>
      <c r="W859" s="245"/>
      <c r="X859" s="245"/>
      <c r="Y859" s="245"/>
      <c r="Z859" s="245"/>
      <c r="AA859" s="245"/>
      <c r="AB859" s="245"/>
      <c r="AC859" s="245"/>
      <c r="AD859" s="245"/>
      <c r="AE859" s="245"/>
    </row>
    <row r="860" ht="15.75" customHeight="1">
      <c r="A860" s="245"/>
      <c r="B860" s="245"/>
      <c r="C860" s="245"/>
      <c r="D860" s="245"/>
      <c r="E860" s="245"/>
      <c r="F860" s="245"/>
      <c r="G860" s="245"/>
      <c r="H860" s="245"/>
      <c r="I860" s="245"/>
      <c r="J860" s="245"/>
      <c r="K860" s="245"/>
      <c r="L860" s="245"/>
      <c r="M860" s="245"/>
      <c r="N860" s="245"/>
      <c r="O860" s="245"/>
      <c r="P860" s="245"/>
      <c r="Q860" s="245"/>
      <c r="R860" s="245"/>
      <c r="S860" s="245"/>
      <c r="T860" s="245"/>
      <c r="U860" s="245"/>
      <c r="V860" s="245"/>
      <c r="W860" s="245"/>
      <c r="X860" s="245"/>
      <c r="Y860" s="245"/>
      <c r="Z860" s="245"/>
      <c r="AA860" s="245"/>
      <c r="AB860" s="245"/>
      <c r="AC860" s="245"/>
      <c r="AD860" s="245"/>
      <c r="AE860" s="245"/>
    </row>
    <row r="861" ht="15.75" customHeight="1">
      <c r="A861" s="245"/>
      <c r="B861" s="245"/>
      <c r="C861" s="245"/>
      <c r="D861" s="245"/>
      <c r="E861" s="245"/>
      <c r="F861" s="245"/>
      <c r="G861" s="245"/>
      <c r="H861" s="245"/>
      <c r="I861" s="245"/>
      <c r="J861" s="245"/>
      <c r="K861" s="245"/>
      <c r="L861" s="245"/>
      <c r="M861" s="245"/>
      <c r="N861" s="245"/>
      <c r="O861" s="245"/>
      <c r="P861" s="245"/>
      <c r="Q861" s="245"/>
      <c r="R861" s="245"/>
      <c r="S861" s="245"/>
      <c r="T861" s="245"/>
      <c r="U861" s="245"/>
      <c r="V861" s="245"/>
      <c r="W861" s="245"/>
      <c r="X861" s="245"/>
      <c r="Y861" s="245"/>
      <c r="Z861" s="245"/>
      <c r="AA861" s="245"/>
      <c r="AB861" s="245"/>
      <c r="AC861" s="245"/>
      <c r="AD861" s="245"/>
      <c r="AE861" s="245"/>
    </row>
    <row r="862" ht="15.75" customHeight="1">
      <c r="A862" s="245"/>
      <c r="B862" s="245"/>
      <c r="C862" s="245"/>
      <c r="D862" s="245"/>
      <c r="E862" s="245"/>
      <c r="F862" s="245"/>
      <c r="G862" s="245"/>
      <c r="H862" s="245"/>
      <c r="I862" s="245"/>
      <c r="J862" s="245"/>
      <c r="K862" s="245"/>
      <c r="L862" s="245"/>
      <c r="M862" s="245"/>
      <c r="N862" s="245"/>
      <c r="O862" s="245"/>
      <c r="P862" s="245"/>
      <c r="Q862" s="245"/>
      <c r="R862" s="245"/>
      <c r="S862" s="245"/>
      <c r="T862" s="245"/>
      <c r="U862" s="245"/>
      <c r="V862" s="245"/>
      <c r="W862" s="245"/>
      <c r="X862" s="245"/>
      <c r="Y862" s="245"/>
      <c r="Z862" s="245"/>
      <c r="AA862" s="245"/>
      <c r="AB862" s="245"/>
      <c r="AC862" s="245"/>
      <c r="AD862" s="245"/>
      <c r="AE862" s="245"/>
    </row>
    <row r="863" ht="15.75" customHeight="1">
      <c r="A863" s="245"/>
      <c r="B863" s="245"/>
      <c r="C863" s="245"/>
      <c r="D863" s="245"/>
      <c r="E863" s="245"/>
      <c r="F863" s="245"/>
      <c r="G863" s="245"/>
      <c r="H863" s="245"/>
      <c r="I863" s="245"/>
      <c r="J863" s="245"/>
      <c r="K863" s="245"/>
      <c r="L863" s="245"/>
      <c r="M863" s="245"/>
      <c r="N863" s="245"/>
      <c r="O863" s="245"/>
      <c r="P863" s="245"/>
      <c r="Q863" s="245"/>
      <c r="R863" s="245"/>
      <c r="S863" s="245"/>
      <c r="T863" s="245"/>
      <c r="U863" s="245"/>
      <c r="V863" s="245"/>
      <c r="W863" s="245"/>
      <c r="X863" s="245"/>
      <c r="Y863" s="245"/>
      <c r="Z863" s="245"/>
      <c r="AA863" s="245"/>
      <c r="AB863" s="245"/>
      <c r="AC863" s="245"/>
      <c r="AD863" s="245"/>
      <c r="AE863" s="245"/>
    </row>
    <row r="864" ht="15.75" customHeight="1">
      <c r="A864" s="245"/>
      <c r="B864" s="245"/>
      <c r="C864" s="245"/>
      <c r="D864" s="245"/>
      <c r="E864" s="245"/>
      <c r="F864" s="245"/>
      <c r="G864" s="245"/>
      <c r="H864" s="245"/>
      <c r="I864" s="245"/>
      <c r="J864" s="245"/>
      <c r="K864" s="245"/>
      <c r="L864" s="245"/>
      <c r="M864" s="245"/>
      <c r="N864" s="245"/>
      <c r="O864" s="245"/>
      <c r="P864" s="245"/>
      <c r="Q864" s="245"/>
      <c r="R864" s="245"/>
      <c r="S864" s="245"/>
      <c r="T864" s="245"/>
      <c r="U864" s="245"/>
      <c r="V864" s="245"/>
      <c r="W864" s="245"/>
      <c r="X864" s="245"/>
      <c r="Y864" s="245"/>
      <c r="Z864" s="245"/>
      <c r="AA864" s="245"/>
      <c r="AB864" s="245"/>
      <c r="AC864" s="245"/>
      <c r="AD864" s="245"/>
      <c r="AE864" s="245"/>
    </row>
    <row r="865" ht="15.75" customHeight="1">
      <c r="A865" s="245"/>
      <c r="B865" s="245"/>
      <c r="C865" s="245"/>
      <c r="D865" s="245"/>
      <c r="E865" s="245"/>
      <c r="F865" s="245"/>
      <c r="G865" s="245"/>
      <c r="H865" s="245"/>
      <c r="I865" s="245"/>
      <c r="J865" s="245"/>
      <c r="K865" s="245"/>
      <c r="L865" s="245"/>
      <c r="M865" s="245"/>
      <c r="N865" s="245"/>
      <c r="O865" s="245"/>
      <c r="P865" s="245"/>
      <c r="Q865" s="245"/>
      <c r="R865" s="245"/>
      <c r="S865" s="245"/>
      <c r="T865" s="245"/>
      <c r="U865" s="245"/>
      <c r="V865" s="245"/>
      <c r="W865" s="245"/>
      <c r="X865" s="245"/>
      <c r="Y865" s="245"/>
      <c r="Z865" s="245"/>
      <c r="AA865" s="245"/>
      <c r="AB865" s="245"/>
      <c r="AC865" s="245"/>
      <c r="AD865" s="245"/>
      <c r="AE865" s="245"/>
    </row>
    <row r="866" ht="15.75" customHeight="1">
      <c r="A866" s="245"/>
      <c r="B866" s="245"/>
      <c r="C866" s="245"/>
      <c r="D866" s="245"/>
      <c r="E866" s="245"/>
      <c r="F866" s="245"/>
      <c r="G866" s="245"/>
      <c r="H866" s="245"/>
      <c r="I866" s="245"/>
      <c r="J866" s="245"/>
      <c r="K866" s="245"/>
      <c r="L866" s="245"/>
      <c r="M866" s="245"/>
      <c r="N866" s="245"/>
      <c r="O866" s="245"/>
      <c r="P866" s="245"/>
      <c r="Q866" s="245"/>
      <c r="R866" s="245"/>
      <c r="S866" s="245"/>
      <c r="T866" s="245"/>
      <c r="U866" s="245"/>
      <c r="V866" s="245"/>
      <c r="W866" s="245"/>
      <c r="X866" s="245"/>
      <c r="Y866" s="245"/>
      <c r="Z866" s="245"/>
      <c r="AA866" s="245"/>
      <c r="AB866" s="245"/>
      <c r="AC866" s="245"/>
      <c r="AD866" s="245"/>
      <c r="AE866" s="245"/>
    </row>
    <row r="867" ht="15.75" customHeight="1">
      <c r="A867" s="245"/>
      <c r="B867" s="245"/>
      <c r="C867" s="245"/>
      <c r="D867" s="245"/>
      <c r="E867" s="245"/>
      <c r="F867" s="245"/>
      <c r="G867" s="245"/>
      <c r="H867" s="245"/>
      <c r="I867" s="245"/>
      <c r="J867" s="245"/>
      <c r="K867" s="245"/>
      <c r="L867" s="245"/>
      <c r="M867" s="245"/>
      <c r="N867" s="245"/>
      <c r="O867" s="245"/>
      <c r="P867" s="245"/>
      <c r="Q867" s="245"/>
      <c r="R867" s="245"/>
      <c r="S867" s="245"/>
      <c r="T867" s="245"/>
      <c r="U867" s="245"/>
      <c r="V867" s="245"/>
      <c r="W867" s="245"/>
      <c r="X867" s="245"/>
      <c r="Y867" s="245"/>
      <c r="Z867" s="245"/>
      <c r="AA867" s="245"/>
      <c r="AB867" s="245"/>
      <c r="AC867" s="245"/>
      <c r="AD867" s="245"/>
      <c r="AE867" s="245"/>
    </row>
    <row r="868" ht="15.75" customHeight="1">
      <c r="A868" s="245"/>
      <c r="B868" s="245"/>
      <c r="C868" s="245"/>
      <c r="D868" s="245"/>
      <c r="E868" s="245"/>
      <c r="F868" s="245"/>
      <c r="G868" s="245"/>
      <c r="H868" s="245"/>
      <c r="I868" s="245"/>
      <c r="J868" s="245"/>
      <c r="K868" s="245"/>
      <c r="L868" s="245"/>
      <c r="M868" s="245"/>
      <c r="N868" s="245"/>
      <c r="O868" s="245"/>
      <c r="P868" s="245"/>
      <c r="Q868" s="245"/>
      <c r="R868" s="245"/>
      <c r="S868" s="245"/>
      <c r="T868" s="245"/>
      <c r="U868" s="245"/>
      <c r="V868" s="245"/>
      <c r="W868" s="245"/>
      <c r="X868" s="245"/>
      <c r="Y868" s="245"/>
      <c r="Z868" s="245"/>
      <c r="AA868" s="245"/>
      <c r="AB868" s="245"/>
      <c r="AC868" s="245"/>
      <c r="AD868" s="245"/>
      <c r="AE868" s="245"/>
    </row>
    <row r="869" ht="15.75" customHeight="1">
      <c r="A869" s="245"/>
      <c r="B869" s="245"/>
      <c r="C869" s="245"/>
      <c r="D869" s="245"/>
      <c r="E869" s="245"/>
      <c r="F869" s="245"/>
      <c r="G869" s="245"/>
      <c r="H869" s="245"/>
      <c r="I869" s="245"/>
      <c r="J869" s="245"/>
      <c r="K869" s="245"/>
      <c r="L869" s="245"/>
      <c r="M869" s="245"/>
      <c r="N869" s="245"/>
      <c r="O869" s="245"/>
      <c r="P869" s="245"/>
      <c r="Q869" s="245"/>
      <c r="R869" s="245"/>
      <c r="S869" s="245"/>
      <c r="T869" s="245"/>
      <c r="U869" s="245"/>
      <c r="V869" s="245"/>
      <c r="W869" s="245"/>
      <c r="X869" s="245"/>
      <c r="Y869" s="245"/>
      <c r="Z869" s="245"/>
      <c r="AA869" s="245"/>
      <c r="AB869" s="245"/>
      <c r="AC869" s="245"/>
      <c r="AD869" s="245"/>
      <c r="AE869" s="245"/>
    </row>
    <row r="870" ht="15.75" customHeight="1">
      <c r="A870" s="245"/>
      <c r="B870" s="245"/>
      <c r="C870" s="245"/>
      <c r="D870" s="245"/>
      <c r="E870" s="245"/>
      <c r="F870" s="245"/>
      <c r="G870" s="245"/>
      <c r="H870" s="245"/>
      <c r="I870" s="245"/>
      <c r="J870" s="245"/>
      <c r="K870" s="245"/>
      <c r="L870" s="245"/>
      <c r="M870" s="245"/>
      <c r="N870" s="245"/>
      <c r="O870" s="245"/>
      <c r="P870" s="245"/>
      <c r="Q870" s="245"/>
      <c r="R870" s="245"/>
      <c r="S870" s="245"/>
      <c r="T870" s="245"/>
      <c r="U870" s="245"/>
      <c r="V870" s="245"/>
      <c r="W870" s="245"/>
      <c r="X870" s="245"/>
      <c r="Y870" s="245"/>
      <c r="Z870" s="245"/>
      <c r="AA870" s="245"/>
      <c r="AB870" s="245"/>
      <c r="AC870" s="245"/>
      <c r="AD870" s="245"/>
      <c r="AE870" s="245"/>
    </row>
    <row r="871" ht="15.75" customHeight="1">
      <c r="A871" s="245"/>
      <c r="B871" s="245"/>
      <c r="C871" s="245"/>
      <c r="D871" s="245"/>
      <c r="E871" s="245"/>
      <c r="F871" s="245"/>
      <c r="G871" s="245"/>
      <c r="H871" s="245"/>
      <c r="I871" s="245"/>
      <c r="J871" s="245"/>
      <c r="K871" s="245"/>
      <c r="L871" s="245"/>
      <c r="M871" s="245"/>
      <c r="N871" s="245"/>
      <c r="O871" s="245"/>
      <c r="P871" s="245"/>
      <c r="Q871" s="245"/>
      <c r="R871" s="245"/>
      <c r="S871" s="245"/>
      <c r="T871" s="245"/>
      <c r="U871" s="245"/>
      <c r="V871" s="245"/>
      <c r="W871" s="245"/>
      <c r="X871" s="245"/>
      <c r="Y871" s="245"/>
      <c r="Z871" s="245"/>
      <c r="AA871" s="245"/>
      <c r="AB871" s="245"/>
      <c r="AC871" s="245"/>
      <c r="AD871" s="245"/>
      <c r="AE871" s="245"/>
    </row>
    <row r="872" ht="15.75" customHeight="1">
      <c r="A872" s="245"/>
      <c r="B872" s="245"/>
      <c r="C872" s="245"/>
      <c r="D872" s="245"/>
      <c r="E872" s="245"/>
      <c r="F872" s="245"/>
      <c r="G872" s="245"/>
      <c r="H872" s="245"/>
      <c r="I872" s="245"/>
      <c r="J872" s="245"/>
      <c r="K872" s="245"/>
      <c r="L872" s="245"/>
      <c r="M872" s="245"/>
      <c r="N872" s="245"/>
      <c r="O872" s="245"/>
      <c r="P872" s="245"/>
      <c r="Q872" s="245"/>
      <c r="R872" s="245"/>
      <c r="S872" s="245"/>
      <c r="T872" s="245"/>
      <c r="U872" s="245"/>
      <c r="V872" s="245"/>
      <c r="W872" s="245"/>
      <c r="X872" s="245"/>
      <c r="Y872" s="245"/>
      <c r="Z872" s="245"/>
      <c r="AA872" s="245"/>
      <c r="AB872" s="245"/>
      <c r="AC872" s="245"/>
      <c r="AD872" s="245"/>
      <c r="AE872" s="245"/>
    </row>
    <row r="873" ht="15.75" customHeight="1">
      <c r="A873" s="245"/>
      <c r="B873" s="245"/>
      <c r="C873" s="245"/>
      <c r="D873" s="245"/>
      <c r="E873" s="245"/>
      <c r="F873" s="245"/>
      <c r="G873" s="245"/>
      <c r="H873" s="245"/>
      <c r="I873" s="245"/>
      <c r="J873" s="245"/>
      <c r="K873" s="245"/>
      <c r="L873" s="245"/>
      <c r="M873" s="245"/>
      <c r="N873" s="245"/>
      <c r="O873" s="245"/>
      <c r="P873" s="245"/>
      <c r="Q873" s="245"/>
      <c r="R873" s="245"/>
      <c r="S873" s="245"/>
      <c r="T873" s="245"/>
      <c r="U873" s="245"/>
      <c r="V873" s="245"/>
      <c r="W873" s="245"/>
      <c r="X873" s="245"/>
      <c r="Y873" s="245"/>
      <c r="Z873" s="245"/>
      <c r="AA873" s="245"/>
      <c r="AB873" s="245"/>
      <c r="AC873" s="245"/>
      <c r="AD873" s="245"/>
      <c r="AE873" s="245"/>
    </row>
    <row r="874" ht="15.75" customHeight="1">
      <c r="A874" s="245"/>
      <c r="B874" s="245"/>
      <c r="C874" s="245"/>
      <c r="D874" s="245"/>
      <c r="E874" s="245"/>
      <c r="F874" s="245"/>
      <c r="G874" s="245"/>
      <c r="H874" s="245"/>
      <c r="I874" s="245"/>
      <c r="J874" s="245"/>
      <c r="K874" s="245"/>
      <c r="L874" s="245"/>
      <c r="M874" s="245"/>
      <c r="N874" s="245"/>
      <c r="O874" s="245"/>
      <c r="P874" s="245"/>
      <c r="Q874" s="245"/>
      <c r="R874" s="245"/>
      <c r="S874" s="245"/>
      <c r="T874" s="245"/>
      <c r="U874" s="245"/>
      <c r="V874" s="245"/>
      <c r="W874" s="245"/>
      <c r="X874" s="245"/>
      <c r="Y874" s="245"/>
      <c r="Z874" s="245"/>
      <c r="AA874" s="245"/>
      <c r="AB874" s="245"/>
      <c r="AC874" s="245"/>
      <c r="AD874" s="245"/>
      <c r="AE874" s="245"/>
    </row>
    <row r="875" ht="15.75" customHeight="1">
      <c r="A875" s="245"/>
      <c r="B875" s="245"/>
      <c r="C875" s="245"/>
      <c r="D875" s="245"/>
      <c r="E875" s="245"/>
      <c r="F875" s="245"/>
      <c r="G875" s="245"/>
      <c r="H875" s="245"/>
      <c r="I875" s="245"/>
      <c r="J875" s="245"/>
      <c r="K875" s="245"/>
      <c r="L875" s="245"/>
      <c r="M875" s="245"/>
      <c r="N875" s="245"/>
      <c r="O875" s="245"/>
      <c r="P875" s="245"/>
      <c r="Q875" s="245"/>
      <c r="R875" s="245"/>
      <c r="S875" s="245"/>
      <c r="T875" s="245"/>
      <c r="U875" s="245"/>
      <c r="V875" s="245"/>
      <c r="W875" s="245"/>
      <c r="X875" s="245"/>
      <c r="Y875" s="245"/>
      <c r="Z875" s="245"/>
      <c r="AA875" s="245"/>
      <c r="AB875" s="245"/>
      <c r="AC875" s="245"/>
      <c r="AD875" s="245"/>
      <c r="AE875" s="245"/>
    </row>
    <row r="876" ht="15.75" customHeight="1">
      <c r="A876" s="245"/>
      <c r="B876" s="245"/>
      <c r="C876" s="245"/>
      <c r="D876" s="245"/>
      <c r="E876" s="245"/>
      <c r="F876" s="245"/>
      <c r="G876" s="245"/>
      <c r="H876" s="245"/>
      <c r="I876" s="245"/>
      <c r="J876" s="245"/>
      <c r="K876" s="245"/>
      <c r="L876" s="245"/>
      <c r="M876" s="245"/>
      <c r="N876" s="245"/>
      <c r="O876" s="245"/>
      <c r="P876" s="245"/>
      <c r="Q876" s="245"/>
      <c r="R876" s="245"/>
      <c r="S876" s="245"/>
      <c r="T876" s="245"/>
      <c r="U876" s="245"/>
      <c r="V876" s="245"/>
      <c r="W876" s="245"/>
      <c r="X876" s="245"/>
      <c r="Y876" s="245"/>
      <c r="Z876" s="245"/>
      <c r="AA876" s="245"/>
      <c r="AB876" s="245"/>
      <c r="AC876" s="245"/>
      <c r="AD876" s="245"/>
      <c r="AE876" s="245"/>
    </row>
    <row r="877" ht="15.75" customHeight="1">
      <c r="A877" s="245"/>
      <c r="B877" s="245"/>
      <c r="C877" s="245"/>
      <c r="D877" s="245"/>
      <c r="E877" s="245"/>
      <c r="F877" s="245"/>
      <c r="G877" s="245"/>
      <c r="H877" s="245"/>
      <c r="I877" s="245"/>
      <c r="J877" s="245"/>
      <c r="K877" s="245"/>
      <c r="L877" s="245"/>
      <c r="M877" s="245"/>
      <c r="N877" s="245"/>
      <c r="O877" s="245"/>
      <c r="P877" s="245"/>
      <c r="Q877" s="245"/>
      <c r="R877" s="245"/>
      <c r="S877" s="245"/>
      <c r="T877" s="245"/>
      <c r="U877" s="245"/>
      <c r="V877" s="245"/>
      <c r="W877" s="245"/>
      <c r="X877" s="245"/>
      <c r="Y877" s="245"/>
      <c r="Z877" s="245"/>
      <c r="AA877" s="245"/>
      <c r="AB877" s="245"/>
      <c r="AC877" s="245"/>
      <c r="AD877" s="245"/>
      <c r="AE877" s="245"/>
    </row>
    <row r="878" ht="15.75" customHeight="1">
      <c r="A878" s="245"/>
      <c r="B878" s="245"/>
      <c r="C878" s="245"/>
      <c r="D878" s="245"/>
      <c r="E878" s="245"/>
      <c r="F878" s="245"/>
      <c r="G878" s="245"/>
      <c r="H878" s="245"/>
      <c r="I878" s="245"/>
      <c r="J878" s="245"/>
      <c r="K878" s="245"/>
      <c r="L878" s="245"/>
      <c r="M878" s="245"/>
      <c r="N878" s="245"/>
      <c r="O878" s="245"/>
      <c r="P878" s="245"/>
      <c r="Q878" s="245"/>
      <c r="R878" s="245"/>
      <c r="S878" s="245"/>
      <c r="T878" s="245"/>
      <c r="U878" s="245"/>
      <c r="V878" s="245"/>
      <c r="W878" s="245"/>
      <c r="X878" s="245"/>
      <c r="Y878" s="245"/>
      <c r="Z878" s="245"/>
      <c r="AA878" s="245"/>
      <c r="AB878" s="245"/>
      <c r="AC878" s="245"/>
      <c r="AD878" s="245"/>
      <c r="AE878" s="245"/>
    </row>
    <row r="879" ht="15.75" customHeight="1">
      <c r="A879" s="245"/>
      <c r="B879" s="245"/>
      <c r="C879" s="245"/>
      <c r="D879" s="245"/>
      <c r="E879" s="245"/>
      <c r="F879" s="245"/>
      <c r="G879" s="245"/>
      <c r="H879" s="245"/>
      <c r="I879" s="245"/>
      <c r="J879" s="245"/>
      <c r="K879" s="245"/>
      <c r="L879" s="245"/>
      <c r="M879" s="245"/>
      <c r="N879" s="245"/>
      <c r="O879" s="245"/>
      <c r="P879" s="245"/>
      <c r="Q879" s="245"/>
      <c r="R879" s="245"/>
      <c r="S879" s="245"/>
      <c r="T879" s="245"/>
      <c r="U879" s="245"/>
      <c r="V879" s="245"/>
      <c r="W879" s="245"/>
      <c r="X879" s="245"/>
      <c r="Y879" s="245"/>
      <c r="Z879" s="245"/>
      <c r="AA879" s="245"/>
      <c r="AB879" s="245"/>
      <c r="AC879" s="245"/>
      <c r="AD879" s="245"/>
      <c r="AE879" s="245"/>
    </row>
    <row r="880" ht="15.75" customHeight="1">
      <c r="A880" s="245"/>
      <c r="B880" s="245"/>
      <c r="C880" s="245"/>
      <c r="D880" s="245"/>
      <c r="E880" s="245"/>
      <c r="F880" s="245"/>
      <c r="G880" s="245"/>
      <c r="H880" s="245"/>
      <c r="I880" s="245"/>
      <c r="J880" s="245"/>
      <c r="K880" s="245"/>
      <c r="L880" s="245"/>
      <c r="M880" s="245"/>
      <c r="N880" s="245"/>
      <c r="O880" s="245"/>
      <c r="P880" s="245"/>
      <c r="Q880" s="245"/>
      <c r="R880" s="245"/>
      <c r="S880" s="245"/>
      <c r="T880" s="245"/>
      <c r="U880" s="245"/>
      <c r="V880" s="245"/>
      <c r="W880" s="245"/>
      <c r="X880" s="245"/>
      <c r="Y880" s="245"/>
      <c r="Z880" s="245"/>
      <c r="AA880" s="245"/>
      <c r="AB880" s="245"/>
      <c r="AC880" s="245"/>
      <c r="AD880" s="245"/>
      <c r="AE880" s="245"/>
    </row>
    <row r="881" ht="15.75" customHeight="1">
      <c r="A881" s="245"/>
      <c r="B881" s="245"/>
      <c r="C881" s="245"/>
      <c r="D881" s="245"/>
      <c r="E881" s="245"/>
      <c r="F881" s="245"/>
      <c r="G881" s="245"/>
      <c r="H881" s="245"/>
      <c r="I881" s="245"/>
      <c r="J881" s="245"/>
      <c r="K881" s="245"/>
      <c r="L881" s="245"/>
      <c r="M881" s="245"/>
      <c r="N881" s="245"/>
      <c r="O881" s="245"/>
      <c r="P881" s="245"/>
      <c r="Q881" s="245"/>
      <c r="R881" s="245"/>
      <c r="S881" s="245"/>
      <c r="T881" s="245"/>
      <c r="U881" s="245"/>
      <c r="V881" s="245"/>
      <c r="W881" s="245"/>
      <c r="X881" s="245"/>
      <c r="Y881" s="245"/>
      <c r="Z881" s="245"/>
      <c r="AA881" s="245"/>
      <c r="AB881" s="245"/>
      <c r="AC881" s="245"/>
      <c r="AD881" s="245"/>
      <c r="AE881" s="245"/>
    </row>
    <row r="882" ht="15.75" customHeight="1">
      <c r="A882" s="245"/>
      <c r="B882" s="245"/>
      <c r="C882" s="245"/>
      <c r="D882" s="245"/>
      <c r="E882" s="245"/>
      <c r="F882" s="245"/>
      <c r="G882" s="245"/>
      <c r="H882" s="245"/>
      <c r="I882" s="245"/>
      <c r="J882" s="245"/>
      <c r="K882" s="245"/>
      <c r="L882" s="245"/>
      <c r="M882" s="245"/>
      <c r="N882" s="245"/>
      <c r="O882" s="245"/>
      <c r="P882" s="245"/>
      <c r="Q882" s="245"/>
      <c r="R882" s="245"/>
      <c r="S882" s="245"/>
      <c r="T882" s="245"/>
      <c r="U882" s="245"/>
      <c r="V882" s="245"/>
      <c r="W882" s="245"/>
      <c r="X882" s="245"/>
      <c r="Y882" s="245"/>
      <c r="Z882" s="245"/>
      <c r="AA882" s="245"/>
      <c r="AB882" s="245"/>
      <c r="AC882" s="245"/>
      <c r="AD882" s="245"/>
      <c r="AE882" s="245"/>
    </row>
    <row r="883" ht="15.75" customHeight="1">
      <c r="A883" s="245"/>
      <c r="B883" s="245"/>
      <c r="C883" s="245"/>
      <c r="D883" s="245"/>
      <c r="E883" s="245"/>
      <c r="F883" s="245"/>
      <c r="G883" s="245"/>
      <c r="H883" s="245"/>
      <c r="I883" s="245"/>
      <c r="J883" s="245"/>
      <c r="K883" s="245"/>
      <c r="L883" s="245"/>
      <c r="M883" s="245"/>
      <c r="N883" s="245"/>
      <c r="O883" s="245"/>
      <c r="P883" s="245"/>
      <c r="Q883" s="245"/>
      <c r="R883" s="245"/>
      <c r="S883" s="245"/>
      <c r="T883" s="245"/>
      <c r="U883" s="245"/>
      <c r="V883" s="245"/>
      <c r="W883" s="245"/>
      <c r="X883" s="245"/>
      <c r="Y883" s="245"/>
      <c r="Z883" s="245"/>
      <c r="AA883" s="245"/>
      <c r="AB883" s="245"/>
      <c r="AC883" s="245"/>
      <c r="AD883" s="245"/>
      <c r="AE883" s="245"/>
    </row>
    <row r="884" ht="15.75" customHeight="1">
      <c r="A884" s="245"/>
      <c r="B884" s="245"/>
      <c r="C884" s="245"/>
      <c r="D884" s="245"/>
      <c r="E884" s="245"/>
      <c r="F884" s="245"/>
      <c r="G884" s="245"/>
      <c r="H884" s="245"/>
      <c r="I884" s="245"/>
      <c r="J884" s="245"/>
      <c r="K884" s="245"/>
      <c r="L884" s="245"/>
      <c r="M884" s="245"/>
      <c r="N884" s="245"/>
      <c r="O884" s="245"/>
      <c r="P884" s="245"/>
      <c r="Q884" s="245"/>
      <c r="R884" s="245"/>
      <c r="S884" s="245"/>
      <c r="T884" s="245"/>
      <c r="U884" s="245"/>
      <c r="V884" s="245"/>
      <c r="W884" s="245"/>
      <c r="X884" s="245"/>
      <c r="Y884" s="245"/>
      <c r="Z884" s="245"/>
      <c r="AA884" s="245"/>
      <c r="AB884" s="245"/>
      <c r="AC884" s="245"/>
      <c r="AD884" s="245"/>
      <c r="AE884" s="245"/>
    </row>
    <row r="885" ht="15.75" customHeight="1">
      <c r="A885" s="245"/>
      <c r="B885" s="245"/>
      <c r="C885" s="245"/>
      <c r="D885" s="245"/>
      <c r="E885" s="245"/>
      <c r="F885" s="245"/>
      <c r="G885" s="245"/>
      <c r="H885" s="245"/>
      <c r="I885" s="245"/>
      <c r="J885" s="245"/>
      <c r="K885" s="245"/>
      <c r="L885" s="245"/>
      <c r="M885" s="245"/>
      <c r="N885" s="245"/>
      <c r="O885" s="245"/>
      <c r="P885" s="245"/>
      <c r="Q885" s="245"/>
      <c r="R885" s="245"/>
      <c r="S885" s="245"/>
      <c r="T885" s="245"/>
      <c r="U885" s="245"/>
      <c r="V885" s="245"/>
      <c r="W885" s="245"/>
      <c r="X885" s="245"/>
      <c r="Y885" s="245"/>
      <c r="Z885" s="245"/>
      <c r="AA885" s="245"/>
      <c r="AB885" s="245"/>
      <c r="AC885" s="245"/>
      <c r="AD885" s="245"/>
      <c r="AE885" s="245"/>
    </row>
    <row r="886" ht="15.75" customHeight="1">
      <c r="A886" s="245"/>
      <c r="B886" s="245"/>
      <c r="C886" s="245"/>
      <c r="D886" s="245"/>
      <c r="E886" s="245"/>
      <c r="F886" s="245"/>
      <c r="G886" s="245"/>
      <c r="H886" s="245"/>
      <c r="I886" s="245"/>
      <c r="J886" s="245"/>
      <c r="K886" s="245"/>
      <c r="L886" s="245"/>
      <c r="M886" s="245"/>
      <c r="N886" s="245"/>
      <c r="O886" s="245"/>
      <c r="P886" s="245"/>
      <c r="Q886" s="245"/>
      <c r="R886" s="245"/>
      <c r="S886" s="245"/>
      <c r="T886" s="245"/>
      <c r="U886" s="245"/>
      <c r="V886" s="245"/>
      <c r="W886" s="245"/>
      <c r="X886" s="245"/>
      <c r="Y886" s="245"/>
      <c r="Z886" s="245"/>
      <c r="AA886" s="245"/>
      <c r="AB886" s="245"/>
      <c r="AC886" s="245"/>
      <c r="AD886" s="245"/>
      <c r="AE886" s="245"/>
    </row>
    <row r="887" ht="15.75" customHeight="1">
      <c r="A887" s="245"/>
      <c r="B887" s="245"/>
      <c r="C887" s="245"/>
      <c r="D887" s="245"/>
      <c r="E887" s="245"/>
      <c r="F887" s="245"/>
      <c r="G887" s="245"/>
      <c r="H887" s="245"/>
      <c r="I887" s="245"/>
      <c r="J887" s="245"/>
      <c r="K887" s="245"/>
      <c r="L887" s="245"/>
      <c r="M887" s="245"/>
      <c r="N887" s="245"/>
      <c r="O887" s="245"/>
      <c r="P887" s="245"/>
      <c r="Q887" s="245"/>
      <c r="R887" s="245"/>
      <c r="S887" s="245"/>
      <c r="T887" s="245"/>
      <c r="U887" s="245"/>
      <c r="V887" s="245"/>
      <c r="W887" s="245"/>
      <c r="X887" s="245"/>
      <c r="Y887" s="245"/>
      <c r="Z887" s="245"/>
      <c r="AA887" s="245"/>
      <c r="AB887" s="245"/>
      <c r="AC887" s="245"/>
      <c r="AD887" s="245"/>
      <c r="AE887" s="245"/>
    </row>
    <row r="888" ht="15.75" customHeight="1">
      <c r="A888" s="245"/>
      <c r="B888" s="245"/>
      <c r="C888" s="245"/>
      <c r="D888" s="245"/>
      <c r="E888" s="245"/>
      <c r="F888" s="245"/>
      <c r="G888" s="245"/>
      <c r="H888" s="245"/>
      <c r="I888" s="245"/>
      <c r="J888" s="245"/>
      <c r="K888" s="245"/>
      <c r="L888" s="245"/>
      <c r="M888" s="245"/>
      <c r="N888" s="245"/>
      <c r="O888" s="245"/>
      <c r="P888" s="245"/>
      <c r="Q888" s="245"/>
      <c r="R888" s="245"/>
      <c r="S888" s="245"/>
      <c r="T888" s="245"/>
      <c r="U888" s="245"/>
      <c r="V888" s="245"/>
      <c r="W888" s="245"/>
      <c r="X888" s="245"/>
      <c r="Y888" s="245"/>
      <c r="Z888" s="245"/>
      <c r="AA888" s="245"/>
      <c r="AB888" s="245"/>
      <c r="AC888" s="245"/>
      <c r="AD888" s="245"/>
      <c r="AE888" s="245"/>
    </row>
    <row r="889" ht="15.75" customHeight="1">
      <c r="A889" s="245"/>
      <c r="B889" s="245"/>
      <c r="C889" s="245"/>
      <c r="D889" s="245"/>
      <c r="E889" s="245"/>
      <c r="F889" s="245"/>
      <c r="G889" s="245"/>
      <c r="H889" s="245"/>
      <c r="I889" s="245"/>
      <c r="J889" s="245"/>
      <c r="K889" s="245"/>
      <c r="L889" s="245"/>
      <c r="M889" s="245"/>
      <c r="N889" s="245"/>
      <c r="O889" s="245"/>
      <c r="P889" s="245"/>
      <c r="Q889" s="245"/>
      <c r="R889" s="245"/>
      <c r="S889" s="245"/>
      <c r="T889" s="245"/>
      <c r="U889" s="245"/>
      <c r="V889" s="245"/>
      <c r="W889" s="245"/>
      <c r="X889" s="245"/>
      <c r="Y889" s="245"/>
      <c r="Z889" s="245"/>
      <c r="AA889" s="245"/>
      <c r="AB889" s="245"/>
      <c r="AC889" s="245"/>
      <c r="AD889" s="245"/>
      <c r="AE889" s="245"/>
    </row>
    <row r="890" ht="15.75" customHeight="1">
      <c r="A890" s="245"/>
      <c r="B890" s="245"/>
      <c r="C890" s="245"/>
      <c r="D890" s="245"/>
      <c r="E890" s="245"/>
      <c r="F890" s="245"/>
      <c r="G890" s="245"/>
      <c r="H890" s="245"/>
      <c r="I890" s="245"/>
      <c r="J890" s="245"/>
      <c r="K890" s="245"/>
      <c r="L890" s="245"/>
      <c r="M890" s="245"/>
      <c r="N890" s="245"/>
      <c r="O890" s="245"/>
      <c r="P890" s="245"/>
      <c r="Q890" s="245"/>
      <c r="R890" s="245"/>
      <c r="S890" s="245"/>
      <c r="T890" s="245"/>
      <c r="U890" s="245"/>
      <c r="V890" s="245"/>
      <c r="W890" s="245"/>
      <c r="X890" s="245"/>
      <c r="Y890" s="245"/>
      <c r="Z890" s="245"/>
      <c r="AA890" s="245"/>
      <c r="AB890" s="245"/>
      <c r="AC890" s="245"/>
      <c r="AD890" s="245"/>
      <c r="AE890" s="245"/>
    </row>
    <row r="891" ht="15.75" customHeight="1">
      <c r="A891" s="245"/>
      <c r="B891" s="245"/>
      <c r="C891" s="245"/>
      <c r="D891" s="245"/>
      <c r="E891" s="245"/>
      <c r="F891" s="245"/>
      <c r="G891" s="245"/>
      <c r="H891" s="245"/>
      <c r="I891" s="245"/>
      <c r="J891" s="245"/>
      <c r="K891" s="245"/>
      <c r="L891" s="245"/>
      <c r="M891" s="245"/>
      <c r="N891" s="245"/>
      <c r="O891" s="245"/>
      <c r="P891" s="245"/>
      <c r="Q891" s="245"/>
      <c r="R891" s="245"/>
      <c r="S891" s="245"/>
      <c r="T891" s="245"/>
      <c r="U891" s="245"/>
      <c r="V891" s="245"/>
      <c r="W891" s="245"/>
      <c r="X891" s="245"/>
      <c r="Y891" s="245"/>
      <c r="Z891" s="245"/>
      <c r="AA891" s="245"/>
      <c r="AB891" s="245"/>
      <c r="AC891" s="245"/>
      <c r="AD891" s="245"/>
      <c r="AE891" s="245"/>
    </row>
    <row r="892" ht="15.75" customHeight="1">
      <c r="A892" s="245"/>
      <c r="B892" s="245"/>
      <c r="C892" s="245"/>
      <c r="D892" s="245"/>
      <c r="E892" s="245"/>
      <c r="F892" s="245"/>
      <c r="G892" s="245"/>
      <c r="H892" s="245"/>
      <c r="I892" s="245"/>
      <c r="J892" s="245"/>
      <c r="K892" s="245"/>
      <c r="L892" s="245"/>
      <c r="M892" s="245"/>
      <c r="N892" s="245"/>
      <c r="O892" s="245"/>
      <c r="P892" s="245"/>
      <c r="Q892" s="245"/>
      <c r="R892" s="245"/>
      <c r="S892" s="245"/>
      <c r="T892" s="245"/>
      <c r="U892" s="245"/>
      <c r="V892" s="245"/>
      <c r="W892" s="245"/>
      <c r="X892" s="245"/>
      <c r="Y892" s="245"/>
      <c r="Z892" s="245"/>
      <c r="AA892" s="245"/>
      <c r="AB892" s="245"/>
      <c r="AC892" s="245"/>
      <c r="AD892" s="245"/>
      <c r="AE892" s="245"/>
    </row>
    <row r="893" ht="15.75" customHeight="1">
      <c r="A893" s="245"/>
      <c r="B893" s="245"/>
      <c r="C893" s="245"/>
      <c r="D893" s="245"/>
      <c r="E893" s="245"/>
      <c r="F893" s="245"/>
      <c r="G893" s="245"/>
      <c r="H893" s="245"/>
      <c r="I893" s="245"/>
      <c r="J893" s="245"/>
      <c r="K893" s="245"/>
      <c r="L893" s="245"/>
      <c r="M893" s="245"/>
      <c r="N893" s="245"/>
      <c r="O893" s="245"/>
      <c r="P893" s="245"/>
      <c r="Q893" s="245"/>
      <c r="R893" s="245"/>
      <c r="S893" s="245"/>
      <c r="T893" s="245"/>
      <c r="U893" s="245"/>
      <c r="V893" s="245"/>
      <c r="W893" s="245"/>
      <c r="X893" s="245"/>
      <c r="Y893" s="245"/>
      <c r="Z893" s="245"/>
      <c r="AA893" s="245"/>
      <c r="AB893" s="245"/>
      <c r="AC893" s="245"/>
      <c r="AD893" s="245"/>
      <c r="AE893" s="245"/>
    </row>
    <row r="894" ht="15.75" customHeight="1">
      <c r="A894" s="245"/>
      <c r="B894" s="245"/>
      <c r="C894" s="245"/>
      <c r="D894" s="245"/>
      <c r="E894" s="245"/>
      <c r="F894" s="245"/>
      <c r="G894" s="245"/>
      <c r="H894" s="245"/>
      <c r="I894" s="245"/>
      <c r="J894" s="245"/>
      <c r="K894" s="245"/>
      <c r="L894" s="245"/>
      <c r="M894" s="245"/>
      <c r="N894" s="245"/>
      <c r="O894" s="245"/>
      <c r="P894" s="245"/>
      <c r="Q894" s="245"/>
      <c r="R894" s="245"/>
      <c r="S894" s="245"/>
      <c r="T894" s="245"/>
      <c r="U894" s="245"/>
      <c r="V894" s="245"/>
      <c r="W894" s="245"/>
      <c r="X894" s="245"/>
      <c r="Y894" s="245"/>
      <c r="Z894" s="245"/>
      <c r="AA894" s="245"/>
      <c r="AB894" s="245"/>
      <c r="AC894" s="245"/>
      <c r="AD894" s="245"/>
      <c r="AE894" s="245"/>
    </row>
    <row r="895" ht="15.75" customHeight="1">
      <c r="A895" s="245"/>
      <c r="B895" s="245"/>
      <c r="C895" s="245"/>
      <c r="D895" s="245"/>
      <c r="E895" s="245"/>
      <c r="F895" s="245"/>
      <c r="G895" s="245"/>
      <c r="H895" s="245"/>
      <c r="I895" s="245"/>
      <c r="J895" s="245"/>
      <c r="K895" s="245"/>
      <c r="L895" s="245"/>
      <c r="M895" s="245"/>
      <c r="N895" s="245"/>
      <c r="O895" s="245"/>
      <c r="P895" s="245"/>
      <c r="Q895" s="245"/>
      <c r="R895" s="245"/>
      <c r="S895" s="245"/>
      <c r="T895" s="245"/>
      <c r="U895" s="245"/>
      <c r="V895" s="245"/>
      <c r="W895" s="245"/>
      <c r="X895" s="245"/>
      <c r="Y895" s="245"/>
      <c r="Z895" s="245"/>
      <c r="AA895" s="245"/>
      <c r="AB895" s="245"/>
      <c r="AC895" s="245"/>
      <c r="AD895" s="245"/>
      <c r="AE895" s="245"/>
    </row>
    <row r="896" ht="15.75" customHeight="1">
      <c r="A896" s="245"/>
      <c r="B896" s="245"/>
      <c r="C896" s="245"/>
      <c r="D896" s="245"/>
      <c r="E896" s="245"/>
      <c r="F896" s="245"/>
      <c r="G896" s="245"/>
      <c r="H896" s="245"/>
      <c r="I896" s="245"/>
      <c r="J896" s="245"/>
      <c r="K896" s="245"/>
      <c r="L896" s="245"/>
      <c r="M896" s="245"/>
      <c r="N896" s="245"/>
      <c r="O896" s="245"/>
      <c r="P896" s="245"/>
      <c r="Q896" s="245"/>
      <c r="R896" s="245"/>
      <c r="S896" s="245"/>
      <c r="T896" s="245"/>
      <c r="U896" s="245"/>
      <c r="V896" s="245"/>
      <c r="W896" s="245"/>
      <c r="X896" s="245"/>
      <c r="Y896" s="245"/>
      <c r="Z896" s="245"/>
      <c r="AA896" s="245"/>
      <c r="AB896" s="245"/>
      <c r="AC896" s="245"/>
      <c r="AD896" s="245"/>
      <c r="AE896" s="245"/>
    </row>
    <row r="897" ht="15.75" customHeight="1">
      <c r="A897" s="245"/>
      <c r="B897" s="245"/>
      <c r="C897" s="245"/>
      <c r="D897" s="245"/>
      <c r="E897" s="245"/>
      <c r="F897" s="245"/>
      <c r="G897" s="245"/>
      <c r="H897" s="245"/>
      <c r="I897" s="245"/>
      <c r="J897" s="245"/>
      <c r="K897" s="245"/>
      <c r="L897" s="245"/>
      <c r="M897" s="245"/>
      <c r="N897" s="245"/>
      <c r="O897" s="245"/>
      <c r="P897" s="245"/>
      <c r="Q897" s="245"/>
      <c r="R897" s="245"/>
      <c r="S897" s="245"/>
      <c r="T897" s="245"/>
      <c r="U897" s="245"/>
      <c r="V897" s="245"/>
      <c r="W897" s="245"/>
      <c r="X897" s="245"/>
      <c r="Y897" s="245"/>
      <c r="Z897" s="245"/>
      <c r="AA897" s="245"/>
      <c r="AB897" s="245"/>
      <c r="AC897" s="245"/>
      <c r="AD897" s="245"/>
      <c r="AE897" s="245"/>
    </row>
    <row r="898" ht="15.75" customHeight="1">
      <c r="A898" s="245"/>
      <c r="B898" s="245"/>
      <c r="C898" s="245"/>
      <c r="D898" s="245"/>
      <c r="E898" s="245"/>
      <c r="F898" s="245"/>
      <c r="G898" s="245"/>
      <c r="H898" s="245"/>
      <c r="I898" s="245"/>
      <c r="J898" s="245"/>
      <c r="K898" s="245"/>
      <c r="L898" s="245"/>
      <c r="M898" s="245"/>
      <c r="N898" s="245"/>
      <c r="O898" s="245"/>
      <c r="P898" s="245"/>
      <c r="Q898" s="245"/>
      <c r="R898" s="245"/>
      <c r="S898" s="245"/>
      <c r="T898" s="245"/>
      <c r="U898" s="245"/>
      <c r="V898" s="245"/>
      <c r="W898" s="245"/>
      <c r="X898" s="245"/>
      <c r="Y898" s="245"/>
      <c r="Z898" s="245"/>
      <c r="AA898" s="245"/>
      <c r="AB898" s="245"/>
      <c r="AC898" s="245"/>
      <c r="AD898" s="245"/>
      <c r="AE898" s="245"/>
    </row>
    <row r="899" ht="15.75" customHeight="1">
      <c r="A899" s="245"/>
      <c r="B899" s="245"/>
      <c r="C899" s="245"/>
      <c r="D899" s="245"/>
      <c r="E899" s="245"/>
      <c r="F899" s="245"/>
      <c r="G899" s="245"/>
      <c r="H899" s="245"/>
      <c r="I899" s="245"/>
      <c r="J899" s="245"/>
      <c r="K899" s="245"/>
      <c r="L899" s="245"/>
      <c r="M899" s="245"/>
      <c r="N899" s="245"/>
      <c r="O899" s="245"/>
      <c r="P899" s="245"/>
      <c r="Q899" s="245"/>
      <c r="R899" s="245"/>
      <c r="S899" s="245"/>
      <c r="T899" s="245"/>
      <c r="U899" s="245"/>
      <c r="V899" s="245"/>
      <c r="W899" s="245"/>
      <c r="X899" s="245"/>
      <c r="Y899" s="245"/>
      <c r="Z899" s="245"/>
      <c r="AA899" s="245"/>
      <c r="AB899" s="245"/>
      <c r="AC899" s="245"/>
      <c r="AD899" s="245"/>
      <c r="AE899" s="245"/>
    </row>
    <row r="900" ht="15.75" customHeight="1">
      <c r="A900" s="245"/>
      <c r="B900" s="245"/>
      <c r="C900" s="245"/>
      <c r="D900" s="245"/>
      <c r="E900" s="245"/>
      <c r="F900" s="245"/>
      <c r="G900" s="245"/>
      <c r="H900" s="245"/>
      <c r="I900" s="245"/>
      <c r="J900" s="245"/>
      <c r="K900" s="245"/>
      <c r="L900" s="245"/>
      <c r="M900" s="245"/>
      <c r="N900" s="245"/>
      <c r="O900" s="245"/>
      <c r="P900" s="245"/>
      <c r="Q900" s="245"/>
      <c r="R900" s="245"/>
      <c r="S900" s="245"/>
      <c r="T900" s="245"/>
      <c r="U900" s="245"/>
      <c r="V900" s="245"/>
      <c r="W900" s="245"/>
      <c r="X900" s="245"/>
      <c r="Y900" s="245"/>
      <c r="Z900" s="245"/>
      <c r="AA900" s="245"/>
      <c r="AB900" s="245"/>
      <c r="AC900" s="245"/>
      <c r="AD900" s="245"/>
      <c r="AE900" s="245"/>
    </row>
    <row r="901" ht="15.75" customHeight="1">
      <c r="A901" s="245"/>
      <c r="B901" s="245"/>
      <c r="C901" s="245"/>
      <c r="D901" s="245"/>
      <c r="E901" s="245"/>
      <c r="F901" s="245"/>
      <c r="G901" s="245"/>
      <c r="H901" s="245"/>
      <c r="I901" s="245"/>
      <c r="J901" s="245"/>
      <c r="K901" s="245"/>
      <c r="L901" s="245"/>
      <c r="M901" s="245"/>
      <c r="N901" s="245"/>
      <c r="O901" s="245"/>
      <c r="P901" s="245"/>
      <c r="Q901" s="245"/>
      <c r="R901" s="245"/>
      <c r="S901" s="245"/>
      <c r="T901" s="245"/>
      <c r="U901" s="245"/>
      <c r="V901" s="245"/>
      <c r="W901" s="245"/>
      <c r="X901" s="245"/>
      <c r="Y901" s="245"/>
      <c r="Z901" s="245"/>
      <c r="AA901" s="245"/>
      <c r="AB901" s="245"/>
      <c r="AC901" s="245"/>
      <c r="AD901" s="245"/>
      <c r="AE901" s="245"/>
    </row>
    <row r="902" ht="15.75" customHeight="1">
      <c r="A902" s="245"/>
      <c r="B902" s="245"/>
      <c r="C902" s="245"/>
      <c r="D902" s="245"/>
      <c r="E902" s="245"/>
      <c r="F902" s="245"/>
      <c r="G902" s="245"/>
      <c r="H902" s="245"/>
      <c r="I902" s="245"/>
      <c r="J902" s="245"/>
      <c r="K902" s="245"/>
      <c r="L902" s="245"/>
      <c r="M902" s="245"/>
      <c r="N902" s="245"/>
      <c r="O902" s="245"/>
      <c r="P902" s="245"/>
      <c r="Q902" s="245"/>
      <c r="R902" s="245"/>
      <c r="S902" s="245"/>
      <c r="T902" s="245"/>
      <c r="U902" s="245"/>
      <c r="V902" s="245"/>
      <c r="W902" s="245"/>
      <c r="X902" s="245"/>
      <c r="Y902" s="245"/>
      <c r="Z902" s="245"/>
      <c r="AA902" s="245"/>
      <c r="AB902" s="245"/>
      <c r="AC902" s="245"/>
      <c r="AD902" s="245"/>
      <c r="AE902" s="245"/>
    </row>
    <row r="903" ht="15.75" customHeight="1">
      <c r="A903" s="245"/>
      <c r="B903" s="245"/>
      <c r="C903" s="245"/>
      <c r="D903" s="245"/>
      <c r="E903" s="245"/>
      <c r="F903" s="245"/>
      <c r="G903" s="245"/>
      <c r="H903" s="245"/>
      <c r="I903" s="245"/>
      <c r="J903" s="245"/>
      <c r="K903" s="245"/>
      <c r="L903" s="245"/>
      <c r="M903" s="245"/>
      <c r="N903" s="245"/>
      <c r="O903" s="245"/>
      <c r="P903" s="245"/>
      <c r="Q903" s="245"/>
      <c r="R903" s="245"/>
      <c r="S903" s="245"/>
      <c r="T903" s="245"/>
      <c r="U903" s="245"/>
      <c r="V903" s="245"/>
      <c r="W903" s="245"/>
      <c r="X903" s="245"/>
      <c r="Y903" s="245"/>
      <c r="Z903" s="245"/>
      <c r="AA903" s="245"/>
      <c r="AB903" s="245"/>
      <c r="AC903" s="245"/>
      <c r="AD903" s="245"/>
      <c r="AE903" s="245"/>
    </row>
    <row r="904" ht="15.75" customHeight="1">
      <c r="A904" s="245"/>
      <c r="B904" s="245"/>
      <c r="C904" s="245"/>
      <c r="D904" s="245"/>
      <c r="E904" s="245"/>
      <c r="F904" s="245"/>
      <c r="G904" s="245"/>
      <c r="H904" s="245"/>
      <c r="I904" s="245"/>
      <c r="J904" s="245"/>
      <c r="K904" s="245"/>
      <c r="L904" s="245"/>
      <c r="M904" s="245"/>
      <c r="N904" s="245"/>
      <c r="O904" s="245"/>
      <c r="P904" s="245"/>
      <c r="Q904" s="245"/>
      <c r="R904" s="245"/>
      <c r="S904" s="245"/>
      <c r="T904" s="245"/>
      <c r="U904" s="245"/>
      <c r="V904" s="245"/>
      <c r="W904" s="245"/>
      <c r="X904" s="245"/>
      <c r="Y904" s="245"/>
      <c r="Z904" s="245"/>
      <c r="AA904" s="245"/>
      <c r="AB904" s="245"/>
      <c r="AC904" s="245"/>
      <c r="AD904" s="245"/>
      <c r="AE904" s="245"/>
    </row>
    <row r="905" ht="15.75" customHeight="1">
      <c r="A905" s="245"/>
      <c r="B905" s="245"/>
      <c r="C905" s="245"/>
      <c r="D905" s="245"/>
      <c r="E905" s="245"/>
      <c r="F905" s="245"/>
      <c r="G905" s="245"/>
      <c r="H905" s="245"/>
      <c r="I905" s="245"/>
      <c r="J905" s="245"/>
      <c r="K905" s="245"/>
      <c r="L905" s="245"/>
      <c r="M905" s="245"/>
      <c r="N905" s="245"/>
      <c r="O905" s="245"/>
      <c r="P905" s="245"/>
      <c r="Q905" s="245"/>
      <c r="R905" s="245"/>
      <c r="S905" s="245"/>
      <c r="T905" s="245"/>
      <c r="U905" s="245"/>
      <c r="V905" s="245"/>
      <c r="W905" s="245"/>
      <c r="X905" s="245"/>
      <c r="Y905" s="245"/>
      <c r="Z905" s="245"/>
      <c r="AA905" s="245"/>
      <c r="AB905" s="245"/>
      <c r="AC905" s="245"/>
      <c r="AD905" s="245"/>
      <c r="AE905" s="245"/>
    </row>
    <row r="906" ht="15.75" customHeight="1">
      <c r="A906" s="245"/>
      <c r="B906" s="245"/>
      <c r="C906" s="245"/>
      <c r="D906" s="245"/>
      <c r="E906" s="245"/>
      <c r="F906" s="245"/>
      <c r="G906" s="245"/>
      <c r="H906" s="245"/>
      <c r="I906" s="245"/>
      <c r="J906" s="245"/>
      <c r="K906" s="245"/>
      <c r="L906" s="245"/>
      <c r="M906" s="245"/>
      <c r="N906" s="245"/>
      <c r="O906" s="245"/>
      <c r="P906" s="245"/>
      <c r="Q906" s="245"/>
      <c r="R906" s="245"/>
      <c r="S906" s="245"/>
      <c r="T906" s="245"/>
      <c r="U906" s="245"/>
      <c r="V906" s="245"/>
      <c r="W906" s="245"/>
      <c r="X906" s="245"/>
      <c r="Y906" s="245"/>
      <c r="Z906" s="245"/>
      <c r="AA906" s="245"/>
      <c r="AB906" s="245"/>
      <c r="AC906" s="245"/>
      <c r="AD906" s="245"/>
      <c r="AE906" s="245"/>
    </row>
    <row r="907" ht="15.75" customHeight="1">
      <c r="A907" s="245"/>
      <c r="B907" s="245"/>
      <c r="C907" s="245"/>
      <c r="D907" s="245"/>
      <c r="E907" s="245"/>
      <c r="F907" s="245"/>
      <c r="G907" s="245"/>
      <c r="H907" s="245"/>
      <c r="I907" s="245"/>
      <c r="J907" s="245"/>
      <c r="K907" s="245"/>
      <c r="L907" s="245"/>
      <c r="M907" s="245"/>
      <c r="N907" s="245"/>
      <c r="O907" s="245"/>
      <c r="P907" s="245"/>
      <c r="Q907" s="245"/>
      <c r="R907" s="245"/>
      <c r="S907" s="245"/>
      <c r="T907" s="245"/>
      <c r="U907" s="245"/>
      <c r="V907" s="245"/>
      <c r="W907" s="245"/>
      <c r="X907" s="245"/>
      <c r="Y907" s="245"/>
      <c r="Z907" s="245"/>
      <c r="AA907" s="245"/>
      <c r="AB907" s="245"/>
      <c r="AC907" s="245"/>
      <c r="AD907" s="245"/>
      <c r="AE907" s="245"/>
    </row>
    <row r="908" ht="15.75" customHeight="1">
      <c r="A908" s="245"/>
      <c r="B908" s="245"/>
      <c r="C908" s="245"/>
      <c r="D908" s="245"/>
      <c r="E908" s="245"/>
      <c r="F908" s="245"/>
      <c r="G908" s="245"/>
      <c r="H908" s="245"/>
      <c r="I908" s="245"/>
      <c r="J908" s="245"/>
      <c r="K908" s="245"/>
      <c r="L908" s="245"/>
      <c r="M908" s="245"/>
      <c r="N908" s="245"/>
      <c r="O908" s="245"/>
      <c r="P908" s="245"/>
      <c r="Q908" s="245"/>
      <c r="R908" s="245"/>
      <c r="S908" s="245"/>
      <c r="T908" s="245"/>
      <c r="U908" s="245"/>
      <c r="V908" s="245"/>
      <c r="W908" s="245"/>
      <c r="X908" s="245"/>
      <c r="Y908" s="245"/>
      <c r="Z908" s="245"/>
      <c r="AA908" s="245"/>
      <c r="AB908" s="245"/>
      <c r="AC908" s="245"/>
      <c r="AD908" s="245"/>
      <c r="AE908" s="245"/>
    </row>
    <row r="909" ht="15.75" customHeight="1">
      <c r="A909" s="245"/>
      <c r="B909" s="245"/>
      <c r="C909" s="245"/>
      <c r="D909" s="245"/>
      <c r="E909" s="245"/>
      <c r="F909" s="245"/>
      <c r="G909" s="245"/>
      <c r="H909" s="245"/>
      <c r="I909" s="245"/>
      <c r="J909" s="245"/>
      <c r="K909" s="245"/>
      <c r="L909" s="245"/>
      <c r="M909" s="245"/>
      <c r="N909" s="245"/>
      <c r="O909" s="245"/>
      <c r="P909" s="245"/>
      <c r="Q909" s="245"/>
      <c r="R909" s="245"/>
      <c r="S909" s="245"/>
      <c r="T909" s="245"/>
      <c r="U909" s="245"/>
      <c r="V909" s="245"/>
      <c r="W909" s="245"/>
      <c r="X909" s="245"/>
      <c r="Y909" s="245"/>
      <c r="Z909" s="245"/>
      <c r="AA909" s="245"/>
      <c r="AB909" s="245"/>
      <c r="AC909" s="245"/>
      <c r="AD909" s="245"/>
      <c r="AE909" s="245"/>
    </row>
    <row r="910" ht="15.75" customHeight="1">
      <c r="A910" s="245"/>
      <c r="B910" s="245"/>
      <c r="C910" s="245"/>
      <c r="D910" s="245"/>
      <c r="E910" s="245"/>
      <c r="F910" s="245"/>
      <c r="G910" s="245"/>
      <c r="H910" s="245"/>
      <c r="I910" s="245"/>
      <c r="J910" s="245"/>
      <c r="K910" s="245"/>
      <c r="L910" s="245"/>
      <c r="M910" s="245"/>
      <c r="N910" s="245"/>
      <c r="O910" s="245"/>
      <c r="P910" s="245"/>
      <c r="Q910" s="245"/>
      <c r="R910" s="245"/>
      <c r="S910" s="245"/>
      <c r="T910" s="245"/>
      <c r="U910" s="245"/>
      <c r="V910" s="245"/>
      <c r="W910" s="245"/>
      <c r="X910" s="245"/>
      <c r="Y910" s="245"/>
      <c r="Z910" s="245"/>
      <c r="AA910" s="245"/>
      <c r="AB910" s="245"/>
      <c r="AC910" s="245"/>
      <c r="AD910" s="245"/>
      <c r="AE910" s="245"/>
    </row>
    <row r="911" ht="15.75" customHeight="1">
      <c r="A911" s="245"/>
      <c r="B911" s="245"/>
      <c r="C911" s="245"/>
      <c r="D911" s="245"/>
      <c r="E911" s="245"/>
      <c r="F911" s="245"/>
      <c r="G911" s="245"/>
      <c r="H911" s="245"/>
      <c r="I911" s="245"/>
      <c r="J911" s="245"/>
      <c r="K911" s="245"/>
      <c r="L911" s="245"/>
      <c r="M911" s="245"/>
      <c r="N911" s="245"/>
      <c r="O911" s="245"/>
      <c r="P911" s="245"/>
      <c r="Q911" s="245"/>
      <c r="R911" s="245"/>
      <c r="S911" s="245"/>
      <c r="T911" s="245"/>
      <c r="U911" s="245"/>
      <c r="V911" s="245"/>
      <c r="W911" s="245"/>
      <c r="X911" s="245"/>
      <c r="Y911" s="245"/>
      <c r="Z911" s="245"/>
      <c r="AA911" s="245"/>
      <c r="AB911" s="245"/>
      <c r="AC911" s="245"/>
      <c r="AD911" s="245"/>
      <c r="AE911" s="245"/>
    </row>
    <row r="912" ht="15.75" customHeight="1">
      <c r="A912" s="245"/>
      <c r="B912" s="245"/>
      <c r="C912" s="245"/>
      <c r="D912" s="245"/>
      <c r="E912" s="245"/>
      <c r="F912" s="245"/>
      <c r="G912" s="245"/>
      <c r="H912" s="245"/>
      <c r="I912" s="245"/>
      <c r="J912" s="245"/>
      <c r="K912" s="245"/>
      <c r="L912" s="245"/>
      <c r="M912" s="245"/>
      <c r="N912" s="245"/>
      <c r="O912" s="245"/>
      <c r="P912" s="245"/>
      <c r="Q912" s="245"/>
      <c r="R912" s="245"/>
      <c r="S912" s="245"/>
      <c r="T912" s="245"/>
      <c r="U912" s="245"/>
      <c r="V912" s="245"/>
      <c r="W912" s="245"/>
      <c r="X912" s="245"/>
      <c r="Y912" s="245"/>
      <c r="Z912" s="245"/>
      <c r="AA912" s="245"/>
      <c r="AB912" s="245"/>
      <c r="AC912" s="245"/>
      <c r="AD912" s="245"/>
      <c r="AE912" s="245"/>
    </row>
    <row r="913" ht="15.75" customHeight="1">
      <c r="A913" s="245"/>
      <c r="B913" s="245"/>
      <c r="C913" s="245"/>
      <c r="D913" s="245"/>
      <c r="E913" s="245"/>
      <c r="F913" s="245"/>
      <c r="G913" s="245"/>
      <c r="H913" s="245"/>
      <c r="I913" s="245"/>
      <c r="J913" s="245"/>
      <c r="K913" s="245"/>
      <c r="L913" s="245"/>
      <c r="M913" s="245"/>
      <c r="N913" s="245"/>
      <c r="O913" s="245"/>
      <c r="P913" s="245"/>
      <c r="Q913" s="245"/>
      <c r="R913" s="245"/>
      <c r="S913" s="245"/>
      <c r="T913" s="245"/>
      <c r="U913" s="245"/>
      <c r="V913" s="245"/>
      <c r="W913" s="245"/>
      <c r="X913" s="245"/>
      <c r="Y913" s="245"/>
      <c r="Z913" s="245"/>
      <c r="AA913" s="245"/>
      <c r="AB913" s="245"/>
      <c r="AC913" s="245"/>
      <c r="AD913" s="245"/>
      <c r="AE913" s="245"/>
    </row>
    <row r="914" ht="15.75" customHeight="1">
      <c r="A914" s="245"/>
      <c r="B914" s="245"/>
      <c r="C914" s="245"/>
      <c r="D914" s="245"/>
      <c r="E914" s="245"/>
      <c r="F914" s="245"/>
      <c r="G914" s="245"/>
      <c r="H914" s="245"/>
      <c r="I914" s="245"/>
      <c r="J914" s="245"/>
      <c r="K914" s="245"/>
      <c r="L914" s="245"/>
      <c r="M914" s="245"/>
      <c r="N914" s="245"/>
      <c r="O914" s="245"/>
      <c r="P914" s="245"/>
      <c r="Q914" s="245"/>
      <c r="R914" s="245"/>
      <c r="S914" s="245"/>
      <c r="T914" s="245"/>
      <c r="U914" s="245"/>
      <c r="V914" s="245"/>
      <c r="W914" s="245"/>
      <c r="X914" s="245"/>
      <c r="Y914" s="245"/>
      <c r="Z914" s="245"/>
      <c r="AA914" s="245"/>
      <c r="AB914" s="245"/>
      <c r="AC914" s="245"/>
      <c r="AD914" s="245"/>
      <c r="AE914" s="245"/>
    </row>
    <row r="915" ht="15.75" customHeight="1">
      <c r="A915" s="245"/>
      <c r="B915" s="245"/>
      <c r="C915" s="245"/>
      <c r="D915" s="245"/>
      <c r="E915" s="245"/>
      <c r="F915" s="245"/>
      <c r="G915" s="245"/>
      <c r="H915" s="245"/>
      <c r="I915" s="245"/>
      <c r="J915" s="245"/>
      <c r="K915" s="245"/>
      <c r="L915" s="245"/>
      <c r="M915" s="245"/>
      <c r="N915" s="245"/>
      <c r="O915" s="245"/>
      <c r="P915" s="245"/>
      <c r="Q915" s="245"/>
      <c r="R915" s="245"/>
      <c r="S915" s="245"/>
      <c r="T915" s="245"/>
      <c r="U915" s="245"/>
      <c r="V915" s="245"/>
      <c r="W915" s="245"/>
      <c r="X915" s="245"/>
      <c r="Y915" s="245"/>
      <c r="Z915" s="245"/>
      <c r="AA915" s="245"/>
      <c r="AB915" s="245"/>
      <c r="AC915" s="245"/>
      <c r="AD915" s="245"/>
      <c r="AE915" s="245"/>
    </row>
    <row r="916" ht="15.75" customHeight="1">
      <c r="A916" s="245"/>
      <c r="B916" s="245"/>
      <c r="C916" s="245"/>
      <c r="D916" s="245"/>
      <c r="E916" s="245"/>
      <c r="F916" s="245"/>
      <c r="G916" s="245"/>
      <c r="H916" s="245"/>
      <c r="I916" s="245"/>
      <c r="J916" s="245"/>
      <c r="K916" s="245"/>
      <c r="L916" s="245"/>
      <c r="M916" s="245"/>
      <c r="N916" s="245"/>
      <c r="O916" s="245"/>
      <c r="P916" s="245"/>
      <c r="Q916" s="245"/>
      <c r="R916" s="245"/>
      <c r="S916" s="245"/>
      <c r="T916" s="245"/>
      <c r="U916" s="245"/>
      <c r="V916" s="245"/>
      <c r="W916" s="245"/>
      <c r="X916" s="245"/>
      <c r="Y916" s="245"/>
      <c r="Z916" s="245"/>
      <c r="AA916" s="245"/>
      <c r="AB916" s="245"/>
      <c r="AC916" s="245"/>
      <c r="AD916" s="245"/>
      <c r="AE916" s="245"/>
    </row>
    <row r="917" ht="15.75" customHeight="1">
      <c r="A917" s="245"/>
      <c r="B917" s="245"/>
      <c r="C917" s="245"/>
      <c r="D917" s="245"/>
      <c r="E917" s="245"/>
      <c r="F917" s="245"/>
      <c r="G917" s="245"/>
      <c r="H917" s="245"/>
      <c r="I917" s="245"/>
      <c r="J917" s="245"/>
      <c r="K917" s="245"/>
      <c r="L917" s="245"/>
      <c r="M917" s="245"/>
      <c r="N917" s="245"/>
      <c r="O917" s="245"/>
      <c r="P917" s="245"/>
      <c r="Q917" s="245"/>
      <c r="R917" s="245"/>
      <c r="S917" s="245"/>
      <c r="T917" s="245"/>
      <c r="U917" s="245"/>
      <c r="V917" s="245"/>
      <c r="W917" s="245"/>
      <c r="X917" s="245"/>
      <c r="Y917" s="245"/>
      <c r="Z917" s="245"/>
      <c r="AA917" s="245"/>
      <c r="AB917" s="245"/>
      <c r="AC917" s="245"/>
      <c r="AD917" s="245"/>
      <c r="AE917" s="245"/>
    </row>
    <row r="918" ht="15.75" customHeight="1">
      <c r="A918" s="245"/>
      <c r="B918" s="245"/>
      <c r="C918" s="245"/>
      <c r="D918" s="245"/>
      <c r="E918" s="245"/>
      <c r="F918" s="245"/>
      <c r="G918" s="245"/>
      <c r="H918" s="245"/>
      <c r="I918" s="245"/>
      <c r="J918" s="245"/>
      <c r="K918" s="245"/>
      <c r="L918" s="245"/>
      <c r="M918" s="245"/>
      <c r="N918" s="245"/>
      <c r="O918" s="245"/>
      <c r="P918" s="245"/>
      <c r="Q918" s="245"/>
      <c r="R918" s="245"/>
      <c r="S918" s="245"/>
      <c r="T918" s="245"/>
      <c r="U918" s="245"/>
      <c r="V918" s="245"/>
      <c r="W918" s="245"/>
      <c r="X918" s="245"/>
      <c r="Y918" s="245"/>
      <c r="Z918" s="245"/>
      <c r="AA918" s="245"/>
      <c r="AB918" s="245"/>
      <c r="AC918" s="245"/>
      <c r="AD918" s="245"/>
      <c r="AE918" s="245"/>
    </row>
    <row r="919" ht="15.75" customHeight="1">
      <c r="A919" s="245"/>
      <c r="B919" s="245"/>
      <c r="C919" s="245"/>
      <c r="D919" s="245"/>
      <c r="E919" s="245"/>
      <c r="F919" s="245"/>
      <c r="G919" s="245"/>
      <c r="H919" s="245"/>
      <c r="I919" s="245"/>
      <c r="J919" s="245"/>
      <c r="K919" s="245"/>
      <c r="L919" s="245"/>
      <c r="M919" s="245"/>
      <c r="N919" s="245"/>
      <c r="O919" s="245"/>
      <c r="P919" s="245"/>
      <c r="Q919" s="245"/>
      <c r="R919" s="245"/>
      <c r="S919" s="245"/>
      <c r="T919" s="245"/>
      <c r="U919" s="245"/>
      <c r="V919" s="245"/>
      <c r="W919" s="245"/>
      <c r="X919" s="245"/>
      <c r="Y919" s="245"/>
      <c r="Z919" s="245"/>
      <c r="AA919" s="245"/>
      <c r="AB919" s="245"/>
      <c r="AC919" s="245"/>
      <c r="AD919" s="245"/>
      <c r="AE919" s="245"/>
    </row>
    <row r="920" ht="15.75" customHeight="1">
      <c r="A920" s="245"/>
      <c r="B920" s="245"/>
      <c r="C920" s="245"/>
      <c r="D920" s="245"/>
      <c r="E920" s="245"/>
      <c r="F920" s="245"/>
      <c r="G920" s="245"/>
      <c r="H920" s="245"/>
      <c r="I920" s="245"/>
      <c r="J920" s="245"/>
      <c r="K920" s="245"/>
      <c r="L920" s="245"/>
      <c r="M920" s="245"/>
      <c r="N920" s="245"/>
      <c r="O920" s="245"/>
      <c r="P920" s="245"/>
      <c r="Q920" s="245"/>
      <c r="R920" s="245"/>
      <c r="S920" s="245"/>
      <c r="T920" s="245"/>
      <c r="U920" s="245"/>
      <c r="V920" s="245"/>
      <c r="W920" s="245"/>
      <c r="X920" s="245"/>
      <c r="Y920" s="245"/>
      <c r="Z920" s="245"/>
      <c r="AA920" s="245"/>
      <c r="AB920" s="245"/>
      <c r="AC920" s="245"/>
      <c r="AD920" s="245"/>
      <c r="AE920" s="245"/>
    </row>
    <row r="921" ht="15.75" customHeight="1">
      <c r="A921" s="245"/>
      <c r="B921" s="245"/>
      <c r="C921" s="245"/>
      <c r="D921" s="245"/>
      <c r="E921" s="245"/>
      <c r="F921" s="245"/>
      <c r="G921" s="245"/>
      <c r="H921" s="245"/>
      <c r="I921" s="245"/>
      <c r="J921" s="245"/>
      <c r="K921" s="245"/>
      <c r="L921" s="245"/>
      <c r="M921" s="245"/>
      <c r="N921" s="245"/>
      <c r="O921" s="245"/>
      <c r="P921" s="245"/>
      <c r="Q921" s="245"/>
      <c r="R921" s="245"/>
      <c r="S921" s="245"/>
      <c r="T921" s="245"/>
      <c r="U921" s="245"/>
      <c r="V921" s="245"/>
      <c r="W921" s="245"/>
      <c r="X921" s="245"/>
      <c r="Y921" s="245"/>
      <c r="Z921" s="245"/>
      <c r="AA921" s="245"/>
      <c r="AB921" s="245"/>
      <c r="AC921" s="245"/>
      <c r="AD921" s="245"/>
      <c r="AE921" s="245"/>
    </row>
    <row r="922" ht="15.75" customHeight="1">
      <c r="A922" s="245"/>
      <c r="B922" s="245"/>
      <c r="C922" s="245"/>
      <c r="D922" s="245"/>
      <c r="E922" s="245"/>
      <c r="F922" s="245"/>
      <c r="G922" s="245"/>
      <c r="H922" s="245"/>
      <c r="I922" s="245"/>
      <c r="J922" s="245"/>
      <c r="K922" s="245"/>
      <c r="L922" s="245"/>
      <c r="M922" s="245"/>
      <c r="N922" s="245"/>
      <c r="O922" s="245"/>
      <c r="P922" s="245"/>
      <c r="Q922" s="245"/>
      <c r="R922" s="245"/>
      <c r="S922" s="245"/>
      <c r="T922" s="245"/>
      <c r="U922" s="245"/>
      <c r="V922" s="245"/>
      <c r="W922" s="245"/>
      <c r="X922" s="245"/>
      <c r="Y922" s="245"/>
      <c r="Z922" s="245"/>
      <c r="AA922" s="245"/>
      <c r="AB922" s="245"/>
      <c r="AC922" s="245"/>
      <c r="AD922" s="245"/>
      <c r="AE922" s="245"/>
    </row>
    <row r="923" ht="15.75" customHeight="1">
      <c r="A923" s="245"/>
      <c r="B923" s="245"/>
      <c r="C923" s="245"/>
      <c r="D923" s="245"/>
      <c r="E923" s="245"/>
      <c r="F923" s="245"/>
      <c r="G923" s="245"/>
      <c r="H923" s="245"/>
      <c r="I923" s="245"/>
      <c r="J923" s="245"/>
      <c r="K923" s="245"/>
      <c r="L923" s="245"/>
      <c r="M923" s="245"/>
      <c r="N923" s="245"/>
      <c r="O923" s="245"/>
      <c r="P923" s="245"/>
      <c r="Q923" s="245"/>
      <c r="R923" s="245"/>
      <c r="S923" s="245"/>
      <c r="T923" s="245"/>
      <c r="U923" s="245"/>
      <c r="V923" s="245"/>
      <c r="W923" s="245"/>
      <c r="X923" s="245"/>
      <c r="Y923" s="245"/>
      <c r="Z923" s="245"/>
      <c r="AA923" s="245"/>
      <c r="AB923" s="245"/>
      <c r="AC923" s="245"/>
      <c r="AD923" s="245"/>
      <c r="AE923" s="245"/>
    </row>
    <row r="924" ht="15.75" customHeight="1">
      <c r="A924" s="245"/>
      <c r="B924" s="245"/>
      <c r="C924" s="245"/>
      <c r="D924" s="245"/>
      <c r="E924" s="245"/>
      <c r="F924" s="245"/>
      <c r="G924" s="245"/>
      <c r="H924" s="245"/>
      <c r="I924" s="245"/>
      <c r="J924" s="245"/>
      <c r="K924" s="245"/>
      <c r="L924" s="245"/>
      <c r="M924" s="245"/>
      <c r="N924" s="245"/>
      <c r="O924" s="245"/>
      <c r="P924" s="245"/>
      <c r="Q924" s="245"/>
      <c r="R924" s="245"/>
      <c r="S924" s="245"/>
      <c r="T924" s="245"/>
      <c r="U924" s="245"/>
      <c r="V924" s="245"/>
      <c r="W924" s="245"/>
      <c r="X924" s="245"/>
      <c r="Y924" s="245"/>
      <c r="Z924" s="245"/>
      <c r="AA924" s="245"/>
      <c r="AB924" s="245"/>
      <c r="AC924" s="245"/>
      <c r="AD924" s="245"/>
      <c r="AE924" s="245"/>
    </row>
    <row r="925" ht="15.75" customHeight="1">
      <c r="A925" s="245"/>
      <c r="B925" s="245"/>
      <c r="C925" s="245"/>
      <c r="D925" s="245"/>
      <c r="E925" s="245"/>
      <c r="F925" s="245"/>
      <c r="G925" s="245"/>
      <c r="H925" s="245"/>
      <c r="I925" s="245"/>
      <c r="J925" s="245"/>
      <c r="K925" s="245"/>
      <c r="L925" s="245"/>
      <c r="M925" s="245"/>
      <c r="N925" s="245"/>
      <c r="O925" s="245"/>
      <c r="P925" s="245"/>
      <c r="Q925" s="245"/>
      <c r="R925" s="245"/>
      <c r="S925" s="245"/>
      <c r="T925" s="245"/>
      <c r="U925" s="245"/>
      <c r="V925" s="245"/>
      <c r="W925" s="245"/>
      <c r="X925" s="245"/>
      <c r="Y925" s="245"/>
      <c r="Z925" s="245"/>
      <c r="AA925" s="245"/>
      <c r="AB925" s="245"/>
      <c r="AC925" s="245"/>
      <c r="AD925" s="245"/>
      <c r="AE925" s="245"/>
    </row>
    <row r="926" ht="15.75" customHeight="1">
      <c r="A926" s="245"/>
      <c r="B926" s="245"/>
      <c r="C926" s="245"/>
      <c r="D926" s="245"/>
      <c r="E926" s="245"/>
      <c r="F926" s="245"/>
      <c r="G926" s="245"/>
      <c r="H926" s="245"/>
      <c r="I926" s="245"/>
      <c r="J926" s="245"/>
      <c r="K926" s="245"/>
      <c r="L926" s="245"/>
      <c r="M926" s="245"/>
      <c r="N926" s="245"/>
      <c r="O926" s="245"/>
      <c r="P926" s="245"/>
      <c r="Q926" s="245"/>
      <c r="R926" s="245"/>
      <c r="S926" s="245"/>
      <c r="T926" s="245"/>
      <c r="U926" s="245"/>
      <c r="V926" s="245"/>
      <c r="W926" s="245"/>
      <c r="X926" s="245"/>
      <c r="Y926" s="245"/>
      <c r="Z926" s="245"/>
      <c r="AA926" s="245"/>
      <c r="AB926" s="245"/>
      <c r="AC926" s="245"/>
      <c r="AD926" s="245"/>
      <c r="AE926" s="245"/>
    </row>
    <row r="927" ht="15.75" customHeight="1">
      <c r="A927" s="245"/>
      <c r="B927" s="245"/>
      <c r="C927" s="245"/>
      <c r="D927" s="245"/>
      <c r="E927" s="245"/>
      <c r="F927" s="245"/>
      <c r="G927" s="245"/>
      <c r="H927" s="245"/>
      <c r="I927" s="245"/>
      <c r="J927" s="245"/>
      <c r="K927" s="245"/>
      <c r="L927" s="245"/>
      <c r="M927" s="245"/>
      <c r="N927" s="245"/>
      <c r="O927" s="245"/>
      <c r="P927" s="245"/>
      <c r="Q927" s="245"/>
      <c r="R927" s="245"/>
      <c r="S927" s="245"/>
      <c r="T927" s="245"/>
      <c r="U927" s="245"/>
      <c r="V927" s="245"/>
      <c r="W927" s="245"/>
      <c r="X927" s="245"/>
      <c r="Y927" s="245"/>
      <c r="Z927" s="245"/>
      <c r="AA927" s="245"/>
      <c r="AB927" s="245"/>
      <c r="AC927" s="245"/>
      <c r="AD927" s="245"/>
      <c r="AE927" s="245"/>
    </row>
    <row r="928" ht="15.75" customHeight="1">
      <c r="A928" s="245"/>
      <c r="B928" s="245"/>
      <c r="C928" s="245"/>
      <c r="D928" s="245"/>
      <c r="E928" s="245"/>
      <c r="F928" s="245"/>
      <c r="G928" s="245"/>
      <c r="H928" s="245"/>
      <c r="I928" s="245"/>
      <c r="J928" s="245"/>
      <c r="K928" s="245"/>
      <c r="L928" s="245"/>
      <c r="M928" s="245"/>
      <c r="N928" s="245"/>
      <c r="O928" s="245"/>
      <c r="P928" s="245"/>
      <c r="Q928" s="245"/>
      <c r="R928" s="245"/>
      <c r="S928" s="245"/>
      <c r="T928" s="245"/>
      <c r="U928" s="245"/>
      <c r="V928" s="245"/>
      <c r="W928" s="245"/>
      <c r="X928" s="245"/>
      <c r="Y928" s="245"/>
      <c r="Z928" s="245"/>
      <c r="AA928" s="245"/>
      <c r="AB928" s="245"/>
      <c r="AC928" s="245"/>
      <c r="AD928" s="245"/>
      <c r="AE928" s="245"/>
    </row>
    <row r="929" ht="15.75" customHeight="1">
      <c r="A929" s="245"/>
      <c r="B929" s="245"/>
      <c r="C929" s="245"/>
      <c r="D929" s="245"/>
      <c r="E929" s="245"/>
      <c r="F929" s="245"/>
      <c r="G929" s="245"/>
      <c r="H929" s="245"/>
      <c r="I929" s="245"/>
      <c r="J929" s="245"/>
      <c r="K929" s="245"/>
      <c r="L929" s="245"/>
      <c r="M929" s="245"/>
      <c r="N929" s="245"/>
      <c r="O929" s="245"/>
      <c r="P929" s="245"/>
      <c r="Q929" s="245"/>
      <c r="R929" s="245"/>
      <c r="S929" s="245"/>
      <c r="T929" s="245"/>
      <c r="U929" s="245"/>
      <c r="V929" s="245"/>
      <c r="W929" s="245"/>
      <c r="X929" s="245"/>
      <c r="Y929" s="245"/>
      <c r="Z929" s="245"/>
      <c r="AA929" s="245"/>
      <c r="AB929" s="245"/>
      <c r="AC929" s="245"/>
      <c r="AD929" s="245"/>
      <c r="AE929" s="245"/>
    </row>
    <row r="930" ht="15.75" customHeight="1">
      <c r="A930" s="245"/>
      <c r="B930" s="245"/>
      <c r="C930" s="245"/>
      <c r="D930" s="245"/>
      <c r="E930" s="245"/>
      <c r="F930" s="245"/>
      <c r="G930" s="245"/>
      <c r="H930" s="245"/>
      <c r="I930" s="245"/>
      <c r="J930" s="245"/>
      <c r="K930" s="245"/>
      <c r="L930" s="245"/>
      <c r="M930" s="245"/>
      <c r="N930" s="245"/>
      <c r="O930" s="245"/>
      <c r="P930" s="245"/>
      <c r="Q930" s="245"/>
      <c r="R930" s="245"/>
      <c r="S930" s="245"/>
      <c r="T930" s="245"/>
      <c r="U930" s="245"/>
      <c r="V930" s="245"/>
      <c r="W930" s="245"/>
      <c r="X930" s="245"/>
      <c r="Y930" s="245"/>
      <c r="Z930" s="245"/>
      <c r="AA930" s="245"/>
      <c r="AB930" s="245"/>
      <c r="AC930" s="245"/>
      <c r="AD930" s="245"/>
      <c r="AE930" s="245"/>
    </row>
    <row r="931" ht="15.75" customHeight="1">
      <c r="A931" s="245"/>
      <c r="B931" s="245"/>
      <c r="C931" s="245"/>
      <c r="D931" s="245"/>
      <c r="E931" s="245"/>
      <c r="F931" s="245"/>
      <c r="G931" s="245"/>
      <c r="H931" s="245"/>
      <c r="I931" s="245"/>
      <c r="J931" s="245"/>
      <c r="K931" s="245"/>
      <c r="L931" s="245"/>
      <c r="M931" s="245"/>
      <c r="N931" s="245"/>
      <c r="O931" s="245"/>
      <c r="P931" s="245"/>
      <c r="Q931" s="245"/>
      <c r="R931" s="245"/>
      <c r="S931" s="245"/>
      <c r="T931" s="245"/>
      <c r="U931" s="245"/>
      <c r="V931" s="245"/>
      <c r="W931" s="245"/>
      <c r="X931" s="245"/>
      <c r="Y931" s="245"/>
      <c r="Z931" s="245"/>
      <c r="AA931" s="245"/>
      <c r="AB931" s="245"/>
      <c r="AC931" s="245"/>
      <c r="AD931" s="245"/>
      <c r="AE931" s="245"/>
    </row>
    <row r="932" ht="15.75" customHeight="1">
      <c r="A932" s="245"/>
      <c r="B932" s="245"/>
      <c r="C932" s="245"/>
      <c r="D932" s="245"/>
      <c r="E932" s="245"/>
      <c r="F932" s="245"/>
      <c r="G932" s="245"/>
      <c r="H932" s="245"/>
      <c r="I932" s="245"/>
      <c r="J932" s="245"/>
      <c r="K932" s="245"/>
      <c r="L932" s="245"/>
      <c r="M932" s="245"/>
      <c r="N932" s="245"/>
      <c r="O932" s="245"/>
      <c r="P932" s="245"/>
      <c r="Q932" s="245"/>
      <c r="R932" s="245"/>
      <c r="S932" s="245"/>
      <c r="T932" s="245"/>
      <c r="U932" s="245"/>
      <c r="V932" s="245"/>
      <c r="W932" s="245"/>
      <c r="X932" s="245"/>
      <c r="Y932" s="245"/>
      <c r="Z932" s="245"/>
      <c r="AA932" s="245"/>
      <c r="AB932" s="245"/>
      <c r="AC932" s="245"/>
      <c r="AD932" s="245"/>
      <c r="AE932" s="245"/>
    </row>
    <row r="933" ht="15.75" customHeight="1">
      <c r="A933" s="245"/>
      <c r="B933" s="245"/>
      <c r="C933" s="245"/>
      <c r="D933" s="245"/>
      <c r="E933" s="245"/>
      <c r="F933" s="245"/>
      <c r="G933" s="245"/>
      <c r="H933" s="245"/>
      <c r="I933" s="245"/>
      <c r="J933" s="245"/>
      <c r="K933" s="245"/>
      <c r="L933" s="245"/>
      <c r="M933" s="245"/>
      <c r="N933" s="245"/>
      <c r="O933" s="245"/>
      <c r="P933" s="245"/>
      <c r="Q933" s="245"/>
      <c r="R933" s="245"/>
      <c r="S933" s="245"/>
      <c r="T933" s="245"/>
      <c r="U933" s="245"/>
      <c r="V933" s="245"/>
      <c r="W933" s="245"/>
      <c r="X933" s="245"/>
      <c r="Y933" s="245"/>
      <c r="Z933" s="245"/>
      <c r="AA933" s="245"/>
      <c r="AB933" s="245"/>
      <c r="AC933" s="245"/>
      <c r="AD933" s="245"/>
      <c r="AE933" s="245"/>
    </row>
    <row r="934" ht="15.75" customHeight="1">
      <c r="A934" s="245"/>
      <c r="B934" s="245"/>
      <c r="C934" s="245"/>
      <c r="D934" s="245"/>
      <c r="E934" s="245"/>
      <c r="F934" s="245"/>
      <c r="G934" s="245"/>
      <c r="H934" s="245"/>
      <c r="I934" s="245"/>
      <c r="J934" s="245"/>
      <c r="K934" s="245"/>
      <c r="L934" s="245"/>
      <c r="M934" s="245"/>
      <c r="N934" s="245"/>
      <c r="O934" s="245"/>
      <c r="P934" s="245"/>
      <c r="Q934" s="245"/>
      <c r="R934" s="245"/>
      <c r="S934" s="245"/>
      <c r="T934" s="245"/>
      <c r="U934" s="245"/>
      <c r="V934" s="245"/>
      <c r="W934" s="245"/>
      <c r="X934" s="245"/>
      <c r="Y934" s="245"/>
      <c r="Z934" s="245"/>
      <c r="AA934" s="245"/>
      <c r="AB934" s="245"/>
      <c r="AC934" s="245"/>
      <c r="AD934" s="245"/>
      <c r="AE934" s="245"/>
    </row>
    <row r="935" ht="15.75" customHeight="1">
      <c r="A935" s="245"/>
      <c r="B935" s="245"/>
      <c r="C935" s="245"/>
      <c r="D935" s="245"/>
      <c r="E935" s="245"/>
      <c r="F935" s="245"/>
      <c r="G935" s="245"/>
      <c r="H935" s="245"/>
      <c r="I935" s="245"/>
      <c r="J935" s="245"/>
      <c r="K935" s="245"/>
      <c r="L935" s="245"/>
      <c r="M935" s="245"/>
      <c r="N935" s="245"/>
      <c r="O935" s="245"/>
      <c r="P935" s="245"/>
      <c r="Q935" s="245"/>
      <c r="R935" s="245"/>
      <c r="S935" s="245"/>
      <c r="T935" s="245"/>
      <c r="U935" s="245"/>
      <c r="V935" s="245"/>
      <c r="W935" s="245"/>
      <c r="X935" s="245"/>
      <c r="Y935" s="245"/>
      <c r="Z935" s="245"/>
      <c r="AA935" s="245"/>
      <c r="AB935" s="245"/>
      <c r="AC935" s="245"/>
      <c r="AD935" s="245"/>
      <c r="AE935" s="245"/>
    </row>
    <row r="936" ht="15.75" customHeight="1">
      <c r="A936" s="245"/>
      <c r="B936" s="245"/>
      <c r="C936" s="245"/>
      <c r="D936" s="245"/>
      <c r="E936" s="245"/>
      <c r="F936" s="245"/>
      <c r="G936" s="245"/>
      <c r="H936" s="245"/>
      <c r="I936" s="245"/>
      <c r="J936" s="245"/>
      <c r="K936" s="245"/>
      <c r="L936" s="245"/>
      <c r="M936" s="245"/>
      <c r="N936" s="245"/>
      <c r="O936" s="245"/>
      <c r="P936" s="245"/>
      <c r="Q936" s="245"/>
      <c r="R936" s="245"/>
      <c r="S936" s="245"/>
      <c r="T936" s="245"/>
      <c r="U936" s="245"/>
      <c r="V936" s="245"/>
      <c r="W936" s="245"/>
      <c r="X936" s="245"/>
      <c r="Y936" s="245"/>
      <c r="Z936" s="245"/>
      <c r="AA936" s="245"/>
      <c r="AB936" s="245"/>
      <c r="AC936" s="245"/>
      <c r="AD936" s="245"/>
      <c r="AE936" s="245"/>
    </row>
    <row r="937" ht="15.75" customHeight="1">
      <c r="A937" s="245"/>
      <c r="B937" s="245"/>
      <c r="C937" s="245"/>
      <c r="D937" s="245"/>
      <c r="E937" s="245"/>
      <c r="F937" s="245"/>
      <c r="G937" s="245"/>
      <c r="H937" s="245"/>
      <c r="I937" s="245"/>
      <c r="J937" s="245"/>
      <c r="K937" s="245"/>
      <c r="L937" s="245"/>
      <c r="M937" s="245"/>
      <c r="N937" s="245"/>
      <c r="O937" s="245"/>
      <c r="P937" s="245"/>
      <c r="Q937" s="245"/>
      <c r="R937" s="245"/>
      <c r="S937" s="245"/>
      <c r="T937" s="245"/>
      <c r="U937" s="245"/>
      <c r="V937" s="245"/>
      <c r="W937" s="245"/>
      <c r="X937" s="245"/>
      <c r="Y937" s="245"/>
      <c r="Z937" s="245"/>
      <c r="AA937" s="245"/>
      <c r="AB937" s="245"/>
      <c r="AC937" s="245"/>
      <c r="AD937" s="245"/>
      <c r="AE937" s="245"/>
    </row>
    <row r="938" ht="15.75" customHeight="1">
      <c r="A938" s="245"/>
      <c r="B938" s="245"/>
      <c r="C938" s="245"/>
      <c r="D938" s="245"/>
      <c r="E938" s="245"/>
      <c r="F938" s="245"/>
      <c r="G938" s="245"/>
      <c r="H938" s="245"/>
      <c r="I938" s="245"/>
      <c r="J938" s="245"/>
      <c r="K938" s="245"/>
      <c r="L938" s="245"/>
      <c r="M938" s="245"/>
      <c r="N938" s="245"/>
      <c r="O938" s="245"/>
      <c r="P938" s="245"/>
      <c r="Q938" s="245"/>
      <c r="R938" s="245"/>
      <c r="S938" s="245"/>
      <c r="T938" s="245"/>
      <c r="U938" s="245"/>
      <c r="V938" s="245"/>
      <c r="W938" s="245"/>
      <c r="X938" s="245"/>
      <c r="Y938" s="245"/>
      <c r="Z938" s="245"/>
      <c r="AA938" s="245"/>
      <c r="AB938" s="245"/>
      <c r="AC938" s="245"/>
      <c r="AD938" s="245"/>
      <c r="AE938" s="245"/>
    </row>
    <row r="939" ht="15.75" customHeight="1">
      <c r="A939" s="245"/>
      <c r="B939" s="245"/>
      <c r="C939" s="245"/>
      <c r="D939" s="245"/>
      <c r="E939" s="245"/>
      <c r="F939" s="245"/>
      <c r="G939" s="245"/>
      <c r="H939" s="245"/>
      <c r="I939" s="245"/>
      <c r="J939" s="245"/>
      <c r="K939" s="245"/>
      <c r="L939" s="245"/>
      <c r="M939" s="245"/>
      <c r="N939" s="245"/>
      <c r="O939" s="245"/>
      <c r="P939" s="245"/>
      <c r="Q939" s="245"/>
      <c r="R939" s="245"/>
      <c r="S939" s="245"/>
      <c r="T939" s="245"/>
      <c r="U939" s="245"/>
      <c r="V939" s="245"/>
      <c r="W939" s="245"/>
      <c r="X939" s="245"/>
      <c r="Y939" s="245"/>
      <c r="Z939" s="245"/>
      <c r="AA939" s="245"/>
      <c r="AB939" s="245"/>
      <c r="AC939" s="245"/>
      <c r="AD939" s="245"/>
      <c r="AE939" s="245"/>
    </row>
    <row r="940" ht="15.75" customHeight="1">
      <c r="A940" s="245"/>
      <c r="B940" s="245"/>
      <c r="C940" s="245"/>
      <c r="D940" s="245"/>
      <c r="E940" s="245"/>
      <c r="F940" s="245"/>
      <c r="G940" s="245"/>
      <c r="H940" s="245"/>
      <c r="I940" s="245"/>
      <c r="J940" s="245"/>
      <c r="K940" s="245"/>
      <c r="L940" s="245"/>
      <c r="M940" s="245"/>
      <c r="N940" s="245"/>
      <c r="O940" s="245"/>
      <c r="P940" s="245"/>
      <c r="Q940" s="245"/>
      <c r="R940" s="245"/>
      <c r="S940" s="245"/>
      <c r="T940" s="245"/>
      <c r="U940" s="245"/>
      <c r="V940" s="245"/>
      <c r="W940" s="245"/>
      <c r="X940" s="245"/>
      <c r="Y940" s="245"/>
      <c r="Z940" s="245"/>
      <c r="AA940" s="245"/>
      <c r="AB940" s="245"/>
      <c r="AC940" s="245"/>
      <c r="AD940" s="245"/>
      <c r="AE940" s="245"/>
    </row>
    <row r="941" ht="15.75" customHeight="1">
      <c r="A941" s="245"/>
      <c r="B941" s="245"/>
      <c r="C941" s="245"/>
      <c r="D941" s="245"/>
      <c r="E941" s="245"/>
      <c r="F941" s="245"/>
      <c r="G941" s="245"/>
      <c r="H941" s="245"/>
      <c r="I941" s="245"/>
      <c r="J941" s="245"/>
      <c r="K941" s="245"/>
      <c r="L941" s="245"/>
      <c r="M941" s="245"/>
      <c r="N941" s="245"/>
      <c r="O941" s="245"/>
      <c r="P941" s="245"/>
      <c r="Q941" s="245"/>
      <c r="R941" s="245"/>
      <c r="S941" s="245"/>
      <c r="T941" s="245"/>
      <c r="U941" s="245"/>
      <c r="V941" s="245"/>
      <c r="W941" s="245"/>
      <c r="X941" s="245"/>
      <c r="Y941" s="245"/>
      <c r="Z941" s="245"/>
      <c r="AA941" s="245"/>
      <c r="AB941" s="245"/>
      <c r="AC941" s="245"/>
      <c r="AD941" s="245"/>
      <c r="AE941" s="245"/>
    </row>
    <row r="942" ht="15.75" customHeight="1">
      <c r="A942" s="245"/>
      <c r="B942" s="245"/>
      <c r="C942" s="245"/>
      <c r="D942" s="245"/>
      <c r="E942" s="245"/>
      <c r="F942" s="245"/>
      <c r="G942" s="245"/>
      <c r="H942" s="245"/>
      <c r="I942" s="245"/>
      <c r="J942" s="245"/>
      <c r="K942" s="245"/>
      <c r="L942" s="245"/>
      <c r="M942" s="245"/>
      <c r="N942" s="245"/>
      <c r="O942" s="245"/>
      <c r="P942" s="245"/>
      <c r="Q942" s="245"/>
      <c r="R942" s="245"/>
      <c r="S942" s="245"/>
      <c r="T942" s="245"/>
      <c r="U942" s="245"/>
      <c r="V942" s="245"/>
      <c r="W942" s="245"/>
      <c r="X942" s="245"/>
      <c r="Y942" s="245"/>
      <c r="Z942" s="245"/>
      <c r="AA942" s="245"/>
      <c r="AB942" s="245"/>
      <c r="AC942" s="245"/>
      <c r="AD942" s="245"/>
      <c r="AE942" s="245"/>
    </row>
    <row r="943" ht="15.75" customHeight="1">
      <c r="A943" s="245"/>
      <c r="B943" s="245"/>
      <c r="C943" s="245"/>
      <c r="D943" s="245"/>
      <c r="E943" s="245"/>
      <c r="F943" s="245"/>
      <c r="G943" s="245"/>
      <c r="H943" s="245"/>
      <c r="I943" s="245"/>
      <c r="J943" s="245"/>
      <c r="K943" s="245"/>
      <c r="L943" s="245"/>
      <c r="M943" s="245"/>
      <c r="N943" s="245"/>
      <c r="O943" s="245"/>
      <c r="P943" s="245"/>
      <c r="Q943" s="245"/>
      <c r="R943" s="245"/>
      <c r="S943" s="245"/>
      <c r="T943" s="245"/>
      <c r="U943" s="245"/>
      <c r="V943" s="245"/>
      <c r="W943" s="245"/>
      <c r="X943" s="245"/>
      <c r="Y943" s="245"/>
      <c r="Z943" s="245"/>
      <c r="AA943" s="245"/>
      <c r="AB943" s="245"/>
      <c r="AC943" s="245"/>
      <c r="AD943" s="245"/>
      <c r="AE943" s="245"/>
    </row>
    <row r="944" ht="15.75" customHeight="1">
      <c r="A944" s="245"/>
      <c r="B944" s="245"/>
      <c r="C944" s="245"/>
      <c r="D944" s="245"/>
      <c r="E944" s="245"/>
      <c r="F944" s="245"/>
      <c r="G944" s="245"/>
      <c r="H944" s="245"/>
      <c r="I944" s="245"/>
      <c r="J944" s="245"/>
      <c r="K944" s="245"/>
      <c r="L944" s="245"/>
      <c r="M944" s="245"/>
      <c r="N944" s="245"/>
      <c r="O944" s="245"/>
      <c r="P944" s="245"/>
      <c r="Q944" s="245"/>
      <c r="R944" s="245"/>
      <c r="S944" s="245"/>
      <c r="T944" s="245"/>
      <c r="U944" s="245"/>
      <c r="V944" s="245"/>
      <c r="W944" s="245"/>
      <c r="X944" s="245"/>
      <c r="Y944" s="245"/>
      <c r="Z944" s="245"/>
      <c r="AA944" s="245"/>
      <c r="AB944" s="245"/>
      <c r="AC944" s="245"/>
      <c r="AD944" s="245"/>
      <c r="AE944" s="245"/>
    </row>
    <row r="945" ht="15.75" customHeight="1">
      <c r="A945" s="245"/>
      <c r="B945" s="245"/>
      <c r="C945" s="245"/>
      <c r="D945" s="245"/>
      <c r="E945" s="245"/>
      <c r="F945" s="245"/>
      <c r="G945" s="245"/>
      <c r="H945" s="245"/>
      <c r="I945" s="245"/>
      <c r="J945" s="245"/>
      <c r="K945" s="245"/>
      <c r="L945" s="245"/>
      <c r="M945" s="245"/>
      <c r="N945" s="245"/>
      <c r="O945" s="245"/>
      <c r="P945" s="245"/>
      <c r="Q945" s="245"/>
      <c r="R945" s="245"/>
      <c r="S945" s="245"/>
      <c r="T945" s="245"/>
      <c r="U945" s="245"/>
      <c r="V945" s="245"/>
      <c r="W945" s="245"/>
      <c r="X945" s="245"/>
      <c r="Y945" s="245"/>
      <c r="Z945" s="245"/>
      <c r="AA945" s="245"/>
      <c r="AB945" s="245"/>
      <c r="AC945" s="245"/>
      <c r="AD945" s="245"/>
      <c r="AE945" s="245"/>
    </row>
    <row r="946" ht="15.75" customHeight="1">
      <c r="A946" s="245"/>
      <c r="B946" s="245"/>
      <c r="C946" s="245"/>
      <c r="D946" s="245"/>
      <c r="E946" s="245"/>
      <c r="F946" s="245"/>
      <c r="G946" s="245"/>
      <c r="H946" s="245"/>
      <c r="I946" s="245"/>
      <c r="J946" s="245"/>
      <c r="K946" s="245"/>
      <c r="L946" s="245"/>
      <c r="M946" s="245"/>
      <c r="N946" s="245"/>
      <c r="O946" s="245"/>
      <c r="P946" s="245"/>
      <c r="Q946" s="245"/>
      <c r="R946" s="245"/>
      <c r="S946" s="245"/>
      <c r="T946" s="245"/>
      <c r="U946" s="245"/>
      <c r="V946" s="245"/>
      <c r="W946" s="245"/>
      <c r="X946" s="245"/>
      <c r="Y946" s="245"/>
      <c r="Z946" s="245"/>
      <c r="AA946" s="245"/>
      <c r="AB946" s="245"/>
      <c r="AC946" s="245"/>
      <c r="AD946" s="245"/>
      <c r="AE946" s="245"/>
    </row>
    <row r="947" ht="15.75" customHeight="1">
      <c r="A947" s="245"/>
      <c r="B947" s="245"/>
      <c r="C947" s="245"/>
      <c r="D947" s="245"/>
      <c r="E947" s="245"/>
      <c r="F947" s="245"/>
      <c r="G947" s="245"/>
      <c r="H947" s="245"/>
      <c r="I947" s="245"/>
      <c r="J947" s="245"/>
      <c r="K947" s="245"/>
      <c r="L947" s="245"/>
      <c r="M947" s="245"/>
      <c r="N947" s="245"/>
      <c r="O947" s="245"/>
      <c r="P947" s="245"/>
      <c r="Q947" s="245"/>
      <c r="R947" s="245"/>
      <c r="S947" s="245"/>
      <c r="T947" s="245"/>
      <c r="U947" s="245"/>
      <c r="V947" s="245"/>
      <c r="W947" s="245"/>
      <c r="X947" s="245"/>
      <c r="Y947" s="245"/>
      <c r="Z947" s="245"/>
      <c r="AA947" s="245"/>
      <c r="AB947" s="245"/>
      <c r="AC947" s="245"/>
      <c r="AD947" s="245"/>
      <c r="AE947" s="245"/>
    </row>
    <row r="948" ht="15.75" customHeight="1">
      <c r="A948" s="245"/>
      <c r="B948" s="245"/>
      <c r="C948" s="245"/>
      <c r="D948" s="245"/>
      <c r="E948" s="245"/>
      <c r="F948" s="245"/>
      <c r="G948" s="245"/>
      <c r="H948" s="245"/>
      <c r="I948" s="245"/>
      <c r="J948" s="245"/>
      <c r="K948" s="245"/>
      <c r="L948" s="245"/>
      <c r="M948" s="245"/>
      <c r="N948" s="245"/>
      <c r="O948" s="245"/>
      <c r="P948" s="245"/>
      <c r="Q948" s="245"/>
      <c r="R948" s="245"/>
      <c r="S948" s="245"/>
      <c r="T948" s="245"/>
      <c r="U948" s="245"/>
      <c r="V948" s="245"/>
      <c r="W948" s="245"/>
      <c r="X948" s="245"/>
      <c r="Y948" s="245"/>
      <c r="Z948" s="245"/>
      <c r="AA948" s="245"/>
      <c r="AB948" s="245"/>
      <c r="AC948" s="245"/>
      <c r="AD948" s="245"/>
      <c r="AE948" s="245"/>
    </row>
    <row r="949" ht="15.75" customHeight="1">
      <c r="A949" s="245"/>
      <c r="B949" s="245"/>
      <c r="C949" s="245"/>
      <c r="D949" s="245"/>
      <c r="E949" s="245"/>
      <c r="F949" s="245"/>
      <c r="G949" s="245"/>
      <c r="H949" s="245"/>
      <c r="I949" s="245"/>
      <c r="J949" s="245"/>
      <c r="K949" s="245"/>
      <c r="L949" s="245"/>
      <c r="M949" s="245"/>
      <c r="N949" s="245"/>
      <c r="O949" s="245"/>
      <c r="P949" s="245"/>
      <c r="Q949" s="245"/>
      <c r="R949" s="245"/>
      <c r="S949" s="245"/>
      <c r="T949" s="245"/>
      <c r="U949" s="245"/>
      <c r="V949" s="245"/>
      <c r="W949" s="245"/>
      <c r="X949" s="245"/>
      <c r="Y949" s="245"/>
      <c r="Z949" s="245"/>
      <c r="AA949" s="245"/>
      <c r="AB949" s="245"/>
      <c r="AC949" s="245"/>
      <c r="AD949" s="245"/>
      <c r="AE949" s="245"/>
    </row>
    <row r="950" ht="15.75" customHeight="1">
      <c r="A950" s="245"/>
      <c r="B950" s="245"/>
      <c r="C950" s="245"/>
      <c r="D950" s="245"/>
      <c r="E950" s="245"/>
      <c r="F950" s="245"/>
      <c r="G950" s="245"/>
      <c r="H950" s="245"/>
      <c r="I950" s="245"/>
      <c r="J950" s="245"/>
      <c r="K950" s="245"/>
      <c r="L950" s="245"/>
      <c r="M950" s="245"/>
      <c r="N950" s="245"/>
      <c r="O950" s="245"/>
      <c r="P950" s="245"/>
      <c r="Q950" s="245"/>
      <c r="R950" s="245"/>
      <c r="S950" s="245"/>
      <c r="T950" s="245"/>
      <c r="U950" s="245"/>
      <c r="V950" s="245"/>
      <c r="W950" s="245"/>
      <c r="X950" s="245"/>
      <c r="Y950" s="245"/>
      <c r="Z950" s="245"/>
      <c r="AA950" s="245"/>
      <c r="AB950" s="245"/>
      <c r="AC950" s="245"/>
      <c r="AD950" s="245"/>
      <c r="AE950" s="245"/>
    </row>
    <row r="951" ht="15.75" customHeight="1">
      <c r="A951" s="245"/>
      <c r="B951" s="245"/>
      <c r="C951" s="245"/>
      <c r="D951" s="245"/>
      <c r="E951" s="245"/>
      <c r="F951" s="245"/>
      <c r="G951" s="245"/>
      <c r="H951" s="245"/>
      <c r="I951" s="245"/>
      <c r="J951" s="245"/>
      <c r="K951" s="245"/>
      <c r="L951" s="245"/>
      <c r="M951" s="245"/>
      <c r="N951" s="245"/>
      <c r="O951" s="245"/>
      <c r="P951" s="245"/>
      <c r="Q951" s="245"/>
      <c r="R951" s="245"/>
      <c r="S951" s="245"/>
      <c r="T951" s="245"/>
      <c r="U951" s="245"/>
      <c r="V951" s="245"/>
      <c r="W951" s="245"/>
      <c r="X951" s="245"/>
      <c r="Y951" s="245"/>
      <c r="Z951" s="245"/>
      <c r="AA951" s="245"/>
      <c r="AB951" s="245"/>
      <c r="AC951" s="245"/>
      <c r="AD951" s="245"/>
      <c r="AE951" s="245"/>
    </row>
    <row r="952" ht="15.75" customHeight="1">
      <c r="A952" s="245"/>
      <c r="B952" s="245"/>
      <c r="C952" s="245"/>
      <c r="D952" s="245"/>
      <c r="E952" s="245"/>
      <c r="F952" s="245"/>
      <c r="G952" s="245"/>
      <c r="H952" s="245"/>
      <c r="I952" s="245"/>
      <c r="J952" s="245"/>
      <c r="K952" s="245"/>
      <c r="L952" s="245"/>
      <c r="M952" s="245"/>
      <c r="N952" s="245"/>
      <c r="O952" s="245"/>
      <c r="P952" s="245"/>
      <c r="Q952" s="245"/>
      <c r="R952" s="245"/>
      <c r="S952" s="245"/>
      <c r="T952" s="245"/>
      <c r="U952" s="245"/>
      <c r="V952" s="245"/>
      <c r="W952" s="245"/>
      <c r="X952" s="245"/>
      <c r="Y952" s="245"/>
      <c r="Z952" s="245"/>
      <c r="AA952" s="245"/>
      <c r="AB952" s="245"/>
      <c r="AC952" s="245"/>
      <c r="AD952" s="245"/>
      <c r="AE952" s="245"/>
    </row>
    <row r="953" ht="15.75" customHeight="1">
      <c r="A953" s="245"/>
      <c r="B953" s="245"/>
      <c r="C953" s="245"/>
      <c r="D953" s="245"/>
      <c r="E953" s="245"/>
      <c r="F953" s="245"/>
      <c r="G953" s="245"/>
      <c r="H953" s="245"/>
      <c r="I953" s="245"/>
      <c r="J953" s="245"/>
      <c r="K953" s="245"/>
      <c r="L953" s="245"/>
      <c r="M953" s="245"/>
      <c r="N953" s="245"/>
      <c r="O953" s="245"/>
      <c r="P953" s="245"/>
      <c r="Q953" s="245"/>
      <c r="R953" s="245"/>
      <c r="S953" s="245"/>
      <c r="T953" s="245"/>
      <c r="U953" s="245"/>
      <c r="V953" s="245"/>
      <c r="W953" s="245"/>
      <c r="X953" s="245"/>
      <c r="Y953" s="245"/>
      <c r="Z953" s="245"/>
      <c r="AA953" s="245"/>
      <c r="AB953" s="245"/>
      <c r="AC953" s="245"/>
      <c r="AD953" s="245"/>
      <c r="AE953" s="245"/>
    </row>
    <row r="954" ht="15.75" customHeight="1">
      <c r="A954" s="245"/>
      <c r="B954" s="245"/>
      <c r="C954" s="245"/>
      <c r="D954" s="245"/>
      <c r="E954" s="245"/>
      <c r="F954" s="245"/>
      <c r="G954" s="245"/>
      <c r="H954" s="245"/>
      <c r="I954" s="245"/>
      <c r="J954" s="245"/>
      <c r="K954" s="245"/>
      <c r="L954" s="245"/>
      <c r="M954" s="245"/>
      <c r="N954" s="245"/>
      <c r="O954" s="245"/>
      <c r="P954" s="245"/>
      <c r="Q954" s="245"/>
      <c r="R954" s="245"/>
      <c r="S954" s="245"/>
      <c r="T954" s="245"/>
      <c r="U954" s="245"/>
      <c r="V954" s="245"/>
      <c r="W954" s="245"/>
      <c r="X954" s="245"/>
      <c r="Y954" s="245"/>
      <c r="Z954" s="245"/>
      <c r="AA954" s="245"/>
      <c r="AB954" s="245"/>
      <c r="AC954" s="245"/>
      <c r="AD954" s="245"/>
      <c r="AE954" s="245"/>
    </row>
    <row r="955" ht="15.75" customHeight="1">
      <c r="A955" s="245"/>
      <c r="B955" s="245"/>
      <c r="C955" s="245"/>
      <c r="D955" s="245"/>
      <c r="E955" s="245"/>
      <c r="F955" s="245"/>
      <c r="G955" s="245"/>
      <c r="H955" s="245"/>
      <c r="I955" s="245"/>
      <c r="J955" s="245"/>
      <c r="K955" s="245"/>
      <c r="L955" s="245"/>
      <c r="M955" s="245"/>
      <c r="N955" s="245"/>
      <c r="O955" s="245"/>
      <c r="P955" s="245"/>
      <c r="Q955" s="245"/>
      <c r="R955" s="245"/>
      <c r="S955" s="245"/>
      <c r="T955" s="245"/>
      <c r="U955" s="245"/>
      <c r="V955" s="245"/>
      <c r="W955" s="245"/>
      <c r="X955" s="245"/>
      <c r="Y955" s="245"/>
      <c r="Z955" s="245"/>
      <c r="AA955" s="245"/>
      <c r="AB955" s="245"/>
      <c r="AC955" s="245"/>
      <c r="AD955" s="245"/>
      <c r="AE955" s="245"/>
    </row>
    <row r="956" ht="15.75" customHeight="1">
      <c r="A956" s="245"/>
      <c r="B956" s="245"/>
      <c r="C956" s="245"/>
      <c r="D956" s="245"/>
      <c r="E956" s="245"/>
      <c r="F956" s="245"/>
      <c r="G956" s="245"/>
      <c r="H956" s="245"/>
      <c r="I956" s="245"/>
      <c r="J956" s="245"/>
      <c r="K956" s="245"/>
      <c r="L956" s="245"/>
      <c r="M956" s="245"/>
      <c r="N956" s="245"/>
      <c r="O956" s="245"/>
      <c r="P956" s="245"/>
      <c r="Q956" s="245"/>
      <c r="R956" s="245"/>
      <c r="S956" s="245"/>
      <c r="T956" s="245"/>
      <c r="U956" s="245"/>
      <c r="V956" s="245"/>
      <c r="W956" s="245"/>
      <c r="X956" s="245"/>
      <c r="Y956" s="245"/>
      <c r="Z956" s="245"/>
      <c r="AA956" s="245"/>
      <c r="AB956" s="245"/>
      <c r="AC956" s="245"/>
      <c r="AD956" s="245"/>
      <c r="AE956" s="245"/>
    </row>
    <row r="957" ht="15.75" customHeight="1">
      <c r="A957" s="245"/>
      <c r="B957" s="245"/>
      <c r="C957" s="245"/>
      <c r="D957" s="245"/>
      <c r="E957" s="245"/>
      <c r="F957" s="245"/>
      <c r="G957" s="245"/>
      <c r="H957" s="245"/>
      <c r="I957" s="245"/>
      <c r="J957" s="245"/>
      <c r="K957" s="245"/>
      <c r="L957" s="245"/>
      <c r="M957" s="245"/>
      <c r="N957" s="245"/>
      <c r="O957" s="245"/>
      <c r="P957" s="245"/>
      <c r="Q957" s="245"/>
      <c r="R957" s="245"/>
      <c r="S957" s="245"/>
      <c r="T957" s="245"/>
      <c r="U957" s="245"/>
      <c r="V957" s="245"/>
      <c r="W957" s="245"/>
      <c r="X957" s="245"/>
      <c r="Y957" s="245"/>
      <c r="Z957" s="245"/>
      <c r="AA957" s="245"/>
      <c r="AB957" s="245"/>
      <c r="AC957" s="245"/>
      <c r="AD957" s="245"/>
      <c r="AE957" s="245"/>
    </row>
    <row r="958" ht="15.75" customHeight="1">
      <c r="A958" s="245"/>
      <c r="B958" s="245"/>
      <c r="C958" s="245"/>
      <c r="D958" s="245"/>
      <c r="E958" s="245"/>
      <c r="F958" s="245"/>
      <c r="G958" s="245"/>
      <c r="H958" s="245"/>
      <c r="I958" s="245"/>
      <c r="J958" s="245"/>
      <c r="K958" s="245"/>
      <c r="L958" s="245"/>
      <c r="M958" s="245"/>
      <c r="N958" s="245"/>
      <c r="O958" s="245"/>
      <c r="P958" s="245"/>
      <c r="Q958" s="245"/>
      <c r="R958" s="245"/>
      <c r="S958" s="245"/>
      <c r="T958" s="245"/>
      <c r="U958" s="245"/>
      <c r="V958" s="245"/>
      <c r="W958" s="245"/>
      <c r="X958" s="245"/>
      <c r="Y958" s="245"/>
      <c r="Z958" s="245"/>
      <c r="AA958" s="245"/>
      <c r="AB958" s="245"/>
      <c r="AC958" s="245"/>
      <c r="AD958" s="245"/>
      <c r="AE958" s="245"/>
    </row>
    <row r="959" ht="15.75" customHeight="1">
      <c r="A959" s="245"/>
      <c r="B959" s="245"/>
      <c r="C959" s="245"/>
      <c r="D959" s="245"/>
      <c r="E959" s="245"/>
      <c r="F959" s="245"/>
      <c r="G959" s="245"/>
      <c r="H959" s="245"/>
      <c r="I959" s="245"/>
      <c r="J959" s="245"/>
      <c r="K959" s="245"/>
      <c r="L959" s="245"/>
      <c r="M959" s="245"/>
      <c r="N959" s="245"/>
      <c r="O959" s="245"/>
      <c r="P959" s="245"/>
      <c r="Q959" s="245"/>
      <c r="R959" s="245"/>
      <c r="S959" s="245"/>
      <c r="T959" s="245"/>
      <c r="U959" s="245"/>
      <c r="V959" s="245"/>
      <c r="W959" s="245"/>
      <c r="X959" s="245"/>
      <c r="Y959" s="245"/>
      <c r="Z959" s="245"/>
      <c r="AA959" s="245"/>
      <c r="AB959" s="245"/>
      <c r="AC959" s="245"/>
      <c r="AD959" s="245"/>
      <c r="AE959" s="245"/>
    </row>
    <row r="960" ht="15.75" customHeight="1">
      <c r="A960" s="245"/>
      <c r="B960" s="245"/>
      <c r="C960" s="245"/>
      <c r="D960" s="245"/>
      <c r="E960" s="245"/>
      <c r="F960" s="245"/>
      <c r="G960" s="245"/>
      <c r="H960" s="245"/>
      <c r="I960" s="245"/>
      <c r="J960" s="245"/>
      <c r="K960" s="245"/>
      <c r="L960" s="245"/>
      <c r="M960" s="245"/>
      <c r="N960" s="245"/>
      <c r="O960" s="245"/>
      <c r="P960" s="245"/>
      <c r="Q960" s="245"/>
      <c r="R960" s="245"/>
      <c r="S960" s="245"/>
      <c r="T960" s="245"/>
      <c r="U960" s="245"/>
      <c r="V960" s="245"/>
      <c r="W960" s="245"/>
      <c r="X960" s="245"/>
      <c r="Y960" s="245"/>
      <c r="Z960" s="245"/>
      <c r="AA960" s="245"/>
      <c r="AB960" s="245"/>
      <c r="AC960" s="245"/>
      <c r="AD960" s="245"/>
      <c r="AE960" s="245"/>
    </row>
    <row r="961" ht="15.75" customHeight="1">
      <c r="A961" s="245"/>
      <c r="B961" s="245"/>
      <c r="C961" s="245"/>
      <c r="D961" s="245"/>
      <c r="E961" s="245"/>
      <c r="F961" s="245"/>
      <c r="G961" s="245"/>
      <c r="H961" s="245"/>
      <c r="I961" s="245"/>
      <c r="J961" s="245"/>
      <c r="K961" s="245"/>
      <c r="L961" s="245"/>
      <c r="M961" s="245"/>
      <c r="N961" s="245"/>
      <c r="O961" s="245"/>
      <c r="P961" s="245"/>
      <c r="Q961" s="245"/>
      <c r="R961" s="245"/>
      <c r="S961" s="245"/>
      <c r="T961" s="245"/>
      <c r="U961" s="245"/>
      <c r="V961" s="245"/>
      <c r="W961" s="245"/>
      <c r="X961" s="245"/>
      <c r="Y961" s="245"/>
      <c r="Z961" s="245"/>
      <c r="AA961" s="245"/>
      <c r="AB961" s="245"/>
      <c r="AC961" s="245"/>
      <c r="AD961" s="245"/>
      <c r="AE961" s="245"/>
    </row>
    <row r="962" ht="15.75" customHeight="1">
      <c r="A962" s="245"/>
      <c r="B962" s="245"/>
      <c r="C962" s="245"/>
      <c r="D962" s="245"/>
      <c r="E962" s="245"/>
      <c r="F962" s="245"/>
      <c r="G962" s="245"/>
      <c r="H962" s="245"/>
      <c r="I962" s="245"/>
      <c r="J962" s="245"/>
      <c r="K962" s="245"/>
      <c r="L962" s="245"/>
      <c r="M962" s="245"/>
      <c r="N962" s="245"/>
      <c r="O962" s="245"/>
      <c r="P962" s="245"/>
      <c r="Q962" s="245"/>
      <c r="R962" s="245"/>
      <c r="S962" s="245"/>
      <c r="T962" s="245"/>
      <c r="U962" s="245"/>
      <c r="V962" s="245"/>
      <c r="W962" s="245"/>
      <c r="X962" s="245"/>
      <c r="Y962" s="245"/>
      <c r="Z962" s="245"/>
      <c r="AA962" s="245"/>
      <c r="AB962" s="245"/>
      <c r="AC962" s="245"/>
      <c r="AD962" s="245"/>
      <c r="AE962" s="245"/>
    </row>
    <row r="963" ht="15.75" customHeight="1">
      <c r="A963" s="245"/>
      <c r="B963" s="245"/>
      <c r="C963" s="245"/>
      <c r="D963" s="245"/>
      <c r="E963" s="245"/>
      <c r="F963" s="245"/>
      <c r="G963" s="245"/>
      <c r="H963" s="245"/>
      <c r="I963" s="245"/>
      <c r="J963" s="245"/>
      <c r="K963" s="245"/>
      <c r="L963" s="245"/>
      <c r="M963" s="245"/>
      <c r="N963" s="245"/>
      <c r="O963" s="245"/>
      <c r="P963" s="245"/>
      <c r="Q963" s="245"/>
      <c r="R963" s="245"/>
      <c r="S963" s="245"/>
      <c r="T963" s="245"/>
      <c r="U963" s="245"/>
      <c r="V963" s="245"/>
      <c r="W963" s="245"/>
      <c r="X963" s="245"/>
      <c r="Y963" s="245"/>
      <c r="Z963" s="245"/>
      <c r="AA963" s="245"/>
      <c r="AB963" s="245"/>
      <c r="AC963" s="245"/>
      <c r="AD963" s="245"/>
      <c r="AE963" s="245"/>
    </row>
    <row r="964" ht="15.75" customHeight="1">
      <c r="A964" s="245"/>
      <c r="B964" s="245"/>
      <c r="C964" s="245"/>
      <c r="D964" s="245"/>
      <c r="E964" s="245"/>
      <c r="F964" s="245"/>
      <c r="G964" s="245"/>
      <c r="H964" s="245"/>
      <c r="I964" s="245"/>
      <c r="J964" s="245"/>
      <c r="K964" s="245"/>
      <c r="L964" s="245"/>
      <c r="M964" s="245"/>
      <c r="N964" s="245"/>
      <c r="O964" s="245"/>
      <c r="P964" s="245"/>
      <c r="Q964" s="245"/>
      <c r="R964" s="245"/>
      <c r="S964" s="245"/>
      <c r="T964" s="245"/>
      <c r="U964" s="245"/>
      <c r="V964" s="245"/>
      <c r="W964" s="245"/>
      <c r="X964" s="245"/>
      <c r="Y964" s="245"/>
      <c r="Z964" s="245"/>
      <c r="AA964" s="245"/>
      <c r="AB964" s="245"/>
      <c r="AC964" s="245"/>
      <c r="AD964" s="245"/>
      <c r="AE964" s="245"/>
    </row>
    <row r="965" ht="15.75" customHeight="1">
      <c r="A965" s="245"/>
      <c r="B965" s="245"/>
      <c r="C965" s="245"/>
      <c r="D965" s="245"/>
      <c r="E965" s="245"/>
      <c r="F965" s="245"/>
      <c r="G965" s="245"/>
      <c r="H965" s="245"/>
      <c r="I965" s="245"/>
      <c r="J965" s="245"/>
      <c r="K965" s="245"/>
      <c r="L965" s="245"/>
      <c r="M965" s="245"/>
      <c r="N965" s="245"/>
      <c r="O965" s="245"/>
      <c r="P965" s="245"/>
      <c r="Q965" s="245"/>
      <c r="R965" s="245"/>
      <c r="S965" s="245"/>
      <c r="T965" s="245"/>
      <c r="U965" s="245"/>
      <c r="V965" s="245"/>
      <c r="W965" s="245"/>
      <c r="X965" s="245"/>
      <c r="Y965" s="245"/>
      <c r="Z965" s="245"/>
      <c r="AA965" s="245"/>
      <c r="AB965" s="245"/>
      <c r="AC965" s="245"/>
      <c r="AD965" s="245"/>
      <c r="AE965" s="245"/>
    </row>
    <row r="966" ht="15.75" customHeight="1">
      <c r="A966" s="245"/>
      <c r="B966" s="245"/>
      <c r="C966" s="245"/>
      <c r="D966" s="245"/>
      <c r="E966" s="245"/>
      <c r="F966" s="245"/>
      <c r="G966" s="245"/>
      <c r="H966" s="245"/>
      <c r="I966" s="245"/>
      <c r="J966" s="245"/>
      <c r="K966" s="245"/>
      <c r="L966" s="245"/>
      <c r="M966" s="245"/>
      <c r="N966" s="245"/>
      <c r="O966" s="245"/>
      <c r="P966" s="245"/>
      <c r="Q966" s="245"/>
      <c r="R966" s="245"/>
      <c r="S966" s="245"/>
      <c r="T966" s="245"/>
      <c r="U966" s="245"/>
      <c r="V966" s="245"/>
      <c r="W966" s="245"/>
      <c r="X966" s="245"/>
      <c r="Y966" s="245"/>
      <c r="Z966" s="245"/>
      <c r="AA966" s="245"/>
      <c r="AB966" s="245"/>
      <c r="AC966" s="245"/>
      <c r="AD966" s="245"/>
      <c r="AE966" s="245"/>
    </row>
    <row r="967" ht="15.75" customHeight="1">
      <c r="A967" s="245"/>
      <c r="B967" s="245"/>
      <c r="C967" s="245"/>
      <c r="D967" s="245"/>
      <c r="E967" s="245"/>
      <c r="F967" s="245"/>
      <c r="G967" s="245"/>
      <c r="H967" s="245"/>
      <c r="I967" s="245"/>
      <c r="J967" s="245"/>
      <c r="K967" s="245"/>
      <c r="L967" s="245"/>
      <c r="M967" s="245"/>
      <c r="N967" s="245"/>
      <c r="O967" s="245"/>
      <c r="P967" s="245"/>
      <c r="Q967" s="245"/>
      <c r="R967" s="245"/>
      <c r="S967" s="245"/>
      <c r="T967" s="245"/>
      <c r="U967" s="245"/>
      <c r="V967" s="245"/>
      <c r="W967" s="245"/>
      <c r="X967" s="245"/>
      <c r="Y967" s="245"/>
      <c r="Z967" s="245"/>
      <c r="AA967" s="245"/>
      <c r="AB967" s="245"/>
      <c r="AC967" s="245"/>
      <c r="AD967" s="245"/>
      <c r="AE967" s="245"/>
    </row>
    <row r="968" ht="15.75" customHeight="1">
      <c r="A968" s="245"/>
      <c r="B968" s="245"/>
      <c r="C968" s="245"/>
      <c r="D968" s="245"/>
      <c r="E968" s="245"/>
      <c r="F968" s="245"/>
      <c r="G968" s="245"/>
      <c r="H968" s="245"/>
      <c r="I968" s="245"/>
      <c r="J968" s="245"/>
      <c r="K968" s="245"/>
      <c r="L968" s="245"/>
      <c r="M968" s="245"/>
      <c r="N968" s="245"/>
      <c r="O968" s="245"/>
      <c r="P968" s="245"/>
      <c r="Q968" s="245"/>
      <c r="R968" s="245"/>
      <c r="S968" s="245"/>
      <c r="T968" s="245"/>
      <c r="U968" s="245"/>
      <c r="V968" s="245"/>
      <c r="W968" s="245"/>
      <c r="X968" s="245"/>
      <c r="Y968" s="245"/>
      <c r="Z968" s="245"/>
      <c r="AA968" s="245"/>
      <c r="AB968" s="245"/>
      <c r="AC968" s="245"/>
      <c r="AD968" s="245"/>
      <c r="AE968" s="245"/>
    </row>
    <row r="969" ht="15.75" customHeight="1">
      <c r="A969" s="245"/>
      <c r="B969" s="245"/>
      <c r="C969" s="245"/>
      <c r="D969" s="245"/>
      <c r="E969" s="245"/>
      <c r="F969" s="245"/>
      <c r="G969" s="245"/>
      <c r="H969" s="245"/>
      <c r="I969" s="245"/>
      <c r="J969" s="245"/>
      <c r="K969" s="245"/>
      <c r="L969" s="245"/>
      <c r="M969" s="245"/>
      <c r="N969" s="245"/>
      <c r="O969" s="245"/>
      <c r="P969" s="245"/>
      <c r="Q969" s="245"/>
      <c r="R969" s="245"/>
      <c r="S969" s="245"/>
      <c r="T969" s="245"/>
      <c r="U969" s="245"/>
      <c r="V969" s="245"/>
      <c r="W969" s="245"/>
      <c r="X969" s="245"/>
      <c r="Y969" s="245"/>
      <c r="Z969" s="245"/>
      <c r="AA969" s="245"/>
      <c r="AB969" s="245"/>
      <c r="AC969" s="245"/>
      <c r="AD969" s="245"/>
      <c r="AE969" s="245"/>
    </row>
    <row r="970" ht="15.75" customHeight="1">
      <c r="A970" s="245"/>
      <c r="B970" s="245"/>
      <c r="C970" s="245"/>
      <c r="D970" s="245"/>
      <c r="E970" s="245"/>
      <c r="F970" s="245"/>
      <c r="G970" s="245"/>
      <c r="H970" s="245"/>
      <c r="I970" s="245"/>
      <c r="J970" s="245"/>
      <c r="K970" s="245"/>
      <c r="L970" s="245"/>
      <c r="M970" s="245"/>
      <c r="N970" s="245"/>
      <c r="O970" s="245"/>
      <c r="P970" s="245"/>
      <c r="Q970" s="245"/>
      <c r="R970" s="245"/>
      <c r="S970" s="245"/>
      <c r="T970" s="245"/>
      <c r="U970" s="245"/>
      <c r="V970" s="245"/>
      <c r="W970" s="245"/>
      <c r="X970" s="245"/>
      <c r="Y970" s="245"/>
      <c r="Z970" s="245"/>
      <c r="AA970" s="245"/>
      <c r="AB970" s="245"/>
      <c r="AC970" s="245"/>
      <c r="AD970" s="245"/>
      <c r="AE970" s="245"/>
    </row>
    <row r="971" ht="15.75" customHeight="1">
      <c r="A971" s="245"/>
      <c r="B971" s="245"/>
      <c r="C971" s="245"/>
      <c r="D971" s="245"/>
      <c r="E971" s="245"/>
      <c r="F971" s="245"/>
      <c r="G971" s="245"/>
      <c r="H971" s="245"/>
      <c r="I971" s="245"/>
      <c r="J971" s="245"/>
      <c r="K971" s="245"/>
      <c r="L971" s="245"/>
      <c r="M971" s="245"/>
      <c r="N971" s="245"/>
      <c r="O971" s="245"/>
      <c r="P971" s="245"/>
      <c r="Q971" s="245"/>
      <c r="R971" s="245"/>
      <c r="S971" s="245"/>
      <c r="T971" s="245"/>
      <c r="U971" s="245"/>
      <c r="V971" s="245"/>
      <c r="W971" s="245"/>
      <c r="X971" s="245"/>
      <c r="Y971" s="245"/>
      <c r="Z971" s="245"/>
      <c r="AA971" s="245"/>
      <c r="AB971" s="245"/>
      <c r="AC971" s="245"/>
      <c r="AD971" s="245"/>
      <c r="AE971" s="245"/>
    </row>
    <row r="972" ht="15.75" customHeight="1">
      <c r="A972" s="245"/>
      <c r="B972" s="245"/>
      <c r="C972" s="245"/>
      <c r="D972" s="245"/>
      <c r="E972" s="245"/>
      <c r="F972" s="245"/>
      <c r="G972" s="245"/>
      <c r="H972" s="245"/>
      <c r="I972" s="245"/>
      <c r="J972" s="245"/>
      <c r="K972" s="245"/>
      <c r="L972" s="245"/>
      <c r="M972" s="245"/>
      <c r="N972" s="245"/>
      <c r="O972" s="245"/>
      <c r="P972" s="245"/>
      <c r="Q972" s="245"/>
      <c r="R972" s="245"/>
      <c r="S972" s="245"/>
      <c r="T972" s="245"/>
      <c r="U972" s="245"/>
      <c r="V972" s="245"/>
      <c r="W972" s="245"/>
      <c r="X972" s="245"/>
      <c r="Y972" s="245"/>
      <c r="Z972" s="245"/>
      <c r="AA972" s="245"/>
      <c r="AB972" s="245"/>
      <c r="AC972" s="245"/>
      <c r="AD972" s="245"/>
      <c r="AE972" s="245"/>
    </row>
    <row r="973" ht="15.75" customHeight="1">
      <c r="A973" s="245"/>
      <c r="B973" s="245"/>
      <c r="C973" s="245"/>
      <c r="D973" s="245"/>
      <c r="E973" s="245"/>
      <c r="F973" s="245"/>
      <c r="G973" s="245"/>
      <c r="H973" s="245"/>
      <c r="I973" s="245"/>
      <c r="J973" s="245"/>
      <c r="K973" s="245"/>
      <c r="L973" s="245"/>
      <c r="M973" s="245"/>
      <c r="N973" s="245"/>
      <c r="O973" s="245"/>
      <c r="P973" s="245"/>
      <c r="Q973" s="245"/>
      <c r="R973" s="245"/>
      <c r="S973" s="245"/>
      <c r="T973" s="245"/>
      <c r="U973" s="245"/>
      <c r="V973" s="245"/>
      <c r="W973" s="245"/>
      <c r="X973" s="245"/>
      <c r="Y973" s="245"/>
      <c r="Z973" s="245"/>
      <c r="AA973" s="245"/>
      <c r="AB973" s="245"/>
      <c r="AC973" s="245"/>
      <c r="AD973" s="245"/>
      <c r="AE973" s="245"/>
    </row>
    <row r="974" ht="15.75" customHeight="1">
      <c r="A974" s="245"/>
      <c r="B974" s="245"/>
      <c r="C974" s="245"/>
      <c r="D974" s="245"/>
      <c r="E974" s="245"/>
      <c r="F974" s="245"/>
      <c r="G974" s="245"/>
      <c r="H974" s="245"/>
      <c r="I974" s="245"/>
      <c r="J974" s="245"/>
      <c r="K974" s="245"/>
      <c r="L974" s="245"/>
      <c r="M974" s="245"/>
      <c r="N974" s="245"/>
      <c r="O974" s="245"/>
      <c r="P974" s="245"/>
      <c r="Q974" s="245"/>
      <c r="R974" s="245"/>
      <c r="S974" s="245"/>
      <c r="T974" s="245"/>
      <c r="U974" s="245"/>
      <c r="V974" s="245"/>
      <c r="W974" s="245"/>
      <c r="X974" s="245"/>
      <c r="Y974" s="245"/>
      <c r="Z974" s="245"/>
      <c r="AA974" s="245"/>
      <c r="AB974" s="245"/>
      <c r="AC974" s="245"/>
      <c r="AD974" s="245"/>
      <c r="AE974" s="245"/>
    </row>
    <row r="975" ht="15.75" customHeight="1">
      <c r="A975" s="245"/>
      <c r="B975" s="245"/>
      <c r="C975" s="245"/>
      <c r="D975" s="245"/>
      <c r="E975" s="245"/>
      <c r="F975" s="245"/>
      <c r="G975" s="245"/>
      <c r="H975" s="245"/>
      <c r="I975" s="245"/>
      <c r="J975" s="245"/>
      <c r="K975" s="245"/>
      <c r="L975" s="245"/>
      <c r="M975" s="245"/>
      <c r="N975" s="245"/>
      <c r="O975" s="245"/>
      <c r="P975" s="245"/>
      <c r="Q975" s="245"/>
      <c r="R975" s="245"/>
      <c r="S975" s="245"/>
      <c r="T975" s="245"/>
      <c r="U975" s="245"/>
      <c r="V975" s="245"/>
      <c r="W975" s="245"/>
      <c r="X975" s="245"/>
      <c r="Y975" s="245"/>
      <c r="Z975" s="245"/>
      <c r="AA975" s="245"/>
      <c r="AB975" s="245"/>
      <c r="AC975" s="245"/>
      <c r="AD975" s="245"/>
      <c r="AE975" s="245"/>
    </row>
    <row r="976" ht="15.75" customHeight="1">
      <c r="A976" s="245"/>
      <c r="B976" s="245"/>
      <c r="C976" s="245"/>
      <c r="D976" s="245"/>
      <c r="E976" s="245"/>
      <c r="F976" s="245"/>
      <c r="G976" s="245"/>
      <c r="H976" s="245"/>
      <c r="I976" s="245"/>
      <c r="J976" s="245"/>
      <c r="K976" s="245"/>
      <c r="L976" s="245"/>
      <c r="M976" s="245"/>
      <c r="N976" s="245"/>
      <c r="O976" s="245"/>
      <c r="P976" s="245"/>
      <c r="Q976" s="245"/>
      <c r="R976" s="245"/>
      <c r="S976" s="245"/>
      <c r="T976" s="245"/>
      <c r="U976" s="245"/>
      <c r="V976" s="245"/>
      <c r="W976" s="245"/>
      <c r="X976" s="245"/>
      <c r="Y976" s="245"/>
      <c r="Z976" s="245"/>
      <c r="AA976" s="245"/>
      <c r="AB976" s="245"/>
      <c r="AC976" s="245"/>
      <c r="AD976" s="245"/>
      <c r="AE976" s="245"/>
    </row>
    <row r="977" ht="15.75" customHeight="1">
      <c r="A977" s="245"/>
      <c r="B977" s="245"/>
      <c r="C977" s="245"/>
      <c r="D977" s="245"/>
      <c r="E977" s="245"/>
      <c r="F977" s="245"/>
      <c r="G977" s="245"/>
      <c r="H977" s="245"/>
      <c r="I977" s="245"/>
      <c r="J977" s="245"/>
      <c r="K977" s="245"/>
      <c r="L977" s="245"/>
      <c r="M977" s="245"/>
      <c r="N977" s="245"/>
      <c r="O977" s="245"/>
      <c r="P977" s="245"/>
      <c r="Q977" s="245"/>
      <c r="R977" s="245"/>
      <c r="S977" s="245"/>
      <c r="T977" s="245"/>
      <c r="U977" s="245"/>
      <c r="V977" s="245"/>
      <c r="W977" s="245"/>
      <c r="X977" s="245"/>
      <c r="Y977" s="245"/>
      <c r="Z977" s="245"/>
      <c r="AA977" s="245"/>
      <c r="AB977" s="245"/>
      <c r="AC977" s="245"/>
      <c r="AD977" s="245"/>
      <c r="AE977" s="245"/>
    </row>
    <row r="978" ht="15.75" customHeight="1">
      <c r="A978" s="245"/>
      <c r="B978" s="245"/>
      <c r="C978" s="245"/>
      <c r="D978" s="245"/>
      <c r="E978" s="245"/>
      <c r="F978" s="245"/>
      <c r="G978" s="245"/>
      <c r="H978" s="245"/>
      <c r="I978" s="245"/>
      <c r="J978" s="245"/>
      <c r="K978" s="245"/>
      <c r="L978" s="245"/>
      <c r="M978" s="245"/>
      <c r="N978" s="245"/>
      <c r="O978" s="245"/>
      <c r="P978" s="245"/>
      <c r="Q978" s="245"/>
      <c r="R978" s="245"/>
      <c r="S978" s="245"/>
      <c r="T978" s="245"/>
      <c r="U978" s="245"/>
      <c r="V978" s="245"/>
      <c r="W978" s="245"/>
      <c r="X978" s="245"/>
      <c r="Y978" s="245"/>
      <c r="Z978" s="245"/>
      <c r="AA978" s="245"/>
      <c r="AB978" s="245"/>
      <c r="AC978" s="245"/>
      <c r="AD978" s="245"/>
      <c r="AE978" s="245"/>
    </row>
    <row r="979" ht="15.75" customHeight="1">
      <c r="A979" s="245"/>
      <c r="B979" s="245"/>
      <c r="C979" s="245"/>
      <c r="D979" s="245"/>
      <c r="E979" s="245"/>
      <c r="F979" s="245"/>
      <c r="G979" s="245"/>
      <c r="H979" s="245"/>
      <c r="I979" s="245"/>
      <c r="J979" s="245"/>
      <c r="K979" s="245"/>
      <c r="L979" s="245"/>
      <c r="M979" s="245"/>
      <c r="N979" s="245"/>
      <c r="O979" s="245"/>
      <c r="P979" s="245"/>
      <c r="Q979" s="245"/>
      <c r="R979" s="245"/>
      <c r="S979" s="245"/>
      <c r="T979" s="245"/>
      <c r="U979" s="245"/>
      <c r="V979" s="245"/>
      <c r="W979" s="245"/>
      <c r="X979" s="245"/>
      <c r="Y979" s="245"/>
      <c r="Z979" s="245"/>
      <c r="AA979" s="245"/>
      <c r="AB979" s="245"/>
      <c r="AC979" s="245"/>
      <c r="AD979" s="245"/>
      <c r="AE979" s="245"/>
    </row>
    <row r="980" ht="15.75" customHeight="1">
      <c r="A980" s="245"/>
      <c r="B980" s="245"/>
      <c r="C980" s="245"/>
      <c r="D980" s="245"/>
      <c r="E980" s="245"/>
      <c r="F980" s="245"/>
      <c r="G980" s="245"/>
      <c r="H980" s="245"/>
      <c r="I980" s="245"/>
      <c r="J980" s="245"/>
      <c r="K980" s="245"/>
      <c r="L980" s="245"/>
      <c r="M980" s="245"/>
      <c r="N980" s="245"/>
      <c r="O980" s="245"/>
      <c r="P980" s="245"/>
      <c r="Q980" s="245"/>
      <c r="R980" s="245"/>
      <c r="S980" s="245"/>
      <c r="T980" s="245"/>
      <c r="U980" s="245"/>
      <c r="V980" s="245"/>
      <c r="W980" s="245"/>
      <c r="X980" s="245"/>
      <c r="Y980" s="245"/>
      <c r="Z980" s="245"/>
      <c r="AA980" s="245"/>
      <c r="AB980" s="245"/>
      <c r="AC980" s="245"/>
      <c r="AD980" s="245"/>
      <c r="AE980" s="245"/>
    </row>
    <row r="981" ht="15.75" customHeight="1">
      <c r="A981" s="245"/>
      <c r="B981" s="245"/>
      <c r="C981" s="245"/>
      <c r="D981" s="245"/>
      <c r="E981" s="245"/>
      <c r="F981" s="245"/>
      <c r="G981" s="245"/>
      <c r="H981" s="245"/>
      <c r="I981" s="245"/>
      <c r="J981" s="245"/>
      <c r="K981" s="245"/>
      <c r="L981" s="245"/>
      <c r="M981" s="245"/>
      <c r="N981" s="245"/>
      <c r="O981" s="245"/>
      <c r="P981" s="245"/>
      <c r="Q981" s="245"/>
      <c r="R981" s="245"/>
      <c r="S981" s="245"/>
      <c r="T981" s="245"/>
      <c r="U981" s="245"/>
      <c r="V981" s="245"/>
      <c r="W981" s="245"/>
      <c r="X981" s="245"/>
      <c r="Y981" s="245"/>
      <c r="Z981" s="245"/>
      <c r="AA981" s="245"/>
      <c r="AB981" s="245"/>
      <c r="AC981" s="245"/>
      <c r="AD981" s="245"/>
      <c r="AE981" s="245"/>
    </row>
    <row r="982" ht="15.75" customHeight="1">
      <c r="A982" s="245"/>
      <c r="B982" s="245"/>
      <c r="C982" s="245"/>
      <c r="D982" s="245"/>
      <c r="E982" s="245"/>
      <c r="F982" s="245"/>
      <c r="G982" s="245"/>
      <c r="H982" s="245"/>
      <c r="I982" s="245"/>
      <c r="J982" s="245"/>
      <c r="K982" s="245"/>
      <c r="L982" s="245"/>
      <c r="M982" s="245"/>
      <c r="N982" s="245"/>
      <c r="O982" s="245"/>
      <c r="P982" s="245"/>
      <c r="Q982" s="245"/>
      <c r="R982" s="245"/>
      <c r="S982" s="245"/>
      <c r="T982" s="245"/>
      <c r="U982" s="245"/>
      <c r="V982" s="245"/>
      <c r="W982" s="245"/>
      <c r="X982" s="245"/>
      <c r="Y982" s="245"/>
      <c r="Z982" s="245"/>
      <c r="AA982" s="245"/>
      <c r="AB982" s="245"/>
      <c r="AC982" s="245"/>
      <c r="AD982" s="245"/>
      <c r="AE982" s="245"/>
    </row>
    <row r="983" ht="15.75" customHeight="1">
      <c r="A983" s="245"/>
      <c r="B983" s="245"/>
      <c r="C983" s="245"/>
      <c r="D983" s="245"/>
      <c r="E983" s="245"/>
      <c r="F983" s="245"/>
      <c r="G983" s="245"/>
      <c r="H983" s="245"/>
      <c r="I983" s="245"/>
      <c r="J983" s="245"/>
      <c r="K983" s="245"/>
      <c r="L983" s="245"/>
      <c r="M983" s="245"/>
      <c r="N983" s="245"/>
      <c r="O983" s="245"/>
      <c r="P983" s="245"/>
      <c r="Q983" s="245"/>
      <c r="R983" s="245"/>
      <c r="S983" s="245"/>
      <c r="T983" s="245"/>
      <c r="U983" s="245"/>
      <c r="V983" s="245"/>
      <c r="W983" s="245"/>
      <c r="X983" s="245"/>
      <c r="Y983" s="245"/>
      <c r="Z983" s="245"/>
      <c r="AA983" s="245"/>
      <c r="AB983" s="245"/>
      <c r="AC983" s="245"/>
      <c r="AD983" s="245"/>
      <c r="AE983" s="245"/>
    </row>
    <row r="984" ht="15.75" customHeight="1">
      <c r="A984" s="245"/>
      <c r="B984" s="245"/>
      <c r="C984" s="245"/>
      <c r="D984" s="245"/>
      <c r="E984" s="245"/>
      <c r="F984" s="245"/>
      <c r="G984" s="245"/>
      <c r="H984" s="245"/>
      <c r="I984" s="245"/>
      <c r="J984" s="245"/>
      <c r="K984" s="245"/>
      <c r="L984" s="245"/>
      <c r="M984" s="245"/>
      <c r="N984" s="245"/>
      <c r="O984" s="245"/>
      <c r="P984" s="245"/>
      <c r="Q984" s="245"/>
      <c r="R984" s="245"/>
      <c r="S984" s="245"/>
      <c r="T984" s="245"/>
      <c r="U984" s="245"/>
      <c r="V984" s="245"/>
      <c r="W984" s="245"/>
      <c r="X984" s="245"/>
      <c r="Y984" s="245"/>
      <c r="Z984" s="245"/>
      <c r="AA984" s="245"/>
      <c r="AB984" s="245"/>
      <c r="AC984" s="245"/>
      <c r="AD984" s="245"/>
      <c r="AE984" s="245"/>
    </row>
    <row r="985" ht="15.75" customHeight="1">
      <c r="A985" s="245"/>
      <c r="B985" s="245"/>
      <c r="C985" s="245"/>
      <c r="D985" s="245"/>
      <c r="E985" s="245"/>
      <c r="F985" s="245"/>
      <c r="G985" s="245"/>
      <c r="H985" s="245"/>
      <c r="I985" s="245"/>
      <c r="J985" s="245"/>
      <c r="K985" s="245"/>
      <c r="L985" s="245"/>
      <c r="M985" s="245"/>
      <c r="N985" s="245"/>
      <c r="O985" s="245"/>
      <c r="P985" s="245"/>
      <c r="Q985" s="245"/>
      <c r="R985" s="245"/>
      <c r="S985" s="245"/>
      <c r="T985" s="245"/>
      <c r="U985" s="245"/>
      <c r="V985" s="245"/>
      <c r="W985" s="245"/>
      <c r="X985" s="245"/>
      <c r="Y985" s="245"/>
      <c r="Z985" s="245"/>
      <c r="AA985" s="245"/>
      <c r="AB985" s="245"/>
      <c r="AC985" s="245"/>
      <c r="AD985" s="245"/>
      <c r="AE985" s="245"/>
    </row>
    <row r="986" ht="15.75" customHeight="1">
      <c r="A986" s="245"/>
      <c r="B986" s="245"/>
      <c r="C986" s="245"/>
      <c r="D986" s="245"/>
      <c r="E986" s="245"/>
      <c r="F986" s="245"/>
      <c r="G986" s="245"/>
      <c r="H986" s="245"/>
      <c r="I986" s="245"/>
      <c r="J986" s="245"/>
      <c r="K986" s="245"/>
      <c r="L986" s="245"/>
      <c r="M986" s="245"/>
      <c r="N986" s="245"/>
      <c r="O986" s="245"/>
      <c r="P986" s="245"/>
      <c r="Q986" s="245"/>
      <c r="R986" s="245"/>
      <c r="S986" s="245"/>
      <c r="T986" s="245"/>
      <c r="U986" s="245"/>
      <c r="V986" s="245"/>
      <c r="W986" s="245"/>
      <c r="X986" s="245"/>
      <c r="Y986" s="245"/>
      <c r="Z986" s="245"/>
      <c r="AA986" s="245"/>
      <c r="AB986" s="245"/>
      <c r="AC986" s="245"/>
      <c r="AD986" s="245"/>
      <c r="AE986" s="245"/>
    </row>
    <row r="987" ht="15.75" customHeight="1">
      <c r="A987" s="245"/>
      <c r="B987" s="245"/>
      <c r="C987" s="245"/>
      <c r="D987" s="245"/>
      <c r="E987" s="245"/>
      <c r="F987" s="245"/>
      <c r="G987" s="245"/>
      <c r="H987" s="245"/>
      <c r="I987" s="245"/>
      <c r="J987" s="245"/>
      <c r="K987" s="245"/>
      <c r="L987" s="245"/>
      <c r="M987" s="245"/>
      <c r="N987" s="245"/>
      <c r="O987" s="245"/>
      <c r="P987" s="245"/>
      <c r="Q987" s="245"/>
      <c r="R987" s="245"/>
      <c r="S987" s="245"/>
      <c r="T987" s="245"/>
      <c r="U987" s="245"/>
      <c r="V987" s="245"/>
      <c r="W987" s="245"/>
      <c r="X987" s="245"/>
      <c r="Y987" s="245"/>
      <c r="Z987" s="245"/>
      <c r="AA987" s="245"/>
      <c r="AB987" s="245"/>
      <c r="AC987" s="245"/>
      <c r="AD987" s="245"/>
      <c r="AE987" s="245"/>
    </row>
    <row r="988" ht="15.75" customHeight="1">
      <c r="A988" s="245"/>
      <c r="B988" s="245"/>
      <c r="C988" s="245"/>
      <c r="D988" s="245"/>
      <c r="E988" s="245"/>
      <c r="F988" s="245"/>
      <c r="G988" s="245"/>
      <c r="H988" s="245"/>
      <c r="I988" s="245"/>
      <c r="J988" s="245"/>
      <c r="K988" s="245"/>
      <c r="L988" s="245"/>
      <c r="M988" s="245"/>
      <c r="N988" s="245"/>
      <c r="O988" s="245"/>
      <c r="P988" s="245"/>
      <c r="Q988" s="245"/>
      <c r="R988" s="245"/>
      <c r="S988" s="245"/>
      <c r="T988" s="245"/>
      <c r="U988" s="245"/>
      <c r="V988" s="245"/>
      <c r="W988" s="245"/>
      <c r="X988" s="245"/>
      <c r="Y988" s="245"/>
      <c r="Z988" s="245"/>
      <c r="AA988" s="245"/>
      <c r="AB988" s="245"/>
      <c r="AC988" s="245"/>
      <c r="AD988" s="245"/>
      <c r="AE988" s="245"/>
    </row>
    <row r="989" ht="15.75" customHeight="1">
      <c r="A989" s="245"/>
      <c r="B989" s="245"/>
      <c r="C989" s="245"/>
      <c r="D989" s="245"/>
      <c r="E989" s="245"/>
      <c r="F989" s="245"/>
      <c r="G989" s="245"/>
      <c r="H989" s="245"/>
      <c r="I989" s="245"/>
      <c r="J989" s="245"/>
      <c r="K989" s="245"/>
      <c r="L989" s="245"/>
      <c r="M989" s="245"/>
      <c r="N989" s="245"/>
      <c r="O989" s="245"/>
      <c r="P989" s="245"/>
      <c r="Q989" s="245"/>
      <c r="R989" s="245"/>
      <c r="S989" s="245"/>
      <c r="T989" s="245"/>
      <c r="U989" s="245"/>
      <c r="V989" s="245"/>
      <c r="W989" s="245"/>
      <c r="X989" s="245"/>
      <c r="Y989" s="245"/>
      <c r="Z989" s="245"/>
      <c r="AA989" s="245"/>
      <c r="AB989" s="245"/>
      <c r="AC989" s="245"/>
      <c r="AD989" s="245"/>
      <c r="AE989" s="245"/>
    </row>
    <row r="990" ht="15.75" customHeight="1">
      <c r="A990" s="245"/>
      <c r="B990" s="245"/>
      <c r="C990" s="245"/>
      <c r="D990" s="245"/>
      <c r="E990" s="245"/>
      <c r="F990" s="245"/>
      <c r="G990" s="245"/>
      <c r="H990" s="245"/>
      <c r="I990" s="245"/>
      <c r="J990" s="245"/>
      <c r="K990" s="245"/>
      <c r="L990" s="245"/>
      <c r="M990" s="245"/>
      <c r="N990" s="245"/>
      <c r="O990" s="245"/>
      <c r="P990" s="245"/>
      <c r="Q990" s="245"/>
      <c r="R990" s="245"/>
      <c r="S990" s="245"/>
      <c r="T990" s="245"/>
      <c r="U990" s="245"/>
      <c r="V990" s="245"/>
      <c r="W990" s="245"/>
      <c r="X990" s="245"/>
      <c r="Y990" s="245"/>
      <c r="Z990" s="245"/>
      <c r="AA990" s="245"/>
      <c r="AB990" s="245"/>
      <c r="AC990" s="245"/>
      <c r="AD990" s="245"/>
      <c r="AE990" s="245"/>
    </row>
    <row r="991" ht="15.75" customHeight="1">
      <c r="A991" s="245"/>
      <c r="B991" s="245"/>
      <c r="C991" s="245"/>
      <c r="D991" s="245"/>
      <c r="E991" s="245"/>
      <c r="F991" s="245"/>
      <c r="G991" s="245"/>
      <c r="H991" s="245"/>
      <c r="I991" s="245"/>
      <c r="J991" s="245"/>
      <c r="K991" s="245"/>
      <c r="L991" s="245"/>
      <c r="M991" s="245"/>
      <c r="N991" s="245"/>
      <c r="O991" s="245"/>
      <c r="P991" s="245"/>
      <c r="Q991" s="245"/>
      <c r="R991" s="245"/>
      <c r="S991" s="245"/>
      <c r="T991" s="245"/>
      <c r="U991" s="245"/>
      <c r="V991" s="245"/>
      <c r="W991" s="245"/>
      <c r="X991" s="245"/>
      <c r="Y991" s="245"/>
      <c r="Z991" s="245"/>
      <c r="AA991" s="245"/>
      <c r="AB991" s="245"/>
      <c r="AC991" s="245"/>
      <c r="AD991" s="245"/>
      <c r="AE991" s="245"/>
    </row>
    <row r="992" ht="15.75" customHeight="1">
      <c r="A992" s="245"/>
      <c r="B992" s="245"/>
      <c r="C992" s="245"/>
      <c r="D992" s="245"/>
      <c r="E992" s="245"/>
      <c r="F992" s="245"/>
      <c r="G992" s="245"/>
      <c r="H992" s="245"/>
      <c r="I992" s="245"/>
      <c r="J992" s="245"/>
      <c r="K992" s="245"/>
      <c r="L992" s="245"/>
      <c r="M992" s="245"/>
      <c r="N992" s="245"/>
      <c r="O992" s="245"/>
      <c r="P992" s="245"/>
      <c r="Q992" s="245"/>
      <c r="R992" s="245"/>
      <c r="S992" s="245"/>
      <c r="T992" s="245"/>
      <c r="U992" s="245"/>
      <c r="V992" s="245"/>
      <c r="W992" s="245"/>
      <c r="X992" s="245"/>
      <c r="Y992" s="245"/>
      <c r="Z992" s="245"/>
      <c r="AA992" s="245"/>
      <c r="AB992" s="245"/>
      <c r="AC992" s="245"/>
      <c r="AD992" s="245"/>
      <c r="AE992" s="245"/>
    </row>
    <row r="993" ht="15.75" customHeight="1">
      <c r="A993" s="245"/>
      <c r="B993" s="245"/>
      <c r="C993" s="245"/>
      <c r="D993" s="245"/>
      <c r="E993" s="245"/>
      <c r="F993" s="245"/>
      <c r="G993" s="245"/>
      <c r="H993" s="245"/>
      <c r="I993" s="245"/>
      <c r="J993" s="245"/>
      <c r="K993" s="245"/>
      <c r="L993" s="245"/>
      <c r="M993" s="245"/>
      <c r="N993" s="245"/>
      <c r="O993" s="245"/>
      <c r="P993" s="245"/>
      <c r="Q993" s="245"/>
      <c r="R993" s="245"/>
      <c r="S993" s="245"/>
      <c r="T993" s="245"/>
      <c r="U993" s="245"/>
      <c r="V993" s="245"/>
      <c r="W993" s="245"/>
      <c r="X993" s="245"/>
      <c r="Y993" s="245"/>
      <c r="Z993" s="245"/>
      <c r="AA993" s="245"/>
      <c r="AB993" s="245"/>
      <c r="AC993" s="245"/>
      <c r="AD993" s="245"/>
      <c r="AE993" s="245"/>
    </row>
    <row r="994" ht="15.75" customHeight="1">
      <c r="A994" s="245"/>
      <c r="B994" s="245"/>
      <c r="C994" s="245"/>
      <c r="D994" s="245"/>
      <c r="E994" s="245"/>
      <c r="F994" s="245"/>
      <c r="G994" s="245"/>
      <c r="H994" s="245"/>
      <c r="I994" s="245"/>
      <c r="J994" s="245"/>
      <c r="K994" s="245"/>
      <c r="L994" s="245"/>
      <c r="M994" s="245"/>
      <c r="N994" s="245"/>
      <c r="O994" s="245"/>
      <c r="P994" s="245"/>
      <c r="Q994" s="245"/>
      <c r="R994" s="245"/>
      <c r="S994" s="245"/>
      <c r="T994" s="245"/>
      <c r="U994" s="245"/>
      <c r="V994" s="245"/>
      <c r="W994" s="245"/>
      <c r="X994" s="245"/>
      <c r="Y994" s="245"/>
      <c r="Z994" s="245"/>
      <c r="AA994" s="245"/>
      <c r="AB994" s="245"/>
      <c r="AC994" s="245"/>
      <c r="AD994" s="245"/>
      <c r="AE994" s="245"/>
    </row>
    <row r="995" ht="15.75" customHeight="1">
      <c r="A995" s="245"/>
      <c r="B995" s="245"/>
      <c r="C995" s="245"/>
      <c r="D995" s="245"/>
      <c r="E995" s="245"/>
      <c r="F995" s="245"/>
      <c r="G995" s="245"/>
      <c r="H995" s="245"/>
      <c r="I995" s="245"/>
      <c r="J995" s="245"/>
      <c r="K995" s="245"/>
      <c r="L995" s="245"/>
      <c r="M995" s="245"/>
      <c r="N995" s="245"/>
      <c r="O995" s="245"/>
      <c r="P995" s="245"/>
      <c r="Q995" s="245"/>
      <c r="R995" s="245"/>
      <c r="S995" s="245"/>
      <c r="T995" s="245"/>
      <c r="U995" s="245"/>
      <c r="V995" s="245"/>
      <c r="W995" s="245"/>
      <c r="X995" s="245"/>
      <c r="Y995" s="245"/>
      <c r="Z995" s="245"/>
      <c r="AA995" s="245"/>
      <c r="AB995" s="245"/>
      <c r="AC995" s="245"/>
      <c r="AD995" s="245"/>
      <c r="AE995" s="245"/>
    </row>
    <row r="996" ht="15.75" customHeight="1">
      <c r="A996" s="245"/>
      <c r="B996" s="245"/>
      <c r="C996" s="245"/>
      <c r="D996" s="245"/>
      <c r="E996" s="245"/>
      <c r="F996" s="245"/>
      <c r="G996" s="245"/>
      <c r="H996" s="245"/>
      <c r="I996" s="245"/>
      <c r="J996" s="245"/>
      <c r="K996" s="245"/>
      <c r="L996" s="245"/>
      <c r="M996" s="245"/>
      <c r="N996" s="245"/>
      <c r="O996" s="245"/>
      <c r="P996" s="245"/>
      <c r="Q996" s="245"/>
      <c r="R996" s="245"/>
      <c r="S996" s="245"/>
      <c r="T996" s="245"/>
      <c r="U996" s="245"/>
      <c r="V996" s="245"/>
      <c r="W996" s="245"/>
      <c r="X996" s="245"/>
      <c r="Y996" s="245"/>
      <c r="Z996" s="245"/>
      <c r="AA996" s="245"/>
      <c r="AB996" s="245"/>
      <c r="AC996" s="245"/>
      <c r="AD996" s="245"/>
      <c r="AE996" s="245"/>
    </row>
    <row r="997" ht="15.75" customHeight="1">
      <c r="A997" s="245"/>
      <c r="B997" s="245"/>
      <c r="C997" s="245"/>
      <c r="D997" s="245"/>
      <c r="E997" s="245"/>
      <c r="F997" s="245"/>
      <c r="G997" s="245"/>
      <c r="H997" s="245"/>
      <c r="I997" s="245"/>
      <c r="J997" s="245"/>
      <c r="K997" s="245"/>
      <c r="L997" s="245"/>
      <c r="M997" s="245"/>
      <c r="N997" s="245"/>
      <c r="O997" s="245"/>
      <c r="P997" s="245"/>
      <c r="Q997" s="245"/>
      <c r="R997" s="245"/>
      <c r="S997" s="245"/>
      <c r="T997" s="245"/>
      <c r="U997" s="245"/>
      <c r="V997" s="245"/>
      <c r="W997" s="245"/>
      <c r="X997" s="245"/>
      <c r="Y997" s="245"/>
      <c r="Z997" s="245"/>
      <c r="AA997" s="245"/>
      <c r="AB997" s="245"/>
      <c r="AC997" s="245"/>
      <c r="AD997" s="245"/>
      <c r="AE997" s="245"/>
    </row>
    <row r="998" ht="15.75" customHeight="1">
      <c r="A998" s="245"/>
      <c r="B998" s="245"/>
      <c r="C998" s="245"/>
      <c r="D998" s="245"/>
      <c r="E998" s="245"/>
      <c r="F998" s="245"/>
      <c r="G998" s="245"/>
      <c r="H998" s="245"/>
      <c r="I998" s="245"/>
      <c r="J998" s="245"/>
      <c r="K998" s="245"/>
      <c r="L998" s="245"/>
      <c r="M998" s="245"/>
      <c r="N998" s="245"/>
      <c r="O998" s="245"/>
      <c r="P998" s="245"/>
      <c r="Q998" s="245"/>
      <c r="R998" s="245"/>
      <c r="S998" s="245"/>
      <c r="T998" s="245"/>
      <c r="U998" s="245"/>
      <c r="V998" s="245"/>
      <c r="W998" s="245"/>
      <c r="X998" s="245"/>
      <c r="Y998" s="245"/>
      <c r="Z998" s="245"/>
      <c r="AA998" s="245"/>
      <c r="AB998" s="245"/>
      <c r="AC998" s="245"/>
      <c r="AD998" s="245"/>
      <c r="AE998" s="245"/>
    </row>
    <row r="999" ht="15.75" customHeight="1">
      <c r="A999" s="245"/>
      <c r="B999" s="245"/>
      <c r="C999" s="245"/>
      <c r="D999" s="245"/>
      <c r="E999" s="245"/>
      <c r="F999" s="245"/>
      <c r="G999" s="245"/>
      <c r="H999" s="245"/>
      <c r="I999" s="245"/>
      <c r="J999" s="245"/>
      <c r="K999" s="245"/>
      <c r="L999" s="245"/>
      <c r="M999" s="245"/>
      <c r="N999" s="245"/>
      <c r="O999" s="245"/>
      <c r="P999" s="245"/>
      <c r="Q999" s="245"/>
      <c r="R999" s="245"/>
      <c r="S999" s="245"/>
      <c r="T999" s="245"/>
      <c r="U999" s="245"/>
      <c r="V999" s="245"/>
      <c r="W999" s="245"/>
      <c r="X999" s="245"/>
      <c r="Y999" s="245"/>
      <c r="Z999" s="245"/>
      <c r="AA999" s="245"/>
      <c r="AB999" s="245"/>
      <c r="AC999" s="245"/>
      <c r="AD999" s="245"/>
      <c r="AE999" s="245"/>
    </row>
    <row r="1000" ht="15.75" customHeight="1">
      <c r="A1000" s="245"/>
      <c r="B1000" s="245"/>
      <c r="C1000" s="245"/>
      <c r="D1000" s="245"/>
      <c r="E1000" s="245"/>
      <c r="F1000" s="245"/>
      <c r="G1000" s="245"/>
      <c r="H1000" s="245"/>
      <c r="I1000" s="245"/>
      <c r="J1000" s="245"/>
      <c r="K1000" s="245"/>
      <c r="L1000" s="245"/>
      <c r="M1000" s="245"/>
      <c r="N1000" s="245"/>
      <c r="O1000" s="245"/>
      <c r="P1000" s="245"/>
      <c r="Q1000" s="245"/>
      <c r="R1000" s="245"/>
      <c r="S1000" s="245"/>
      <c r="T1000" s="245"/>
      <c r="U1000" s="245"/>
      <c r="V1000" s="245"/>
      <c r="W1000" s="245"/>
      <c r="X1000" s="245"/>
      <c r="Y1000" s="245"/>
      <c r="Z1000" s="245"/>
      <c r="AA1000" s="245"/>
      <c r="AB1000" s="245"/>
      <c r="AC1000" s="245"/>
      <c r="AD1000" s="245"/>
      <c r="AE1000" s="245"/>
    </row>
    <row r="1001" ht="15.75" customHeight="1">
      <c r="A1001" s="245"/>
      <c r="B1001" s="245"/>
      <c r="C1001" s="245"/>
      <c r="D1001" s="245"/>
      <c r="E1001" s="245"/>
      <c r="F1001" s="245"/>
      <c r="G1001" s="245"/>
      <c r="H1001" s="245"/>
      <c r="I1001" s="245"/>
      <c r="J1001" s="245"/>
      <c r="K1001" s="245"/>
      <c r="L1001" s="245"/>
      <c r="M1001" s="245"/>
      <c r="N1001" s="245"/>
      <c r="O1001" s="245"/>
      <c r="P1001" s="245"/>
      <c r="Q1001" s="245"/>
      <c r="R1001" s="245"/>
      <c r="S1001" s="245"/>
      <c r="T1001" s="245"/>
      <c r="U1001" s="245"/>
      <c r="V1001" s="245"/>
      <c r="W1001" s="245"/>
      <c r="X1001" s="245"/>
      <c r="Y1001" s="245"/>
      <c r="Z1001" s="245"/>
      <c r="AA1001" s="245"/>
      <c r="AB1001" s="245"/>
      <c r="AC1001" s="245"/>
      <c r="AD1001" s="245"/>
      <c r="AE1001" s="245"/>
    </row>
    <row r="1002" ht="15.75" customHeight="1">
      <c r="A1002" s="245"/>
      <c r="B1002" s="245"/>
      <c r="C1002" s="245"/>
      <c r="D1002" s="245"/>
      <c r="E1002" s="245"/>
      <c r="F1002" s="245"/>
      <c r="G1002" s="245"/>
      <c r="H1002" s="245"/>
      <c r="I1002" s="245"/>
      <c r="J1002" s="245"/>
      <c r="K1002" s="245"/>
      <c r="L1002" s="245"/>
      <c r="M1002" s="245"/>
      <c r="N1002" s="245"/>
      <c r="O1002" s="245"/>
      <c r="P1002" s="245"/>
      <c r="Q1002" s="245"/>
      <c r="R1002" s="245"/>
      <c r="S1002" s="245"/>
      <c r="T1002" s="245"/>
      <c r="U1002" s="245"/>
      <c r="V1002" s="245"/>
      <c r="W1002" s="245"/>
      <c r="X1002" s="245"/>
      <c r="Y1002" s="245"/>
      <c r="Z1002" s="245"/>
      <c r="AA1002" s="245"/>
      <c r="AB1002" s="245"/>
      <c r="AC1002" s="245"/>
      <c r="AD1002" s="245"/>
      <c r="AE1002" s="245"/>
    </row>
    <row r="1003" ht="15.75" customHeight="1">
      <c r="A1003" s="245"/>
      <c r="B1003" s="245"/>
      <c r="C1003" s="245"/>
      <c r="D1003" s="245"/>
      <c r="E1003" s="245"/>
      <c r="F1003" s="245"/>
      <c r="G1003" s="245"/>
      <c r="H1003" s="245"/>
      <c r="I1003" s="245"/>
      <c r="J1003" s="245"/>
      <c r="K1003" s="245"/>
      <c r="L1003" s="245"/>
      <c r="M1003" s="245"/>
      <c r="N1003" s="245"/>
      <c r="O1003" s="245"/>
      <c r="P1003" s="245"/>
      <c r="Q1003" s="245"/>
      <c r="R1003" s="245"/>
      <c r="S1003" s="245"/>
      <c r="T1003" s="245"/>
      <c r="U1003" s="245"/>
      <c r="V1003" s="245"/>
      <c r="W1003" s="245"/>
      <c r="X1003" s="245"/>
      <c r="Y1003" s="245"/>
      <c r="Z1003" s="245"/>
      <c r="AA1003" s="245"/>
      <c r="AB1003" s="245"/>
      <c r="AC1003" s="245"/>
      <c r="AD1003" s="245"/>
      <c r="AE1003" s="245"/>
    </row>
    <row r="1004" ht="15.75" customHeight="1">
      <c r="A1004" s="245"/>
      <c r="B1004" s="245"/>
      <c r="C1004" s="245"/>
      <c r="D1004" s="245"/>
      <c r="E1004" s="245"/>
      <c r="F1004" s="245"/>
      <c r="G1004" s="245"/>
      <c r="H1004" s="245"/>
      <c r="I1004" s="245"/>
      <c r="J1004" s="245"/>
      <c r="K1004" s="245"/>
      <c r="L1004" s="245"/>
      <c r="M1004" s="245"/>
      <c r="N1004" s="245"/>
      <c r="O1004" s="245"/>
      <c r="P1004" s="245"/>
      <c r="Q1004" s="245"/>
      <c r="R1004" s="245"/>
      <c r="S1004" s="245"/>
      <c r="T1004" s="245"/>
      <c r="U1004" s="245"/>
      <c r="V1004" s="245"/>
      <c r="W1004" s="245"/>
      <c r="X1004" s="245"/>
      <c r="Y1004" s="245"/>
      <c r="Z1004" s="245"/>
      <c r="AA1004" s="245"/>
      <c r="AB1004" s="245"/>
      <c r="AC1004" s="245"/>
      <c r="AD1004" s="245"/>
      <c r="AE1004" s="245"/>
    </row>
  </sheetData>
  <mergeCells count="22">
    <mergeCell ref="W18:W22"/>
    <mergeCell ref="B22:C22"/>
    <mergeCell ref="J2:L2"/>
    <mergeCell ref="A3:G3"/>
    <mergeCell ref="A5:F5"/>
    <mergeCell ref="W8:W12"/>
    <mergeCell ref="W13:W17"/>
    <mergeCell ref="B20:C20"/>
    <mergeCell ref="B21:C21"/>
    <mergeCell ref="F18:G18"/>
    <mergeCell ref="F19:G19"/>
    <mergeCell ref="F20:G20"/>
    <mergeCell ref="F21:G21"/>
    <mergeCell ref="F22:G22"/>
    <mergeCell ref="A24:A29"/>
    <mergeCell ref="B24:C29"/>
    <mergeCell ref="A2:G2"/>
    <mergeCell ref="A12:C12"/>
    <mergeCell ref="A17:C17"/>
    <mergeCell ref="B18:C18"/>
    <mergeCell ref="E12:G12"/>
    <mergeCell ref="B19:C19"/>
  </mergeCell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id="{3E10B276-9432-4ACA-A473-154C325A59BB}">
            <xm:f>B31=1</xm:f>
            <x14:dxf>
              <fill>
                <patternFill patternType="solid">
                  <fgColor rgb="FFB7E1CD"/>
                  <bgColor rgb="FFB7E1CD"/>
                </patternFill>
              </fill>
            </x14:dxf>
          </x14:cfRule>
          <xm:sqref>A31</xm:sqref>
        </x14:conditionalFormatting>
        <x14:conditionalFormatting xmlns:xm="http://schemas.microsoft.com/office/excel/2006/main">
          <x14:cfRule type="cellIs" priority="1" operator="greaterThan" id="{18E860CB-C6F6-430B-83D6-1E4EF37323DC}">
            <xm:f>0</xm:f>
            <x14:dxf>
              <font>
                <color indexed="65"/>
              </font>
              <fill>
                <patternFill patternType="solid">
                  <fgColor rgb="FF757575"/>
                  <bgColor rgb="FF757575"/>
                </patternFill>
              </fill>
            </x14:dxf>
          </x14:cfRule>
          <xm:sqref>M12:S12 M17:S17 M22:S22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9">
    <tabColor rgb="FF666666"/>
    <outlinePr applyStyles="0" summaryBelow="0" summaryRight="0" showOutlineSymbols="1"/>
    <pageSetUpPr autoPageBreaks="1" fitToPage="0"/>
  </sheetPr>
  <sheetViews>
    <sheetView showGridLines="0" topLeftCell="A4" zoomScale="85" workbookViewId="0">
      <pane xSplit="6" topLeftCell="G1" activePane="topRight" state="frozen"/>
      <selection activeCell="F117" activeCellId="0" sqref="F117"/>
    </sheetView>
  </sheetViews>
  <sheetFormatPr baseColWidth="10" defaultColWidth="14.42578125" defaultRowHeight="15" customHeight="1"/>
  <cols>
    <col customWidth="1" min="1" max="1" width="9"/>
    <col customWidth="1" min="2" max="2" width="7.28515625"/>
    <col customWidth="1" min="3" max="3" width="4"/>
    <col customWidth="1" min="4" max="4" width="3.42578125"/>
    <col customWidth="1" min="5" max="5" width="50.85546875"/>
    <col customWidth="1" min="6" max="6" width="11"/>
    <col customWidth="1" min="7" max="7" width="5"/>
    <col customWidth="1" min="8" max="8" width="12.5703125"/>
    <col customWidth="1" min="9" max="9" width="14.85546875"/>
    <col customWidth="1" min="10" max="10" width="43.5703125"/>
    <col customWidth="1" min="11" max="11" width="40.85546875"/>
    <col customWidth="1" min="12" max="12" width="46.28515625"/>
    <col customWidth="1" min="13" max="13" width="28.140625"/>
    <col customWidth="1" min="14" max="14" width="4"/>
    <col customWidth="1" min="15" max="15" width="19"/>
    <col customWidth="1" min="16" max="18" width="4.140625"/>
    <col customWidth="1" min="19" max="19" width="5.140625"/>
    <col customWidth="1" min="20" max="20" width="9.42578125"/>
    <col customWidth="1" min="21" max="21" width="15.42578125"/>
    <col customWidth="1" min="22" max="22" width="19.140625"/>
  </cols>
  <sheetData>
    <row r="1" ht="0.75" customHeight="1">
      <c r="A1" s="312"/>
      <c r="B1" s="313"/>
      <c r="C1" s="313"/>
      <c r="D1" s="313"/>
      <c r="E1" s="313"/>
      <c r="F1" s="314"/>
      <c r="G1" s="313"/>
      <c r="H1" s="313"/>
      <c r="I1" s="313"/>
      <c r="J1" s="313"/>
      <c r="K1" s="313"/>
      <c r="L1" s="313"/>
      <c r="M1" s="313"/>
      <c r="N1" s="313"/>
      <c r="O1" s="313"/>
      <c r="P1" s="313"/>
      <c r="Q1" s="313"/>
      <c r="R1" s="313"/>
      <c r="S1" s="313"/>
      <c r="T1" s="313"/>
      <c r="U1" s="313"/>
      <c r="V1" s="313"/>
    </row>
    <row r="2" ht="20.25">
      <c r="A2" s="315"/>
      <c r="B2" s="316" t="str">
        <f>F4</f>
        <v>P01</v>
      </c>
      <c r="C2" s="317" t="str">
        <f>Echantillon!C13</f>
        <v xml:space="preserve">Page d'accueil : vidéo, accordéon</v>
      </c>
      <c r="D2" s="318"/>
      <c r="E2" s="318"/>
      <c r="F2" s="319"/>
      <c r="G2" s="320"/>
      <c r="H2" s="320"/>
      <c r="I2" s="320"/>
      <c r="J2" s="320"/>
      <c r="K2" s="321"/>
      <c r="L2" s="321"/>
      <c r="M2" s="321"/>
      <c r="N2" s="322"/>
      <c r="O2" s="322"/>
      <c r="P2" s="313"/>
      <c r="Q2" s="313"/>
      <c r="R2" s="313"/>
      <c r="S2" s="313"/>
      <c r="T2" s="313"/>
      <c r="U2" s="313"/>
      <c r="V2" s="313"/>
    </row>
    <row r="3" ht="18.75" customHeight="1">
      <c r="A3" s="315"/>
      <c r="B3" s="316" t="s">
        <v>508</v>
      </c>
      <c r="C3" s="323" t="str">
        <f>HYPERLINK(Echantillon!D13)</f>
        <v>https://prre.agglo-larochelle.fr/</v>
      </c>
      <c r="D3" s="12"/>
      <c r="E3" s="12"/>
      <c r="F3" s="12"/>
      <c r="G3" s="320"/>
      <c r="H3" s="320"/>
      <c r="I3" s="320"/>
      <c r="J3" s="320"/>
      <c r="K3" s="320"/>
      <c r="L3" s="320"/>
      <c r="M3" s="320"/>
      <c r="N3" s="313"/>
      <c r="O3" s="313"/>
      <c r="P3" s="313"/>
      <c r="Q3" s="313"/>
      <c r="R3" s="313"/>
      <c r="S3" s="313"/>
      <c r="T3" s="313"/>
      <c r="U3" s="313"/>
      <c r="V3" s="313"/>
    </row>
    <row r="4" ht="16.5" customHeight="1">
      <c r="A4" s="312"/>
      <c r="B4" s="324" t="s">
        <v>125</v>
      </c>
      <c r="C4" s="325" t="s">
        <v>509</v>
      </c>
      <c r="D4" s="325" t="s">
        <v>128</v>
      </c>
      <c r="E4" s="326" t="s">
        <v>129</v>
      </c>
      <c r="F4" s="326" t="str">
        <f>Echantillon!B13</f>
        <v>P01</v>
      </c>
      <c r="G4" s="325" t="s">
        <v>510</v>
      </c>
      <c r="H4" s="324" t="s">
        <v>65</v>
      </c>
      <c r="I4" s="324" t="s">
        <v>63</v>
      </c>
      <c r="J4" s="324" t="s">
        <v>511</v>
      </c>
      <c r="K4" s="324" t="s">
        <v>512</v>
      </c>
      <c r="L4" s="327" t="s">
        <v>130</v>
      </c>
      <c r="M4" s="328" t="s">
        <v>513</v>
      </c>
      <c r="N4" s="312"/>
      <c r="O4" s="329"/>
      <c r="P4" s="330" t="s">
        <v>433</v>
      </c>
      <c r="Q4" s="331" t="s">
        <v>434</v>
      </c>
      <c r="R4" s="331" t="s">
        <v>439</v>
      </c>
      <c r="S4" s="332" t="s">
        <v>436</v>
      </c>
      <c r="T4" s="333" t="s">
        <v>514</v>
      </c>
      <c r="U4" s="334" t="s">
        <v>515</v>
      </c>
      <c r="V4" s="335" t="s">
        <v>138</v>
      </c>
    </row>
    <row r="5" ht="16.5" customHeight="1">
      <c r="A5" s="312"/>
      <c r="B5" s="225"/>
      <c r="C5" s="225"/>
      <c r="D5" s="225"/>
      <c r="E5" s="326" t="s">
        <v>131</v>
      </c>
      <c r="F5" s="326">
        <f>COUNTIF($F$12:$F$117,"c")</f>
        <v>41</v>
      </c>
      <c r="G5" s="225"/>
      <c r="H5" s="225"/>
      <c r="I5" s="225"/>
      <c r="J5" s="225"/>
      <c r="K5" s="225"/>
      <c r="L5" s="11"/>
      <c r="M5" s="336"/>
      <c r="N5" s="313"/>
      <c r="O5" s="337" t="s">
        <v>141</v>
      </c>
      <c r="P5" s="20">
        <f>COUNTIFS($C$12:$C$117,"A",$F$12:$F$117,"c")</f>
        <v>31</v>
      </c>
      <c r="Q5" s="20">
        <f>COUNTIFS($C$12:$C$117,"A",$F$12:$F$117,"nc")</f>
        <v>0</v>
      </c>
      <c r="R5" s="20">
        <f>COUNTIFS($C$12:$C$117,"A",$F$12:$F$117,"na")</f>
        <v>52</v>
      </c>
      <c r="S5" s="20">
        <f>COUNTIFS($C$12:$C$117,"A",$F$12:$F$117,"nt")</f>
        <v>0</v>
      </c>
      <c r="T5" s="338">
        <f t="shared" ref="T5:T7" si="274">P5+Q5</f>
        <v>31</v>
      </c>
      <c r="U5" s="339">
        <f t="shared" ref="U5:U7" si="275">IF(T5&gt;0,P5/T5,"-")</f>
        <v>1</v>
      </c>
      <c r="V5" s="340">
        <f>U5</f>
        <v>1</v>
      </c>
    </row>
    <row r="6" ht="16.5" customHeight="1">
      <c r="A6" s="312"/>
      <c r="B6" s="225"/>
      <c r="C6" s="225"/>
      <c r="D6" s="225"/>
      <c r="E6" s="326" t="s">
        <v>132</v>
      </c>
      <c r="F6" s="326">
        <f>COUNTIF(F12:F117,"nc")</f>
        <v>2</v>
      </c>
      <c r="G6" s="225"/>
      <c r="H6" s="225"/>
      <c r="I6" s="225"/>
      <c r="J6" s="225"/>
      <c r="K6" s="225"/>
      <c r="L6" s="11"/>
      <c r="M6" s="336"/>
      <c r="N6" s="313"/>
      <c r="O6" s="337" t="s">
        <v>159</v>
      </c>
      <c r="P6" s="20">
        <f>COUNTIFS($C$12:$C$117,"AA",$F$12:$F$117,"c")</f>
        <v>10</v>
      </c>
      <c r="Q6" s="20">
        <f>COUNTIFS($C$12:$C$117,"AA",$F$12:$F$117,"nc")</f>
        <v>2</v>
      </c>
      <c r="R6" s="20">
        <f>COUNTIFS($C$12:$C$117,"AA",$F$12:$F$117,"na")</f>
        <v>11</v>
      </c>
      <c r="S6" s="20">
        <f>COUNTIFS($C$12:$C$117,"AA",$F$12:$F$117,"nt")</f>
        <v>0</v>
      </c>
      <c r="T6" s="338">
        <f t="shared" si="274"/>
        <v>12</v>
      </c>
      <c r="U6" s="339">
        <f t="shared" si="275"/>
        <v>0.83333333333333337</v>
      </c>
      <c r="V6" s="285">
        <f>IF(T6&gt;0,SUM(P5:P6)/SUM(T5:T6),"-")</f>
        <v>0.95348837209302328</v>
      </c>
    </row>
    <row r="7" ht="16.5" customHeight="1">
      <c r="A7" s="312"/>
      <c r="B7" s="225"/>
      <c r="C7" s="225"/>
      <c r="D7" s="225"/>
      <c r="E7" s="326" t="s">
        <v>516</v>
      </c>
      <c r="F7" s="326">
        <f>COUNTIF(F12:F117,"na")</f>
        <v>63</v>
      </c>
      <c r="G7" s="225"/>
      <c r="H7" s="225"/>
      <c r="I7" s="225"/>
      <c r="J7" s="225"/>
      <c r="K7" s="225"/>
      <c r="L7" s="11"/>
      <c r="M7" s="336"/>
      <c r="N7" s="313"/>
      <c r="O7" s="337" t="s">
        <v>502</v>
      </c>
      <c r="P7" s="3">
        <f>COUNTIFS($C$12:$C$117,"AAA",$F$12:$F$117,"c")</f>
        <v>0</v>
      </c>
      <c r="Q7" s="3">
        <f>COUNTIFS($C$12:$C$117,"AAA",$F$12:$F$117,"nc")</f>
        <v>0</v>
      </c>
      <c r="R7" s="3">
        <f>COUNTIFS($C$12:$C$117,"AAA",$F$12:$F$117,"na")</f>
        <v>0</v>
      </c>
      <c r="S7" s="3">
        <f>COUNTIFS($C$12:$C$117,"AAA",$F$12:$F$117,"nt")</f>
        <v>0</v>
      </c>
      <c r="T7" s="338">
        <f t="shared" si="274"/>
        <v>0</v>
      </c>
      <c r="U7" s="339" t="str">
        <f t="shared" si="275"/>
        <v>-</v>
      </c>
      <c r="V7" s="340" t="str">
        <f>IF(T7&gt;0,SUM(P5:P7)/SUM(T5:T7),"-")</f>
        <v>-</v>
      </c>
    </row>
    <row r="8" ht="16.5" customHeight="1">
      <c r="A8" s="312"/>
      <c r="B8" s="225"/>
      <c r="C8" s="225"/>
      <c r="D8" s="225"/>
      <c r="E8" s="326" t="s">
        <v>134</v>
      </c>
      <c r="F8" s="326">
        <f>COUNTIF(F12:F117,"nt")</f>
        <v>0</v>
      </c>
      <c r="G8" s="225"/>
      <c r="H8" s="225"/>
      <c r="I8" s="225"/>
      <c r="J8" s="225"/>
      <c r="K8" s="225"/>
      <c r="L8" s="11"/>
      <c r="M8" s="336"/>
      <c r="N8" s="313"/>
      <c r="O8" s="341" t="s">
        <v>517</v>
      </c>
      <c r="P8" s="342">
        <f t="shared" ref="P8:T8" si="276">SUM(P5:P7)</f>
        <v>41</v>
      </c>
      <c r="Q8" s="342">
        <f t="shared" si="276"/>
        <v>2</v>
      </c>
      <c r="R8" s="342">
        <f t="shared" si="276"/>
        <v>63</v>
      </c>
      <c r="S8" s="342">
        <f t="shared" si="276"/>
        <v>0</v>
      </c>
      <c r="T8" s="343">
        <f t="shared" si="276"/>
        <v>43</v>
      </c>
      <c r="U8" s="339"/>
      <c r="V8" s="337"/>
    </row>
    <row r="9" ht="16.5" customHeight="1">
      <c r="A9" s="312"/>
      <c r="B9" s="225"/>
      <c r="C9" s="225"/>
      <c r="D9" s="225"/>
      <c r="E9" s="326" t="s">
        <v>462</v>
      </c>
      <c r="F9" s="344">
        <f>F5/SUM(F5:F6)</f>
        <v>0.95348837209302328</v>
      </c>
      <c r="G9" s="225"/>
      <c r="H9" s="225"/>
      <c r="I9" s="225"/>
      <c r="J9" s="225"/>
      <c r="K9" s="225"/>
      <c r="L9" s="11"/>
      <c r="M9" s="336"/>
      <c r="N9" s="313"/>
      <c r="O9" s="313"/>
      <c r="P9" s="313"/>
      <c r="Q9" s="313"/>
      <c r="R9" s="313"/>
      <c r="S9" s="313"/>
      <c r="T9" s="313"/>
      <c r="U9" s="313"/>
      <c r="V9" s="313"/>
    </row>
    <row r="10" ht="16.5" customHeight="1">
      <c r="A10" s="312"/>
      <c r="B10" s="227"/>
      <c r="C10" s="227"/>
      <c r="D10" s="227"/>
      <c r="E10" s="326" t="s">
        <v>463</v>
      </c>
      <c r="F10" s="344">
        <f>F6/SUM(F5:F6)</f>
        <v>0.046511627906976744</v>
      </c>
      <c r="G10" s="227"/>
      <c r="H10" s="227"/>
      <c r="I10" s="227"/>
      <c r="J10" s="227"/>
      <c r="K10" s="227"/>
      <c r="L10" s="345"/>
      <c r="M10" s="346"/>
      <c r="N10" s="313"/>
      <c r="O10" s="313"/>
      <c r="P10" s="313"/>
      <c r="Q10" s="313"/>
      <c r="R10" s="313"/>
      <c r="S10" s="313"/>
      <c r="T10" s="313"/>
      <c r="U10" s="313"/>
      <c r="V10" s="313"/>
    </row>
    <row r="11" ht="16.5">
      <c r="A11" s="312"/>
      <c r="B11" s="183"/>
      <c r="C11" s="183"/>
      <c r="D11" s="183"/>
      <c r="E11" s="347"/>
      <c r="F11" s="183"/>
      <c r="G11" s="183"/>
      <c r="H11" s="348"/>
      <c r="I11" s="348"/>
      <c r="J11" s="348"/>
      <c r="K11" s="348"/>
      <c r="L11" s="349"/>
      <c r="M11" s="350"/>
      <c r="N11" s="313"/>
      <c r="O11" s="313"/>
      <c r="P11" s="313"/>
      <c r="Q11" s="313"/>
      <c r="R11" s="313"/>
      <c r="S11" s="313"/>
      <c r="T11" s="313"/>
      <c r="U11" s="313"/>
      <c r="V11" s="313"/>
    </row>
    <row r="12" ht="63" hidden="1" customHeight="1">
      <c r="A12" s="351" t="s">
        <v>39</v>
      </c>
      <c r="B12" s="352" t="str">
        <f>Résultats!B13</f>
        <v>1.1</v>
      </c>
      <c r="C12" s="337" t="str">
        <f>Résultats!C13</f>
        <v>A</v>
      </c>
      <c r="D12" s="337" t="str">
        <f>Résultats!E13</f>
        <v>x</v>
      </c>
      <c r="E12" s="353" t="str">
        <f>Résultats!F13</f>
        <v xml:space="preserve">Chaque image porteuse d’information a-t-elle une alternative textuelle ?</v>
      </c>
      <c r="F12" s="337" t="s">
        <v>496</v>
      </c>
      <c r="G12" s="337"/>
      <c r="H12" s="31"/>
      <c r="I12" s="31"/>
      <c r="J12" s="31"/>
      <c r="K12" s="31"/>
      <c r="L12" s="354"/>
      <c r="M12" s="355"/>
      <c r="N12" s="5"/>
      <c r="O12" s="5"/>
      <c r="P12" s="5"/>
      <c r="Q12" s="5"/>
      <c r="R12" s="5"/>
      <c r="S12" s="5"/>
      <c r="T12" s="5"/>
      <c r="U12" s="5"/>
      <c r="V12" s="5"/>
    </row>
    <row r="13" ht="62.25" customHeight="1">
      <c r="A13" s="225"/>
      <c r="B13" s="352" t="str">
        <f>Résultats!B14</f>
        <v>1.2</v>
      </c>
      <c r="C13" s="337" t="str">
        <f>Résultats!C14</f>
        <v>A</v>
      </c>
      <c r="D13" s="337">
        <f>Résultats!E14</f>
        <v>0</v>
      </c>
      <c r="E13" s="353" t="str">
        <f>Résultats!F14</f>
        <v xml:space="preserve">Chaque image de décoration est-elle correctement ignorée par les technologies d’assistance ?</v>
      </c>
      <c r="F13" s="337" t="s">
        <v>494</v>
      </c>
      <c r="G13" s="337"/>
      <c r="H13" s="31" t="s">
        <v>474</v>
      </c>
      <c r="I13" s="31" t="s">
        <v>473</v>
      </c>
      <c r="J13" s="31" t="s">
        <v>518</v>
      </c>
      <c r="K13" s="31" t="s">
        <v>519</v>
      </c>
      <c r="L13" s="356" t="s">
        <v>520</v>
      </c>
      <c r="M13" s="355"/>
      <c r="N13" s="5"/>
      <c r="O13" s="5"/>
      <c r="P13" s="5"/>
      <c r="Q13" s="5"/>
      <c r="R13" s="5"/>
      <c r="S13" s="5"/>
      <c r="T13" s="5"/>
      <c r="U13" s="5"/>
      <c r="V13" s="5"/>
    </row>
    <row r="14" ht="62.25" hidden="1" customHeight="1">
      <c r="A14" s="225"/>
      <c r="B14" s="352" t="str">
        <f>Résultats!B15</f>
        <v>1.3</v>
      </c>
      <c r="C14" s="337" t="str">
        <f>Résultats!C15</f>
        <v>A</v>
      </c>
      <c r="D14" s="337">
        <f>Résultats!E15</f>
        <v>0</v>
      </c>
      <c r="E14" s="353" t="str">
        <f>Résultats!F15</f>
        <v xml:space="preserve">Pour chaque image porteuse d’information ayant une alternative textuelle, cette alternative est-elle pertinente (hors cas particuliers) ?</v>
      </c>
      <c r="F14" s="337" t="s">
        <v>496</v>
      </c>
      <c r="G14" s="337"/>
      <c r="H14" s="31"/>
      <c r="I14" s="31"/>
      <c r="J14" s="31"/>
      <c r="K14" s="31"/>
      <c r="L14" s="354"/>
      <c r="M14" s="355"/>
      <c r="N14" s="5"/>
      <c r="O14" s="5"/>
      <c r="P14" s="5"/>
      <c r="Q14" s="5"/>
      <c r="R14" s="5"/>
      <c r="S14" s="5"/>
      <c r="T14" s="5"/>
      <c r="U14" s="5"/>
      <c r="V14" s="5"/>
    </row>
    <row r="15" ht="62.25" hidden="1" customHeight="1">
      <c r="A15" s="225"/>
      <c r="B15" s="352" t="str">
        <f>Résultats!B16</f>
        <v>1.4</v>
      </c>
      <c r="C15" s="337" t="str">
        <f>Résultats!C16</f>
        <v>A</v>
      </c>
      <c r="D15" s="337">
        <f>Résultats!E16</f>
        <v>0</v>
      </c>
      <c r="E15" s="353" t="str">
        <f>Résultats!F16</f>
        <v xml:space="preserve">Pour chaque image utilisée comme CAPTCHA ou comme image-test, ayant une alternative textuelle, cette alternative permet-elle d’identifier la nature et la fonction de l’image ?</v>
      </c>
      <c r="F15" s="337" t="s">
        <v>496</v>
      </c>
      <c r="G15" s="337"/>
      <c r="H15" s="31"/>
      <c r="I15" s="31"/>
      <c r="J15" s="31"/>
      <c r="K15" s="31"/>
      <c r="L15" s="354"/>
      <c r="M15" s="355"/>
      <c r="N15" s="5"/>
      <c r="O15" s="5"/>
      <c r="P15" s="5"/>
      <c r="Q15" s="5"/>
      <c r="R15" s="5"/>
      <c r="S15" s="5"/>
      <c r="T15" s="5"/>
      <c r="U15" s="5"/>
      <c r="V15" s="5"/>
    </row>
    <row r="16" ht="62.25" hidden="1" customHeight="1">
      <c r="A16" s="225"/>
      <c r="B16" s="352" t="str">
        <f>Résultats!B17</f>
        <v>1.5</v>
      </c>
      <c r="C16" s="337" t="str">
        <f>Résultats!C17</f>
        <v>A</v>
      </c>
      <c r="D16" s="337">
        <f>Résultats!E17</f>
        <v>0</v>
      </c>
      <c r="E16" s="353" t="str">
        <f>Résultats!F17</f>
        <v xml:space="preserve">Pour chaque image utilisée comme CAPTCHA, une solution d’accès alternatif au contenu ou à la fonction du CAPTCHA est-elle présente ?</v>
      </c>
      <c r="F16" s="337" t="s">
        <v>496</v>
      </c>
      <c r="G16" s="337"/>
      <c r="H16" s="31"/>
      <c r="I16" s="31"/>
      <c r="J16" s="31"/>
      <c r="K16" s="31"/>
      <c r="L16" s="354"/>
      <c r="M16" s="355"/>
      <c r="N16" s="5"/>
      <c r="O16" s="5"/>
      <c r="P16" s="5"/>
      <c r="Q16" s="5"/>
      <c r="R16" s="5"/>
      <c r="S16" s="5"/>
      <c r="T16" s="5"/>
      <c r="U16" s="5"/>
      <c r="V16" s="5"/>
    </row>
    <row r="17" ht="62.25" hidden="1" customHeight="1">
      <c r="A17" s="225"/>
      <c r="B17" s="352" t="str">
        <f>Résultats!B18</f>
        <v>1.6</v>
      </c>
      <c r="C17" s="337" t="str">
        <f>Résultats!C18</f>
        <v>A</v>
      </c>
      <c r="D17" s="337">
        <f>Résultats!E18</f>
        <v>0</v>
      </c>
      <c r="E17" s="353" t="str">
        <f>Résultats!F18</f>
        <v xml:space="preserve">Chaque image porteuse d’information a-t-elle, si nécessaire, une description détaillée ?</v>
      </c>
      <c r="F17" s="337" t="s">
        <v>496</v>
      </c>
      <c r="G17" s="337"/>
      <c r="H17" s="31"/>
      <c r="I17" s="31"/>
      <c r="J17" s="31"/>
      <c r="K17" s="31"/>
      <c r="L17" s="354"/>
      <c r="M17" s="355"/>
      <c r="N17" s="5"/>
      <c r="O17" s="5"/>
      <c r="P17" s="5"/>
      <c r="Q17" s="5"/>
      <c r="R17" s="5"/>
      <c r="S17" s="5"/>
      <c r="T17" s="5"/>
      <c r="U17" s="5"/>
      <c r="V17" s="5"/>
    </row>
    <row r="18" ht="62.25" hidden="1" customHeight="1">
      <c r="A18" s="225"/>
      <c r="B18" s="352" t="str">
        <f>Résultats!B19</f>
        <v>1.7</v>
      </c>
      <c r="C18" s="337" t="str">
        <f>Résultats!C19</f>
        <v>A</v>
      </c>
      <c r="D18" s="337">
        <f>Résultats!E19</f>
        <v>0</v>
      </c>
      <c r="E18" s="353" t="str">
        <f>Résultats!F19</f>
        <v xml:space="preserve">Pour chaque image porteuse d’information ayant une description détaillée, cette description est-elle pertinente ?</v>
      </c>
      <c r="F18" s="337" t="s">
        <v>496</v>
      </c>
      <c r="G18" s="337"/>
      <c r="H18" s="31"/>
      <c r="I18" s="31"/>
      <c r="J18" s="31"/>
      <c r="K18" s="31"/>
      <c r="L18" s="354"/>
      <c r="M18" s="355"/>
      <c r="N18" s="357"/>
      <c r="O18" s="357"/>
      <c r="P18" s="357"/>
      <c r="Q18" s="357"/>
      <c r="R18" s="357"/>
      <c r="S18" s="357"/>
      <c r="T18" s="357"/>
      <c r="U18" s="357"/>
      <c r="V18" s="357"/>
    </row>
    <row r="19" ht="62.25" hidden="1" customHeight="1">
      <c r="A19" s="225"/>
      <c r="B19" s="352" t="str">
        <f>Résultats!B20</f>
        <v>1.8</v>
      </c>
      <c r="C19" s="337" t="str">
        <f>Résultats!C20</f>
        <v>AA</v>
      </c>
      <c r="D19" s="337">
        <f>Résultats!E20</f>
        <v>0</v>
      </c>
      <c r="E19" s="32" t="str">
        <f>Résultats!F20</f>
        <v xml:space="preserve">Chaque image texte porteuse d’information, en l’absence d’un mécanisme de remplacement, doit si possible être remplacée par du texte stylé. Cette règle est-elle respectée (hors cas particuliers) ?</v>
      </c>
      <c r="F19" s="337" t="s">
        <v>496</v>
      </c>
      <c r="G19" s="337"/>
      <c r="H19" s="31"/>
      <c r="I19" s="31"/>
      <c r="J19" s="31"/>
      <c r="K19" s="31"/>
      <c r="L19" s="354"/>
      <c r="M19" s="355"/>
      <c r="N19" s="4"/>
      <c r="O19" s="4"/>
      <c r="P19" s="4"/>
      <c r="Q19" s="4"/>
      <c r="R19" s="4"/>
      <c r="S19" s="4"/>
      <c r="T19" s="358"/>
      <c r="U19" s="358"/>
      <c r="V19" s="5"/>
    </row>
    <row r="20" ht="62.25" hidden="1" customHeight="1">
      <c r="A20" s="227"/>
      <c r="B20" s="352" t="str">
        <f>Résultats!B21</f>
        <v>1.9</v>
      </c>
      <c r="C20" s="337" t="str">
        <f>Résultats!C21</f>
        <v>A</v>
      </c>
      <c r="D20" s="337">
        <f>Résultats!E21</f>
        <v>0</v>
      </c>
      <c r="E20" s="353" t="str">
        <f>Résultats!F21</f>
        <v xml:space="preserve">Chaque légende d’image est-elle, si nécessaire, correctement reliée à l’image correspondante ?</v>
      </c>
      <c r="F20" s="337" t="s">
        <v>496</v>
      </c>
      <c r="G20" s="337"/>
      <c r="H20" s="31"/>
      <c r="I20" s="31"/>
      <c r="J20" s="31"/>
      <c r="K20" s="31"/>
      <c r="L20" s="354"/>
      <c r="M20" s="355"/>
      <c r="N20" s="5"/>
      <c r="O20" s="5"/>
      <c r="P20" s="5"/>
      <c r="Q20" s="5"/>
      <c r="R20" s="5"/>
      <c r="S20" s="5"/>
      <c r="T20" s="5"/>
      <c r="U20" s="5"/>
      <c r="V20" s="5"/>
    </row>
    <row r="21" ht="62.25" hidden="1" customHeight="1">
      <c r="A21" s="351" t="s">
        <v>86</v>
      </c>
      <c r="B21" s="352" t="str">
        <f>Résultats!B22</f>
        <v>2.1</v>
      </c>
      <c r="C21" s="337" t="str">
        <f>Résultats!C22</f>
        <v>A</v>
      </c>
      <c r="D21" s="337">
        <f>Résultats!E22</f>
        <v>0</v>
      </c>
      <c r="E21" s="353" t="str">
        <f>Résultats!F22</f>
        <v xml:space="preserve">Chaque cadre a-t-il un titre de cadre ?</v>
      </c>
      <c r="F21" s="337" t="s">
        <v>496</v>
      </c>
      <c r="G21" s="337"/>
      <c r="H21" s="31"/>
      <c r="I21" s="31"/>
      <c r="J21" s="31"/>
      <c r="K21" s="31"/>
      <c r="L21" s="354"/>
      <c r="M21" s="355"/>
      <c r="N21" s="5"/>
      <c r="O21" s="5"/>
      <c r="P21" s="5"/>
      <c r="Q21" s="5"/>
      <c r="R21" s="5"/>
      <c r="S21" s="5"/>
      <c r="T21" s="5"/>
      <c r="U21" s="5"/>
      <c r="V21" s="5"/>
    </row>
    <row r="22" ht="62.25" hidden="1" customHeight="1">
      <c r="A22" s="227"/>
      <c r="B22" s="352" t="str">
        <f>Résultats!B23</f>
        <v>2.2</v>
      </c>
      <c r="C22" s="337" t="str">
        <f>Résultats!C23</f>
        <v>A</v>
      </c>
      <c r="D22" s="337">
        <f>Résultats!E23</f>
        <v>0</v>
      </c>
      <c r="E22" s="353" t="str">
        <f>Résultats!F23</f>
        <v xml:space="preserve">Pour chaque cadre ayant un titre de cadre, ce titre de cadre est-il pertinent ?</v>
      </c>
      <c r="F22" s="337" t="s">
        <v>496</v>
      </c>
      <c r="G22" s="337"/>
      <c r="H22" s="31"/>
      <c r="I22" s="31"/>
      <c r="J22" s="31"/>
      <c r="K22" s="31"/>
      <c r="L22" s="354"/>
      <c r="M22" s="355"/>
      <c r="N22" s="5"/>
      <c r="O22" s="5"/>
      <c r="P22" s="5"/>
      <c r="Q22" s="5"/>
      <c r="R22" s="5"/>
      <c r="S22" s="5"/>
      <c r="T22" s="5"/>
      <c r="U22" s="5"/>
      <c r="V22" s="5"/>
    </row>
    <row r="23" ht="62.25" hidden="1" customHeight="1">
      <c r="A23" s="351" t="s">
        <v>87</v>
      </c>
      <c r="B23" s="352" t="str">
        <f>Résultats!B24</f>
        <v>3.1</v>
      </c>
      <c r="C23" s="337" t="str">
        <f>Résultats!C24</f>
        <v>A</v>
      </c>
      <c r="D23" s="337" t="str">
        <f>Résultats!E24</f>
        <v>x</v>
      </c>
      <c r="E23" s="353" t="str">
        <f>Résultats!F24</f>
        <v xml:space="preserve">Dans chaque page web, l’information ne doit pas être donnée uniquement par la couleur. Cette règle est-elle respectée ?</v>
      </c>
      <c r="F23" s="337" t="s">
        <v>494</v>
      </c>
      <c r="G23" s="337"/>
      <c r="H23" s="31"/>
      <c r="I23" s="31"/>
      <c r="J23" s="31"/>
      <c r="K23" s="31"/>
      <c r="L23" s="354"/>
      <c r="M23" s="355"/>
      <c r="N23" s="5"/>
      <c r="O23" s="5"/>
      <c r="P23" s="5"/>
      <c r="Q23" s="5"/>
      <c r="R23" s="5"/>
      <c r="S23" s="5"/>
      <c r="T23" s="5"/>
      <c r="U23" s="5"/>
      <c r="V23" s="5"/>
    </row>
    <row r="24" ht="62.25" customHeight="1">
      <c r="A24" s="225"/>
      <c r="B24" s="352" t="str">
        <f>Résultats!B25</f>
        <v>3.2</v>
      </c>
      <c r="C24" s="337" t="str">
        <f>Résultats!C25</f>
        <v>AA</v>
      </c>
      <c r="D24" s="337">
        <f>Résultats!E25</f>
        <v>0</v>
      </c>
      <c r="E24" s="353" t="str">
        <f>Résultats!F25</f>
        <v xml:space="preserve">Dans chaque page web, le contraste entre la couleur du texte et la couleur de son arrière-plan est-il suffisamment élevé (hors cas particuliers) ?</v>
      </c>
      <c r="F24" s="337" t="s">
        <v>495</v>
      </c>
      <c r="G24" s="337"/>
      <c r="H24" s="31" t="s">
        <v>465</v>
      </c>
      <c r="I24" s="31" t="s">
        <v>476</v>
      </c>
      <c r="J24" s="31" t="s">
        <v>521</v>
      </c>
      <c r="K24" s="31"/>
      <c r="L24" s="354"/>
      <c r="M24" s="355"/>
      <c r="N24" s="5"/>
      <c r="O24" s="5"/>
      <c r="P24" s="5"/>
      <c r="Q24" s="5"/>
      <c r="R24" s="5"/>
      <c r="S24" s="5"/>
      <c r="T24" s="5"/>
      <c r="U24" s="5"/>
      <c r="V24" s="5"/>
    </row>
    <row r="25" ht="62.25" hidden="1" customHeight="1">
      <c r="A25" s="227"/>
      <c r="B25" s="352" t="str">
        <f>Résultats!B26</f>
        <v>3.3</v>
      </c>
      <c r="C25" s="337" t="str">
        <f>Résultats!C26</f>
        <v>AA</v>
      </c>
      <c r="D25" s="337">
        <f>Résultats!E26</f>
        <v>0</v>
      </c>
      <c r="E25" s="353" t="str">
        <f>Résultats!F26</f>
        <v xml:space="preserve">Dans chaque page web, les couleurs utilisées dans les composants d’interface ou les éléments graphiques porteurs d’informations sont-elles suffisamment contrastées (hors cas particuliers) ?</v>
      </c>
      <c r="F25" s="337" t="s">
        <v>494</v>
      </c>
      <c r="G25" s="337"/>
      <c r="H25" s="31"/>
      <c r="I25" s="31"/>
      <c r="J25" s="31"/>
      <c r="K25" s="31"/>
      <c r="L25" s="354"/>
      <c r="M25" s="355"/>
      <c r="N25" s="5"/>
      <c r="O25" s="5"/>
      <c r="P25" s="5"/>
      <c r="Q25" s="5"/>
      <c r="R25" s="5"/>
      <c r="S25" s="5"/>
      <c r="T25" s="5"/>
      <c r="U25" s="5"/>
      <c r="V25" s="5"/>
    </row>
    <row r="26" ht="62.25" hidden="1" customHeight="1">
      <c r="A26" s="351" t="s">
        <v>88</v>
      </c>
      <c r="B26" s="352" t="str">
        <f>Résultats!B27</f>
        <v>4.1</v>
      </c>
      <c r="C26" s="337" t="str">
        <f>Résultats!C27</f>
        <v>A</v>
      </c>
      <c r="D26" s="337" t="str">
        <f>Résultats!E27</f>
        <v>x</v>
      </c>
      <c r="E26" s="353" t="str">
        <f>Résultats!F27</f>
        <v xml:space="preserve">Chaque média temporel pré-enregistré a-t-il, si nécessaire, une transcription textuelle ou une audiodescription (hors cas particuliers) ?</v>
      </c>
      <c r="F26" s="337" t="s">
        <v>494</v>
      </c>
      <c r="G26" s="337"/>
      <c r="H26" s="31"/>
      <c r="I26" s="31"/>
      <c r="J26" s="31"/>
      <c r="K26" s="31"/>
      <c r="L26" s="354"/>
      <c r="M26" s="355"/>
      <c r="N26" s="5"/>
      <c r="O26" s="5"/>
      <c r="P26" s="5"/>
      <c r="Q26" s="5"/>
      <c r="R26" s="5"/>
      <c r="S26" s="5"/>
      <c r="T26" s="5"/>
      <c r="U26" s="5"/>
      <c r="V26" s="5"/>
    </row>
    <row r="27" ht="62.25" hidden="1" customHeight="1">
      <c r="A27" s="225"/>
      <c r="B27" s="352" t="str">
        <f>Résultats!B28</f>
        <v>4.2</v>
      </c>
      <c r="C27" s="337" t="str">
        <f>Résultats!C28</f>
        <v>A</v>
      </c>
      <c r="D27" s="337">
        <f>Résultats!E28</f>
        <v>0</v>
      </c>
      <c r="E27" s="353" t="str">
        <f>Résultats!F28</f>
        <v xml:space="preserve">Pour chaque média temporel pré-enregistré ayant une transcription textuelle ou une audiodescription synchronisée, celles-ci sont-elles pertinentes (hors cas particuliers) ?</v>
      </c>
      <c r="F27" s="337" t="s">
        <v>494</v>
      </c>
      <c r="G27" s="337"/>
      <c r="H27" s="31"/>
      <c r="I27" s="31"/>
      <c r="J27" s="31"/>
      <c r="K27" s="31"/>
      <c r="L27" s="354"/>
      <c r="M27" s="355"/>
      <c r="N27" s="5"/>
      <c r="O27" s="5"/>
      <c r="P27" s="5"/>
      <c r="Q27" s="5"/>
      <c r="R27" s="5"/>
      <c r="S27" s="5"/>
      <c r="T27" s="5"/>
      <c r="U27" s="5"/>
      <c r="V27" s="5"/>
    </row>
    <row r="28" ht="62.25" hidden="1" customHeight="1">
      <c r="A28" s="225"/>
      <c r="B28" s="352" t="str">
        <f>Résultats!B29</f>
        <v>4.3</v>
      </c>
      <c r="C28" s="337" t="str">
        <f>Résultats!C29</f>
        <v>A</v>
      </c>
      <c r="D28" s="337">
        <f>Résultats!E29</f>
        <v>0</v>
      </c>
      <c r="E28" s="353" t="str">
        <f>Résultats!F29</f>
        <v xml:space="preserve">Chaque média temporel synchronisé pré-enregistré a-t-il, si nécessaire, des sous-titres synchronisés (hors cas particuliers) ?</v>
      </c>
      <c r="F28" s="337" t="s">
        <v>496</v>
      </c>
      <c r="G28" s="337"/>
      <c r="H28" s="31"/>
      <c r="I28" s="31"/>
      <c r="J28" s="31"/>
      <c r="K28" s="31"/>
      <c r="L28" s="354"/>
      <c r="M28" s="355"/>
      <c r="N28" s="5"/>
      <c r="O28" s="5"/>
      <c r="P28" s="5"/>
      <c r="Q28" s="5"/>
      <c r="R28" s="5"/>
      <c r="S28" s="5"/>
      <c r="T28" s="5"/>
      <c r="U28" s="5"/>
      <c r="V28" s="5"/>
    </row>
    <row r="29" ht="62.25" hidden="1" customHeight="1">
      <c r="A29" s="225"/>
      <c r="B29" s="352" t="str">
        <f>Résultats!B30</f>
        <v>4.4</v>
      </c>
      <c r="C29" s="337" t="str">
        <f>Résultats!C30</f>
        <v>A</v>
      </c>
      <c r="D29" s="337">
        <f>Résultats!E30</f>
        <v>0</v>
      </c>
      <c r="E29" s="353" t="str">
        <f>Résultats!F30</f>
        <v xml:space="preserve">Pour chaque média temporel synchronisé pré-enregistré ayant des sous-titres synchronisés, ces sous-titres sont-ils pertinents ?</v>
      </c>
      <c r="F29" s="337" t="s">
        <v>496</v>
      </c>
      <c r="G29" s="337"/>
      <c r="H29" s="31"/>
      <c r="I29" s="31"/>
      <c r="J29" s="31"/>
      <c r="K29" s="31"/>
      <c r="L29" s="354"/>
      <c r="M29" s="355"/>
      <c r="N29" s="5"/>
      <c r="O29" s="5"/>
      <c r="P29" s="5"/>
      <c r="Q29" s="5"/>
      <c r="R29" s="5"/>
      <c r="S29" s="5"/>
      <c r="T29" s="5"/>
      <c r="U29" s="5"/>
      <c r="V29" s="5"/>
    </row>
    <row r="30" ht="62.25" customHeight="1">
      <c r="A30" s="225"/>
      <c r="B30" s="352" t="str">
        <f>Résultats!B31</f>
        <v>4.5</v>
      </c>
      <c r="C30" s="337" t="str">
        <f>Résultats!C31</f>
        <v>AA</v>
      </c>
      <c r="D30" s="337">
        <f>Résultats!E31</f>
        <v>0</v>
      </c>
      <c r="E30" s="353" t="str">
        <f>Résultats!F31</f>
        <v xml:space="preserve">Chaque média temporel pré-enregistré a-t-il, si nécessaire, une audiodescription synchronisée (hors cas particuliers) ?</v>
      </c>
      <c r="F30" s="337" t="s">
        <v>495</v>
      </c>
      <c r="G30" s="337"/>
      <c r="H30" s="31" t="s">
        <v>471</v>
      </c>
      <c r="I30" s="31" t="s">
        <v>476</v>
      </c>
      <c r="J30" s="31" t="s">
        <v>522</v>
      </c>
      <c r="K30" s="31"/>
      <c r="L30" s="354"/>
      <c r="M30" s="355"/>
      <c r="N30" s="5"/>
      <c r="O30" s="5"/>
      <c r="P30" s="5"/>
      <c r="Q30" s="5"/>
      <c r="R30" s="5"/>
      <c r="S30" s="5"/>
      <c r="T30" s="5"/>
      <c r="U30" s="5"/>
      <c r="V30" s="5"/>
    </row>
    <row r="31" ht="62.25" hidden="1" customHeight="1">
      <c r="A31" s="225"/>
      <c r="B31" s="352" t="str">
        <f>Résultats!B32</f>
        <v>4.6</v>
      </c>
      <c r="C31" s="337" t="str">
        <f>Résultats!C32</f>
        <v>AA</v>
      </c>
      <c r="D31" s="337">
        <f>Résultats!E32</f>
        <v>0</v>
      </c>
      <c r="E31" s="353" t="str">
        <f>Résultats!F32</f>
        <v xml:space="preserve">Pour chaque média temporel pré-enregistré ayant une audiodescription synchronisée, celle-ci est-elle pertinente ?</v>
      </c>
      <c r="F31" s="337" t="s">
        <v>496</v>
      </c>
      <c r="G31" s="337"/>
      <c r="H31" s="31"/>
      <c r="I31" s="31"/>
      <c r="J31" s="31"/>
      <c r="K31" s="31"/>
      <c r="L31" s="354"/>
      <c r="M31" s="355"/>
      <c r="N31" s="5"/>
      <c r="O31" s="5"/>
      <c r="P31" s="5"/>
      <c r="Q31" s="5"/>
      <c r="R31" s="5"/>
      <c r="S31" s="5"/>
      <c r="T31" s="5"/>
      <c r="U31" s="5"/>
      <c r="V31" s="5"/>
    </row>
    <row r="32" ht="62.25" hidden="1" customHeight="1">
      <c r="A32" s="225"/>
      <c r="B32" s="352" t="str">
        <f>Résultats!B33</f>
        <v>4.7</v>
      </c>
      <c r="C32" s="337" t="str">
        <f>Résultats!C33</f>
        <v>A</v>
      </c>
      <c r="D32" s="337">
        <f>Résultats!E33</f>
        <v>0</v>
      </c>
      <c r="E32" s="353" t="str">
        <f>Résultats!F33</f>
        <v xml:space="preserve">Chaque média temporel est-il clairement identifiable (hors cas particuliers) ?</v>
      </c>
      <c r="F32" s="337" t="s">
        <v>494</v>
      </c>
      <c r="G32" s="337"/>
      <c r="H32" s="31"/>
      <c r="I32" s="31"/>
      <c r="J32" s="31"/>
      <c r="K32" s="31"/>
      <c r="L32" s="354"/>
      <c r="M32" s="355"/>
      <c r="N32" s="5"/>
      <c r="O32" s="5"/>
      <c r="P32" s="5"/>
      <c r="Q32" s="5"/>
      <c r="R32" s="5"/>
      <c r="S32" s="5"/>
      <c r="T32" s="5"/>
      <c r="U32" s="5"/>
      <c r="V32" s="5"/>
    </row>
    <row r="33" ht="62.25" hidden="1" customHeight="1">
      <c r="A33" s="225"/>
      <c r="B33" s="352" t="str">
        <f>Résultats!B34</f>
        <v>4.8</v>
      </c>
      <c r="C33" s="337" t="str">
        <f>Résultats!C34</f>
        <v>A</v>
      </c>
      <c r="D33" s="337">
        <f>Résultats!E34</f>
        <v>0</v>
      </c>
      <c r="E33" s="353" t="str">
        <f>Résultats!F34</f>
        <v xml:space="preserve">Chaque média non temporel a-t-il, si nécessaire, une alternative (hors cas particuliers) ?</v>
      </c>
      <c r="F33" s="337" t="s">
        <v>496</v>
      </c>
      <c r="G33" s="337"/>
      <c r="H33" s="31"/>
      <c r="I33" s="31"/>
      <c r="J33" s="31"/>
      <c r="K33" s="31"/>
      <c r="L33" s="354"/>
      <c r="M33" s="355"/>
      <c r="N33" s="5"/>
      <c r="O33" s="5"/>
      <c r="P33" s="5"/>
      <c r="Q33" s="5"/>
      <c r="R33" s="5"/>
      <c r="S33" s="5"/>
      <c r="T33" s="5"/>
      <c r="U33" s="5"/>
      <c r="V33" s="5"/>
    </row>
    <row r="34" ht="62.25" hidden="1" customHeight="1">
      <c r="A34" s="225"/>
      <c r="B34" s="352" t="str">
        <f>Résultats!B35</f>
        <v>4.9</v>
      </c>
      <c r="C34" s="337" t="str">
        <f>Résultats!C35</f>
        <v>A</v>
      </c>
      <c r="D34" s="337">
        <f>Résultats!E35</f>
        <v>0</v>
      </c>
      <c r="E34" s="353" t="str">
        <f>Résultats!F35</f>
        <v xml:space="preserve">Pour chaque média non temporel ayant une alternative, cette alternative est-elle pertinente ?</v>
      </c>
      <c r="F34" s="337" t="s">
        <v>496</v>
      </c>
      <c r="G34" s="337"/>
      <c r="H34" s="31"/>
      <c r="I34" s="31"/>
      <c r="J34" s="31"/>
      <c r="K34" s="31"/>
      <c r="L34" s="354"/>
      <c r="M34" s="355"/>
      <c r="N34" s="5"/>
      <c r="O34" s="5"/>
      <c r="P34" s="5"/>
      <c r="Q34" s="5"/>
      <c r="R34" s="5"/>
      <c r="S34" s="5"/>
      <c r="T34" s="5"/>
      <c r="U34" s="5"/>
      <c r="V34" s="5"/>
    </row>
    <row r="35" ht="62.25" hidden="1" customHeight="1">
      <c r="A35" s="225"/>
      <c r="B35" s="352" t="str">
        <f>Résultats!B36</f>
        <v>4.10</v>
      </c>
      <c r="C35" s="337" t="str">
        <f>Résultats!C36</f>
        <v>A</v>
      </c>
      <c r="D35" s="337" t="str">
        <f>Résultats!E36</f>
        <v>x</v>
      </c>
      <c r="E35" s="353" t="str">
        <f>Résultats!F36</f>
        <v xml:space="preserve">Chaque son déclenché automatiquement est-il contrôlable par l’utilisateur ?</v>
      </c>
      <c r="F35" s="337" t="s">
        <v>496</v>
      </c>
      <c r="G35" s="337"/>
      <c r="H35" s="31"/>
      <c r="I35" s="31"/>
      <c r="J35" s="31"/>
      <c r="K35" s="31"/>
      <c r="L35" s="354"/>
      <c r="M35" s="355"/>
      <c r="N35" s="5"/>
      <c r="O35" s="5"/>
      <c r="P35" s="5"/>
      <c r="Q35" s="5"/>
      <c r="R35" s="5"/>
      <c r="S35" s="5"/>
      <c r="T35" s="5"/>
      <c r="U35" s="5"/>
      <c r="V35" s="5"/>
    </row>
    <row r="36" ht="62.25" hidden="1" customHeight="1">
      <c r="A36" s="225"/>
      <c r="B36" s="352" t="str">
        <f>Résultats!B37</f>
        <v>4.11</v>
      </c>
      <c r="C36" s="337" t="str">
        <f>Résultats!C37</f>
        <v>A</v>
      </c>
      <c r="D36" s="337">
        <f>Résultats!E37</f>
        <v>0</v>
      </c>
      <c r="E36" s="353" t="str">
        <f>Résultats!F37</f>
        <v xml:space="preserve">La consultation de chaque média temporel est-elle, si nécessaire, contrôlable par le clavier et tout dispositif de pointage ?</v>
      </c>
      <c r="F36" s="337" t="s">
        <v>494</v>
      </c>
      <c r="G36" s="337"/>
      <c r="H36" s="31"/>
      <c r="I36" s="31"/>
      <c r="J36" s="31"/>
      <c r="K36" s="31"/>
      <c r="L36" s="354"/>
      <c r="M36" s="355"/>
      <c r="N36" s="5"/>
      <c r="O36" s="5"/>
      <c r="P36" s="5"/>
      <c r="Q36" s="5"/>
      <c r="R36" s="5"/>
      <c r="S36" s="5"/>
      <c r="T36" s="5"/>
      <c r="U36" s="5"/>
      <c r="V36" s="5"/>
    </row>
    <row r="37" ht="62.25" hidden="1" customHeight="1">
      <c r="A37" s="225"/>
      <c r="B37" s="352" t="str">
        <f>Résultats!B38</f>
        <v>4.12</v>
      </c>
      <c r="C37" s="337" t="str">
        <f>Résultats!C38</f>
        <v>A</v>
      </c>
      <c r="D37" s="337">
        <f>Résultats!E38</f>
        <v>0</v>
      </c>
      <c r="E37" s="353" t="str">
        <f>Résultats!F38</f>
        <v xml:space="preserve">La consultation de chaque média non temporel est-elle contrôlable par le clavier et tout dispositif de pointage ?</v>
      </c>
      <c r="F37" s="337" t="s">
        <v>496</v>
      </c>
      <c r="G37" s="337"/>
      <c r="H37" s="31"/>
      <c r="I37" s="31"/>
      <c r="J37" s="31"/>
      <c r="K37" s="31"/>
      <c r="L37" s="354"/>
      <c r="M37" s="355"/>
      <c r="N37" s="5"/>
      <c r="O37" s="5"/>
      <c r="P37" s="5"/>
      <c r="Q37" s="5"/>
      <c r="R37" s="5"/>
      <c r="S37" s="5"/>
      <c r="T37" s="5"/>
      <c r="U37" s="5"/>
      <c r="V37" s="5"/>
    </row>
    <row r="38" ht="62.25" hidden="1" customHeight="1">
      <c r="A38" s="227"/>
      <c r="B38" s="352" t="str">
        <f>Résultats!B39</f>
        <v>4.13</v>
      </c>
      <c r="C38" s="337" t="str">
        <f>Résultats!C39</f>
        <v>A</v>
      </c>
      <c r="D38" s="337">
        <f>Résultats!E39</f>
        <v>0</v>
      </c>
      <c r="E38" s="353" t="str">
        <f>Résultats!F39</f>
        <v xml:space="preserve">Chaque média temporel et non temporel est-il compatible avec les technologies d’assistance (hors cas particuliers) ?</v>
      </c>
      <c r="F38" s="337" t="s">
        <v>494</v>
      </c>
      <c r="G38" s="337"/>
      <c r="H38" s="31"/>
      <c r="I38" s="31"/>
      <c r="J38" s="31"/>
      <c r="K38" s="31"/>
      <c r="L38" s="354"/>
      <c r="M38" s="355"/>
      <c r="N38" s="5"/>
      <c r="O38" s="5"/>
      <c r="P38" s="5"/>
      <c r="Q38" s="5"/>
      <c r="R38" s="5"/>
      <c r="S38" s="5"/>
      <c r="T38" s="5"/>
      <c r="U38" s="5"/>
      <c r="V38" s="5"/>
    </row>
    <row r="39" ht="62.25" hidden="1" customHeight="1">
      <c r="A39" s="351" t="s">
        <v>89</v>
      </c>
      <c r="B39" s="352" t="str">
        <f>Résultats!B40</f>
        <v>5.1</v>
      </c>
      <c r="C39" s="337" t="str">
        <f>Résultats!C40</f>
        <v>A</v>
      </c>
      <c r="D39" s="337">
        <f>Résultats!E40</f>
        <v>0</v>
      </c>
      <c r="E39" s="353" t="str">
        <f>Résultats!F40</f>
        <v xml:space="preserve">Chaque tableau de données complexe a-t-il un résumé ?</v>
      </c>
      <c r="F39" s="337" t="s">
        <v>496</v>
      </c>
      <c r="G39" s="337"/>
      <c r="H39" s="31"/>
      <c r="I39" s="31"/>
      <c r="J39" s="31"/>
      <c r="K39" s="31"/>
      <c r="L39" s="354"/>
      <c r="M39" s="355"/>
      <c r="N39" s="5"/>
      <c r="O39" s="5"/>
      <c r="P39" s="5"/>
      <c r="Q39" s="5"/>
      <c r="R39" s="5"/>
      <c r="S39" s="5"/>
      <c r="T39" s="5"/>
      <c r="U39" s="5"/>
      <c r="V39" s="5"/>
    </row>
    <row r="40" ht="62.25" hidden="1" customHeight="1">
      <c r="A40" s="225"/>
      <c r="B40" s="352" t="str">
        <f>Résultats!B41</f>
        <v>5.2</v>
      </c>
      <c r="C40" s="337" t="str">
        <f>Résultats!C41</f>
        <v>A</v>
      </c>
      <c r="D40" s="337">
        <f>Résultats!E41</f>
        <v>0</v>
      </c>
      <c r="E40" s="353" t="str">
        <f>Résultats!F41</f>
        <v xml:space="preserve">Pour chaque tableau de données complexe ayant un résumé, celui-ci est-il pertinent ?</v>
      </c>
      <c r="F40" s="337" t="s">
        <v>496</v>
      </c>
      <c r="G40" s="337"/>
      <c r="H40" s="31"/>
      <c r="I40" s="31"/>
      <c r="J40" s="31"/>
      <c r="K40" s="31"/>
      <c r="L40" s="354"/>
      <c r="M40" s="355"/>
      <c r="N40" s="5"/>
      <c r="O40" s="5"/>
      <c r="P40" s="5"/>
      <c r="Q40" s="5"/>
      <c r="R40" s="5"/>
      <c r="S40" s="5"/>
      <c r="T40" s="5"/>
      <c r="U40" s="5"/>
      <c r="V40" s="5"/>
    </row>
    <row r="41" ht="62.25" hidden="1" customHeight="1">
      <c r="A41" s="225"/>
      <c r="B41" s="352" t="str">
        <f>Résultats!B42</f>
        <v>5.3</v>
      </c>
      <c r="C41" s="337" t="str">
        <f>Résultats!C42</f>
        <v>A</v>
      </c>
      <c r="D41" s="337" t="str">
        <f>Résultats!E42</f>
        <v>x</v>
      </c>
      <c r="E41" s="353" t="str">
        <f>Résultats!F42</f>
        <v xml:space="preserve">Pour chaque tableau de mise en forme, le contenu linéarisé reste-t-il compréhensible ?</v>
      </c>
      <c r="F41" s="337" t="s">
        <v>496</v>
      </c>
      <c r="G41" s="337"/>
      <c r="H41" s="31"/>
      <c r="I41" s="31"/>
      <c r="J41" s="31"/>
      <c r="K41" s="31"/>
      <c r="L41" s="354"/>
      <c r="M41" s="355"/>
      <c r="N41" s="5"/>
      <c r="O41" s="5"/>
      <c r="P41" s="5"/>
      <c r="Q41" s="5"/>
      <c r="R41" s="5"/>
      <c r="S41" s="5"/>
      <c r="T41" s="5"/>
      <c r="U41" s="5"/>
      <c r="V41" s="5"/>
    </row>
    <row r="42" ht="62.25" hidden="1" customHeight="1">
      <c r="A42" s="225"/>
      <c r="B42" s="352" t="str">
        <f>Résultats!B43</f>
        <v>5.4</v>
      </c>
      <c r="C42" s="337" t="str">
        <f>Résultats!C43</f>
        <v>A</v>
      </c>
      <c r="D42" s="337">
        <f>Résultats!E43</f>
        <v>0</v>
      </c>
      <c r="E42" s="353" t="str">
        <f>Résultats!F43</f>
        <v xml:space="preserve">Pour chaque tableau de données ayant un titre, le titre est-il correctement associé au tableau de données ?</v>
      </c>
      <c r="F42" s="337" t="s">
        <v>496</v>
      </c>
      <c r="G42" s="337"/>
      <c r="H42" s="31"/>
      <c r="I42" s="31"/>
      <c r="J42" s="31"/>
      <c r="K42" s="31"/>
      <c r="L42" s="354"/>
      <c r="M42" s="355"/>
      <c r="N42" s="5"/>
      <c r="O42" s="5"/>
      <c r="P42" s="5"/>
      <c r="Q42" s="5"/>
      <c r="R42" s="5"/>
      <c r="S42" s="5"/>
      <c r="T42" s="5"/>
      <c r="U42" s="5"/>
      <c r="V42" s="5"/>
    </row>
    <row r="43" ht="62.25" hidden="1" customHeight="1">
      <c r="A43" s="225"/>
      <c r="B43" s="352" t="str">
        <f>Résultats!B44</f>
        <v>5.5</v>
      </c>
      <c r="C43" s="337" t="str">
        <f>Résultats!C44</f>
        <v>A</v>
      </c>
      <c r="D43" s="337">
        <f>Résultats!E44</f>
        <v>0</v>
      </c>
      <c r="E43" s="353" t="str">
        <f>Résultats!F44</f>
        <v xml:space="preserve">Pour chaque tableau de données ayant un titre, celui-ci est-il pertinent ?</v>
      </c>
      <c r="F43" s="337" t="s">
        <v>496</v>
      </c>
      <c r="G43" s="337"/>
      <c r="H43" s="31"/>
      <c r="I43" s="31"/>
      <c r="J43" s="31"/>
      <c r="K43" s="31"/>
      <c r="L43" s="354"/>
      <c r="M43" s="355"/>
      <c r="N43" s="5"/>
      <c r="O43" s="5"/>
      <c r="P43" s="5"/>
      <c r="Q43" s="5"/>
      <c r="R43" s="5"/>
      <c r="S43" s="5"/>
      <c r="T43" s="5"/>
      <c r="U43" s="5"/>
      <c r="V43" s="5"/>
    </row>
    <row r="44" ht="62.25" hidden="1" customHeight="1">
      <c r="A44" s="225"/>
      <c r="B44" s="352" t="str">
        <f>Résultats!B45</f>
        <v>5.6</v>
      </c>
      <c r="C44" s="337" t="str">
        <f>Résultats!C45</f>
        <v>A</v>
      </c>
      <c r="D44" s="337">
        <f>Résultats!E45</f>
        <v>0</v>
      </c>
      <c r="E44" s="353" t="str">
        <f>Résultats!F45</f>
        <v xml:space="preserve">Pour chaque tableau de données, chaque en-tête de colonne et chaque en-tête de ligne sont-ils correctement déclarés ?</v>
      </c>
      <c r="F44" s="337" t="s">
        <v>496</v>
      </c>
      <c r="G44" s="337"/>
      <c r="H44" s="31"/>
      <c r="I44" s="31"/>
      <c r="J44" s="31"/>
      <c r="K44" s="31"/>
      <c r="L44" s="354"/>
      <c r="M44" s="355"/>
      <c r="N44" s="5"/>
      <c r="O44" s="5"/>
      <c r="P44" s="5"/>
      <c r="Q44" s="5"/>
      <c r="R44" s="5"/>
      <c r="S44" s="5"/>
      <c r="T44" s="5"/>
      <c r="U44" s="5"/>
      <c r="V44" s="5"/>
    </row>
    <row r="45" ht="62.25" hidden="1" customHeight="1">
      <c r="A45" s="225"/>
      <c r="B45" s="352" t="str">
        <f>Résultats!B46</f>
        <v>5.7</v>
      </c>
      <c r="C45" s="337" t="str">
        <f>Résultats!C46</f>
        <v>A</v>
      </c>
      <c r="D45" s="337" t="str">
        <f>Résultats!E46</f>
        <v>x</v>
      </c>
      <c r="E45" s="353" t="str">
        <f>Résultats!F46</f>
        <v xml:space="preserve">Pour chaque tableau de données, la technique appropriée permettant d’associer chaque cellule avec ses en-têtes est-elle utilisée (hors cas particuliers) ?</v>
      </c>
      <c r="F45" s="337" t="s">
        <v>496</v>
      </c>
      <c r="G45" s="337"/>
      <c r="H45" s="31"/>
      <c r="I45" s="31"/>
      <c r="J45" s="31"/>
      <c r="K45" s="31"/>
      <c r="L45" s="354"/>
      <c r="M45" s="355"/>
      <c r="N45" s="5"/>
      <c r="O45" s="5"/>
      <c r="P45" s="5"/>
      <c r="Q45" s="5"/>
      <c r="R45" s="5"/>
      <c r="S45" s="5"/>
      <c r="T45" s="5"/>
      <c r="U45" s="5"/>
      <c r="V45" s="5"/>
    </row>
    <row r="46" ht="62.25" hidden="1" customHeight="1">
      <c r="A46" s="227"/>
      <c r="B46" s="352" t="str">
        <f>Résultats!B47</f>
        <v>5.8</v>
      </c>
      <c r="C46" s="337" t="str">
        <f>Résultats!C47</f>
        <v>A</v>
      </c>
      <c r="D46" s="337">
        <f>Résultats!E47</f>
        <v>0</v>
      </c>
      <c r="E46" s="353" t="str">
        <f>Résultats!F47</f>
        <v xml:space="preserve">Chaque tableau de mise en forme ne doit pas utiliser d’éléments propres aux tableaux de données. Cette règle est-elle respectée ?</v>
      </c>
      <c r="F46" s="337" t="s">
        <v>496</v>
      </c>
      <c r="G46" s="337"/>
      <c r="H46" s="31"/>
      <c r="I46" s="31"/>
      <c r="J46" s="31"/>
      <c r="K46" s="31"/>
      <c r="L46" s="354"/>
      <c r="M46" s="355"/>
      <c r="N46" s="5"/>
      <c r="O46" s="5"/>
      <c r="P46" s="5"/>
      <c r="Q46" s="5"/>
      <c r="R46" s="5"/>
      <c r="S46" s="5"/>
      <c r="T46" s="5"/>
      <c r="U46" s="5"/>
      <c r="V46" s="5"/>
    </row>
    <row r="47" ht="62.25" hidden="1" customHeight="1">
      <c r="A47" s="351" t="s">
        <v>90</v>
      </c>
      <c r="B47" s="352" t="str">
        <f>Résultats!B48</f>
        <v>6.1</v>
      </c>
      <c r="C47" s="337" t="str">
        <f>Résultats!C48</f>
        <v>A</v>
      </c>
      <c r="D47" s="337" t="str">
        <f>Résultats!E48</f>
        <v>x</v>
      </c>
      <c r="E47" s="353" t="str">
        <f>Résultats!F48</f>
        <v xml:space="preserve">Chaque lien est-il explicite (hors cas particuliers) ?</v>
      </c>
      <c r="F47" s="337" t="s">
        <v>494</v>
      </c>
      <c r="G47" s="337"/>
      <c r="H47" s="31"/>
      <c r="I47" s="31"/>
      <c r="J47" s="31"/>
      <c r="K47" s="31"/>
      <c r="L47" s="354"/>
      <c r="M47" s="355"/>
      <c r="N47" s="5"/>
      <c r="O47" s="5"/>
      <c r="P47" s="5"/>
      <c r="Q47" s="5"/>
      <c r="R47" s="5"/>
      <c r="S47" s="5"/>
      <c r="T47" s="5"/>
      <c r="U47" s="5"/>
      <c r="V47" s="5"/>
    </row>
    <row r="48" ht="62.25" hidden="1" customHeight="1">
      <c r="A48" s="227"/>
      <c r="B48" s="352" t="str">
        <f>Résultats!B49</f>
        <v>6.2</v>
      </c>
      <c r="C48" s="337" t="str">
        <f>Résultats!C49</f>
        <v>A</v>
      </c>
      <c r="D48" s="337" t="str">
        <f>Résultats!E49</f>
        <v>x</v>
      </c>
      <c r="E48" s="353" t="str">
        <f>Résultats!F49</f>
        <v xml:space="preserve">Dans chaque page web, chaque lien a-t-il un intitulé ?</v>
      </c>
      <c r="F48" s="337" t="s">
        <v>494</v>
      </c>
      <c r="G48" s="337"/>
      <c r="H48" s="31"/>
      <c r="I48" s="31"/>
      <c r="J48" s="31"/>
      <c r="K48" s="31"/>
      <c r="L48" s="354"/>
      <c r="M48" s="355"/>
      <c r="N48" s="5"/>
      <c r="O48" s="5"/>
      <c r="P48" s="5"/>
      <c r="Q48" s="5"/>
      <c r="R48" s="5"/>
      <c r="S48" s="5"/>
      <c r="T48" s="5"/>
      <c r="U48" s="5"/>
      <c r="V48" s="5"/>
    </row>
    <row r="49" ht="62.25" hidden="1" customHeight="1">
      <c r="A49" s="351" t="s">
        <v>447</v>
      </c>
      <c r="B49" s="352" t="str">
        <f>Résultats!B50</f>
        <v>7.1</v>
      </c>
      <c r="C49" s="337" t="str">
        <f>Résultats!C50</f>
        <v>A</v>
      </c>
      <c r="D49" s="337" t="str">
        <f>Résultats!E50</f>
        <v>x</v>
      </c>
      <c r="E49" s="353" t="str">
        <f>Résultats!F50</f>
        <v xml:space="preserve">Chaque script est-il, si nécessaire, compatible avec les technologies d’assistance ?</v>
      </c>
      <c r="F49" s="337" t="s">
        <v>494</v>
      </c>
      <c r="G49" s="337"/>
      <c r="H49" s="31"/>
      <c r="I49" s="31"/>
      <c r="J49" s="31"/>
      <c r="K49" s="31"/>
      <c r="L49" s="354"/>
      <c r="M49" s="355"/>
      <c r="N49" s="5"/>
      <c r="O49" s="5"/>
      <c r="P49" s="5"/>
      <c r="Q49" s="5"/>
      <c r="R49" s="5"/>
      <c r="S49" s="5"/>
      <c r="T49" s="5"/>
      <c r="U49" s="5"/>
      <c r="V49" s="5"/>
    </row>
    <row r="50" ht="62.25" hidden="1" customHeight="1">
      <c r="A50" s="225"/>
      <c r="B50" s="352" t="str">
        <f>Résultats!B51</f>
        <v>7.2</v>
      </c>
      <c r="C50" s="337" t="str">
        <f>Résultats!C51</f>
        <v>A</v>
      </c>
      <c r="D50" s="337">
        <f>Résultats!E51</f>
        <v>0</v>
      </c>
      <c r="E50" s="353" t="str">
        <f>Résultats!F51</f>
        <v xml:space="preserve">Pour chaque script ayant une alternative, cette alternative est-elle pertinente ?</v>
      </c>
      <c r="F50" s="337" t="s">
        <v>496</v>
      </c>
      <c r="G50" s="337"/>
      <c r="H50" s="31"/>
      <c r="I50" s="31"/>
      <c r="J50" s="31"/>
      <c r="K50" s="31"/>
      <c r="L50" s="354"/>
      <c r="M50" s="355"/>
      <c r="N50" s="5"/>
      <c r="O50" s="5"/>
      <c r="P50" s="5"/>
      <c r="Q50" s="5"/>
      <c r="R50" s="5"/>
      <c r="S50" s="5"/>
      <c r="T50" s="5"/>
      <c r="U50" s="5"/>
      <c r="V50" s="5"/>
    </row>
    <row r="51" ht="62.25" hidden="1" customHeight="1">
      <c r="A51" s="225"/>
      <c r="B51" s="352" t="str">
        <f>Résultats!B52</f>
        <v>7.3</v>
      </c>
      <c r="C51" s="337" t="str">
        <f>Résultats!C52</f>
        <v>A</v>
      </c>
      <c r="D51" s="337" t="str">
        <f>Résultats!E52</f>
        <v>x</v>
      </c>
      <c r="E51" s="353" t="str">
        <f>Résultats!F52</f>
        <v xml:space="preserve">Chaque script est-il contrôlable par le clavier et par tout dispositif de pointage (hors cas particuliers) ?</v>
      </c>
      <c r="F51" s="337" t="s">
        <v>494</v>
      </c>
      <c r="G51" s="337"/>
      <c r="H51" s="31"/>
      <c r="I51" s="31"/>
      <c r="J51" s="31"/>
      <c r="K51" s="31"/>
      <c r="L51" s="354"/>
      <c r="M51" s="355"/>
      <c r="N51" s="5"/>
      <c r="O51" s="5"/>
      <c r="P51" s="5"/>
      <c r="Q51" s="5"/>
      <c r="R51" s="5"/>
      <c r="S51" s="5"/>
      <c r="T51" s="5"/>
      <c r="U51" s="5"/>
      <c r="V51" s="5"/>
    </row>
    <row r="52" ht="62.25" hidden="1" customHeight="1">
      <c r="A52" s="225"/>
      <c r="B52" s="352" t="str">
        <f>Résultats!B53</f>
        <v>7.4</v>
      </c>
      <c r="C52" s="337" t="str">
        <f>Résultats!C53</f>
        <v>A</v>
      </c>
      <c r="D52" s="337">
        <f>Résultats!E53</f>
        <v>0</v>
      </c>
      <c r="E52" s="353" t="str">
        <f>Résultats!F53</f>
        <v xml:space="preserve">Pour chaque script qui initie un changement de contexte, l’utilisateur est-il averti ou en a-t-il le contrôle ?</v>
      </c>
      <c r="F52" s="337" t="s">
        <v>496</v>
      </c>
      <c r="G52" s="337"/>
      <c r="H52" s="31"/>
      <c r="I52" s="31"/>
      <c r="J52" s="31"/>
      <c r="K52" s="31"/>
      <c r="L52" s="354"/>
      <c r="M52" s="355"/>
      <c r="N52" s="5"/>
      <c r="O52" s="5"/>
      <c r="P52" s="5"/>
      <c r="Q52" s="5"/>
      <c r="R52" s="5"/>
      <c r="S52" s="5"/>
      <c r="T52" s="5"/>
      <c r="U52" s="5"/>
      <c r="V52" s="5"/>
    </row>
    <row r="53" ht="62.25" hidden="1" customHeight="1">
      <c r="A53" s="227"/>
      <c r="B53" s="352" t="str">
        <f>Résultats!B54</f>
        <v>7.5</v>
      </c>
      <c r="C53" s="337" t="str">
        <f>Résultats!C54</f>
        <v>AA</v>
      </c>
      <c r="D53" s="337">
        <f>Résultats!E54</f>
        <v>0</v>
      </c>
      <c r="E53" s="353" t="str">
        <f>Résultats!F54</f>
        <v xml:space="preserve">Dans chaque page web, les messages de statut sont-ils correctement restitués par les technologies d’assistance ?</v>
      </c>
      <c r="F53" s="337" t="s">
        <v>496</v>
      </c>
      <c r="G53" s="337"/>
      <c r="H53" s="31"/>
      <c r="I53" s="31"/>
      <c r="J53" s="31"/>
      <c r="K53" s="31"/>
      <c r="L53" s="354"/>
      <c r="M53" s="355"/>
      <c r="N53" s="5"/>
      <c r="O53" s="5"/>
      <c r="P53" s="5"/>
      <c r="Q53" s="5"/>
      <c r="R53" s="5"/>
      <c r="S53" s="5"/>
      <c r="T53" s="5"/>
      <c r="U53" s="5"/>
      <c r="V53" s="5"/>
    </row>
    <row r="54" ht="148.5" hidden="1">
      <c r="A54" s="351" t="s">
        <v>448</v>
      </c>
      <c r="B54" s="352" t="str">
        <f>Résultats!B55</f>
        <v>8.1</v>
      </c>
      <c r="C54" s="337" t="str">
        <f>Résultats!C55</f>
        <v>A</v>
      </c>
      <c r="D54" s="337">
        <f>Résultats!E55</f>
        <v>0</v>
      </c>
      <c r="E54" s="353" t="str">
        <f>Résultats!F55</f>
        <v xml:space="preserve">Chaque page web est-elle définie par un type de document ?</v>
      </c>
      <c r="F54" s="337" t="s">
        <v>494</v>
      </c>
      <c r="G54" s="337"/>
      <c r="H54" s="31"/>
      <c r="I54" s="31"/>
      <c r="J54" s="31"/>
      <c r="K54" s="31"/>
      <c r="L54" s="359" t="s">
        <v>523</v>
      </c>
      <c r="M54" s="360"/>
      <c r="N54" s="5"/>
      <c r="O54" s="5"/>
      <c r="P54" s="5"/>
      <c r="Q54" s="5"/>
      <c r="R54" s="5"/>
      <c r="S54" s="5"/>
      <c r="T54" s="5"/>
      <c r="U54" s="5"/>
      <c r="V54" s="5"/>
    </row>
    <row r="55" ht="148.5" hidden="1">
      <c r="A55" s="225"/>
      <c r="B55" s="352" t="str">
        <f>Résultats!B56</f>
        <v>8.2</v>
      </c>
      <c r="C55" s="337" t="str">
        <f>Résultats!C56</f>
        <v>A</v>
      </c>
      <c r="D55" s="337">
        <f>Résultats!E56</f>
        <v>0</v>
      </c>
      <c r="E55" s="353" t="str">
        <f>Résultats!F56</f>
        <v xml:space="preserve">Pour chaque page web, le code source généré est-il valide selon le type de document spécifié ?</v>
      </c>
      <c r="F55" s="337" t="s">
        <v>496</v>
      </c>
      <c r="G55" s="337"/>
      <c r="H55" s="31"/>
      <c r="I55" s="31"/>
      <c r="J55" s="31"/>
      <c r="K55" s="31"/>
      <c r="L55" s="359" t="s">
        <v>523</v>
      </c>
      <c r="M55" s="360"/>
      <c r="N55" s="5"/>
      <c r="O55" s="5"/>
      <c r="P55" s="5"/>
      <c r="Q55" s="5"/>
      <c r="R55" s="5"/>
      <c r="S55" s="5"/>
      <c r="T55" s="5"/>
      <c r="U55" s="5"/>
      <c r="V55" s="5"/>
    </row>
    <row r="56" ht="62.25" hidden="1" customHeight="1">
      <c r="A56" s="225"/>
      <c r="B56" s="352" t="str">
        <f>Résultats!B57</f>
        <v>8.3</v>
      </c>
      <c r="C56" s="337" t="str">
        <f>Résultats!C57</f>
        <v>A</v>
      </c>
      <c r="D56" s="337" t="str">
        <f>Résultats!E57</f>
        <v>x</v>
      </c>
      <c r="E56" s="353" t="str">
        <f>Résultats!F57</f>
        <v xml:space="preserve">Dans chaque page web, la langue par défaut est-elle présente ?</v>
      </c>
      <c r="F56" s="337" t="s">
        <v>494</v>
      </c>
      <c r="G56" s="337"/>
      <c r="H56" s="31"/>
      <c r="I56" s="31"/>
      <c r="J56" s="31"/>
      <c r="K56" s="31"/>
      <c r="L56" s="354"/>
      <c r="M56" s="355"/>
      <c r="N56" s="5"/>
      <c r="O56" s="5"/>
      <c r="P56" s="5"/>
      <c r="Q56" s="5"/>
      <c r="R56" s="5"/>
      <c r="S56" s="5"/>
      <c r="T56" s="5"/>
      <c r="U56" s="5"/>
      <c r="V56" s="5"/>
    </row>
    <row r="57" ht="62.25" hidden="1" customHeight="1">
      <c r="A57" s="225"/>
      <c r="B57" s="352" t="str">
        <f>Résultats!B58</f>
        <v>8.4</v>
      </c>
      <c r="C57" s="337" t="str">
        <f>Résultats!C58</f>
        <v>A</v>
      </c>
      <c r="D57" s="337" t="str">
        <f>Résultats!E58</f>
        <v>x</v>
      </c>
      <c r="E57" s="353" t="str">
        <f>Résultats!F58</f>
        <v xml:space="preserve">Pour chaque page web ayant une langue par défaut, le code de langue est-il pertinent ?</v>
      </c>
      <c r="F57" s="337" t="s">
        <v>494</v>
      </c>
      <c r="G57" s="337"/>
      <c r="H57" s="31"/>
      <c r="I57" s="31"/>
      <c r="J57" s="31"/>
      <c r="K57" s="31"/>
      <c r="L57" s="354"/>
      <c r="M57" s="355"/>
      <c r="N57" s="5"/>
      <c r="O57" s="5"/>
      <c r="P57" s="5"/>
      <c r="Q57" s="5"/>
      <c r="R57" s="5"/>
      <c r="S57" s="5"/>
      <c r="T57" s="5"/>
      <c r="U57" s="5"/>
      <c r="V57" s="5"/>
    </row>
    <row r="58" ht="62.25" hidden="1" customHeight="1">
      <c r="A58" s="225"/>
      <c r="B58" s="361" t="str">
        <f>Résultats!B59</f>
        <v>8.5</v>
      </c>
      <c r="C58" s="337" t="str">
        <f>Résultats!C59</f>
        <v>A</v>
      </c>
      <c r="D58" s="337" t="str">
        <f>Résultats!E59</f>
        <v>x</v>
      </c>
      <c r="E58" s="353" t="str">
        <f>Résultats!F59</f>
        <v xml:space="preserve">Chaque page web a-t-elle un titre de page ?</v>
      </c>
      <c r="F58" s="337" t="s">
        <v>494</v>
      </c>
      <c r="G58" s="337"/>
      <c r="H58" s="31"/>
      <c r="I58" s="31"/>
      <c r="J58" s="31"/>
      <c r="K58" s="31"/>
      <c r="L58" s="354"/>
      <c r="M58" s="355"/>
      <c r="N58" s="5"/>
      <c r="O58" s="5"/>
      <c r="P58" s="5"/>
      <c r="Q58" s="5"/>
      <c r="R58" s="5"/>
      <c r="S58" s="5"/>
      <c r="T58" s="5"/>
      <c r="U58" s="5"/>
      <c r="V58" s="5"/>
    </row>
    <row r="59" ht="48.75" hidden="1" customHeight="1">
      <c r="A59" s="225"/>
      <c r="B59" s="361" t="str">
        <f>Résultats!B60</f>
        <v>8.6</v>
      </c>
      <c r="C59" s="337" t="str">
        <f>Résultats!C60</f>
        <v>A</v>
      </c>
      <c r="D59" s="337">
        <f>Résultats!E60</f>
        <v>0</v>
      </c>
      <c r="E59" s="353" t="str">
        <f>Résultats!F60</f>
        <v xml:space="preserve">Pour chaque page web ayant un titre de page, ce titre est-il pertinent ?</v>
      </c>
      <c r="F59" s="337" t="s">
        <v>494</v>
      </c>
      <c r="G59" s="337"/>
      <c r="H59" s="31"/>
      <c r="I59" s="31"/>
      <c r="J59" s="31"/>
      <c r="K59" s="31"/>
      <c r="L59" s="354"/>
      <c r="M59" s="355"/>
      <c r="N59" s="5"/>
      <c r="O59" s="5"/>
      <c r="P59" s="5"/>
      <c r="Q59" s="5"/>
      <c r="R59" s="5"/>
      <c r="S59" s="5"/>
      <c r="T59" s="5"/>
      <c r="U59" s="5"/>
      <c r="V59" s="5"/>
    </row>
    <row r="60" ht="62.25" hidden="1" customHeight="1">
      <c r="A60" s="225"/>
      <c r="B60" s="361" t="str">
        <f>Résultats!B61</f>
        <v>8.7</v>
      </c>
      <c r="C60" s="337" t="str">
        <f>Résultats!C61</f>
        <v>AA</v>
      </c>
      <c r="D60" s="337">
        <f>Résultats!E61</f>
        <v>0</v>
      </c>
      <c r="E60" s="353" t="str">
        <f>Résultats!F61</f>
        <v xml:space="preserve">Dans chaque page web, chaque changement de langue est-il indiqué dans le code source (hors cas particuliers) ?</v>
      </c>
      <c r="F60" s="337" t="s">
        <v>496</v>
      </c>
      <c r="G60" s="337"/>
      <c r="H60" s="31"/>
      <c r="I60" s="31"/>
      <c r="J60" s="31"/>
      <c r="K60" s="31"/>
      <c r="L60" s="354"/>
      <c r="M60" s="355"/>
      <c r="N60" s="5"/>
      <c r="O60" s="5"/>
      <c r="P60" s="5"/>
      <c r="Q60" s="5"/>
      <c r="R60" s="5"/>
      <c r="S60" s="5"/>
      <c r="T60" s="5"/>
      <c r="U60" s="5"/>
      <c r="V60" s="5"/>
    </row>
    <row r="61" ht="62.25" hidden="1" customHeight="1">
      <c r="A61" s="225"/>
      <c r="B61" s="361" t="str">
        <f>Résultats!B62</f>
        <v>8.8</v>
      </c>
      <c r="C61" s="337" t="str">
        <f>Résultats!C62</f>
        <v>AA</v>
      </c>
      <c r="D61" s="337">
        <f>Résultats!E62</f>
        <v>0</v>
      </c>
      <c r="E61" s="353" t="str">
        <f>Résultats!F62</f>
        <v xml:space="preserve">Dans chaque page web, le code de langue de chaque changement de langue est-il valide et pertinent ?</v>
      </c>
      <c r="F61" s="337" t="s">
        <v>496</v>
      </c>
      <c r="G61" s="337"/>
      <c r="H61" s="31"/>
      <c r="I61" s="31"/>
      <c r="J61" s="31"/>
      <c r="K61" s="31"/>
      <c r="L61" s="354"/>
      <c r="M61" s="355"/>
      <c r="N61" s="5"/>
      <c r="O61" s="5"/>
      <c r="P61" s="5"/>
      <c r="Q61" s="5"/>
      <c r="R61" s="5"/>
      <c r="S61" s="5"/>
      <c r="T61" s="5"/>
      <c r="U61" s="5"/>
      <c r="V61" s="5"/>
    </row>
    <row r="62" ht="62.25" customHeight="1">
      <c r="A62" s="225"/>
      <c r="B62" s="361" t="str">
        <f>Résultats!B63</f>
        <v>8.9</v>
      </c>
      <c r="C62" s="337" t="str">
        <f>Résultats!C63</f>
        <v>A</v>
      </c>
      <c r="D62" s="337">
        <f>Résultats!E63</f>
        <v>0</v>
      </c>
      <c r="E62" s="353" t="str">
        <f>Résultats!F63</f>
        <v xml:space="preserve">Dans chaque page web, les balises ne doivent pas être utilisées uniquement à des fins de présentation. Cette règle est-elle respectée ?</v>
      </c>
      <c r="F62" s="337" t="s">
        <v>494</v>
      </c>
      <c r="G62" s="337"/>
      <c r="H62" s="31" t="s">
        <v>474</v>
      </c>
      <c r="I62" s="31" t="s">
        <v>473</v>
      </c>
      <c r="J62" s="31" t="s">
        <v>524</v>
      </c>
      <c r="K62" s="31" t="s">
        <v>525</v>
      </c>
      <c r="L62" s="356" t="s">
        <v>520</v>
      </c>
      <c r="M62" s="355"/>
      <c r="N62" s="5"/>
      <c r="O62" s="5"/>
      <c r="P62" s="5"/>
      <c r="Q62" s="5"/>
      <c r="R62" s="5"/>
      <c r="S62" s="5"/>
      <c r="T62" s="5"/>
      <c r="U62" s="5"/>
      <c r="V62" s="5"/>
    </row>
    <row r="63" ht="62.25" hidden="1" customHeight="1">
      <c r="A63" s="227"/>
      <c r="B63" s="352" t="str">
        <f>Résultats!B64</f>
        <v>8.10</v>
      </c>
      <c r="C63" s="337" t="str">
        <f>Résultats!C64</f>
        <v>A</v>
      </c>
      <c r="D63" s="337">
        <f>Résultats!E64</f>
        <v>0</v>
      </c>
      <c r="E63" s="353" t="str">
        <f>Résultats!F64</f>
        <v xml:space="preserve">Dans chaque page web, les changements du sens de lecture sont-ils signalés ?</v>
      </c>
      <c r="F63" s="337" t="s">
        <v>496</v>
      </c>
      <c r="G63" s="337"/>
      <c r="H63" s="31"/>
      <c r="I63" s="31"/>
      <c r="J63" s="31"/>
      <c r="K63" s="31"/>
      <c r="L63" s="354"/>
      <c r="M63" s="355"/>
      <c r="N63" s="5"/>
      <c r="O63" s="5"/>
      <c r="P63" s="5"/>
      <c r="Q63" s="5"/>
      <c r="R63" s="5"/>
      <c r="S63" s="5"/>
      <c r="T63" s="5"/>
      <c r="U63" s="5"/>
      <c r="V63" s="5"/>
    </row>
    <row r="64" ht="62.25" hidden="1" customHeight="1">
      <c r="A64" s="351" t="s">
        <v>449</v>
      </c>
      <c r="B64" s="352" t="str">
        <f>Résultats!B65</f>
        <v>9.1</v>
      </c>
      <c r="C64" s="337" t="str">
        <f>Résultats!C65</f>
        <v>A</v>
      </c>
      <c r="D64" s="337" t="str">
        <f>Résultats!E65</f>
        <v>x</v>
      </c>
      <c r="E64" s="353" t="str">
        <f>Résultats!F65</f>
        <v xml:space="preserve">Dans chaque page web, l’information est-elle structurée par l’utilisation appropriée de titres ?</v>
      </c>
      <c r="F64" s="337" t="s">
        <v>494</v>
      </c>
      <c r="G64" s="337"/>
      <c r="H64" s="31"/>
      <c r="I64" s="31"/>
      <c r="J64" s="31"/>
      <c r="K64" s="31"/>
      <c r="L64" s="354"/>
      <c r="M64" s="355"/>
      <c r="N64" s="5"/>
      <c r="O64" s="5"/>
      <c r="P64" s="5"/>
      <c r="Q64" s="5"/>
      <c r="R64" s="5"/>
      <c r="S64" s="5"/>
      <c r="T64" s="5"/>
      <c r="U64" s="5"/>
      <c r="V64" s="5"/>
    </row>
    <row r="65" ht="62.25" hidden="1" customHeight="1">
      <c r="A65" s="225"/>
      <c r="B65" s="352" t="str">
        <f>Résultats!B66</f>
        <v>9.2</v>
      </c>
      <c r="C65" s="337" t="str">
        <f>Résultats!C66</f>
        <v>A</v>
      </c>
      <c r="D65" s="337">
        <f>Résultats!E66</f>
        <v>0</v>
      </c>
      <c r="E65" s="353" t="str">
        <f>Résultats!F66</f>
        <v xml:space="preserve">Dans chaque page web, la structure du document est-elle cohérente (hors cas particuliers) ?</v>
      </c>
      <c r="F65" s="337" t="s">
        <v>494</v>
      </c>
      <c r="G65" s="337"/>
      <c r="H65" s="31"/>
      <c r="I65" s="31"/>
      <c r="J65" s="31"/>
      <c r="K65" s="31"/>
      <c r="L65" s="354"/>
      <c r="M65" s="355"/>
      <c r="N65" s="5"/>
      <c r="O65" s="5"/>
      <c r="P65" s="5"/>
      <c r="Q65" s="5"/>
      <c r="R65" s="5"/>
      <c r="S65" s="5"/>
      <c r="T65" s="5"/>
      <c r="U65" s="5"/>
      <c r="V65" s="5"/>
    </row>
    <row r="66" ht="25.5" hidden="1">
      <c r="A66" s="225"/>
      <c r="B66" s="352" t="str">
        <f>Résultats!B67</f>
        <v>9.3</v>
      </c>
      <c r="C66" s="337" t="str">
        <f>Résultats!C67</f>
        <v>A</v>
      </c>
      <c r="D66" s="337">
        <f>Résultats!E67</f>
        <v>0</v>
      </c>
      <c r="E66" s="353" t="str">
        <f>Résultats!F67</f>
        <v xml:space="preserve">Dans chaque page web, chaque liste est-elle correctement structurée ?</v>
      </c>
      <c r="F66" s="337" t="s">
        <v>494</v>
      </c>
      <c r="G66" s="337"/>
      <c r="H66" s="31"/>
      <c r="I66" s="31"/>
      <c r="J66" s="31"/>
      <c r="K66" s="31"/>
      <c r="L66" s="354"/>
      <c r="M66" s="355"/>
      <c r="N66" s="5"/>
      <c r="O66" s="5"/>
      <c r="P66" s="5"/>
      <c r="Q66" s="5"/>
      <c r="R66" s="5"/>
      <c r="S66" s="5"/>
      <c r="T66" s="5"/>
      <c r="U66" s="5"/>
      <c r="V66" s="5"/>
    </row>
    <row r="67" ht="62.25" hidden="1" customHeight="1">
      <c r="A67" s="227"/>
      <c r="B67" s="352" t="str">
        <f>Résultats!B68</f>
        <v>9.4</v>
      </c>
      <c r="C67" s="337" t="str">
        <f>Résultats!C68</f>
        <v>A</v>
      </c>
      <c r="D67" s="337">
        <f>Résultats!E68</f>
        <v>0</v>
      </c>
      <c r="E67" s="353" t="str">
        <f>Résultats!F68</f>
        <v xml:space="preserve">Dans chaque page web, chaque citation est-elle correctement indiquée ?</v>
      </c>
      <c r="F67" s="337" t="s">
        <v>496</v>
      </c>
      <c r="G67" s="337"/>
      <c r="H67" s="31"/>
      <c r="I67" s="31"/>
      <c r="J67" s="31"/>
      <c r="K67" s="31"/>
      <c r="L67" s="354"/>
      <c r="M67" s="355"/>
      <c r="N67" s="5"/>
      <c r="O67" s="5"/>
      <c r="P67" s="5"/>
      <c r="Q67" s="5"/>
      <c r="R67" s="5"/>
      <c r="S67" s="5"/>
      <c r="T67" s="5"/>
      <c r="U67" s="5"/>
      <c r="V67" s="5"/>
    </row>
    <row r="68" ht="62.25" hidden="1" customHeight="1">
      <c r="A68" s="351" t="s">
        <v>450</v>
      </c>
      <c r="B68" s="352" t="str">
        <f>Résultats!B69</f>
        <v>10.1</v>
      </c>
      <c r="C68" s="337" t="str">
        <f>Résultats!C69</f>
        <v>A</v>
      </c>
      <c r="D68" s="337">
        <f>Résultats!E69</f>
        <v>0</v>
      </c>
      <c r="E68" s="353" t="str">
        <f>Résultats!F69</f>
        <v xml:space="preserve">Dans le site web, des feuilles de styles sont-elles utilisées pour contrôler la présentation de l’information ?</v>
      </c>
      <c r="F68" s="337" t="s">
        <v>494</v>
      </c>
      <c r="G68" s="337"/>
      <c r="H68" s="31"/>
      <c r="I68" s="31"/>
      <c r="J68" s="31"/>
      <c r="K68" s="31"/>
      <c r="L68" s="354"/>
      <c r="M68" s="355"/>
      <c r="N68" s="5"/>
      <c r="O68" s="5"/>
      <c r="P68" s="5"/>
      <c r="Q68" s="5"/>
      <c r="R68" s="5"/>
      <c r="S68" s="5"/>
      <c r="T68" s="5"/>
      <c r="U68" s="5"/>
      <c r="V68" s="5"/>
    </row>
    <row r="69" ht="62.25" hidden="1" customHeight="1">
      <c r="A69" s="225"/>
      <c r="B69" s="352" t="str">
        <f>Résultats!B70</f>
        <v>10.2</v>
      </c>
      <c r="C69" s="337" t="str">
        <f>Résultats!C70</f>
        <v>A</v>
      </c>
      <c r="D69" s="337">
        <f>Résultats!E70</f>
        <v>0</v>
      </c>
      <c r="E69" s="353" t="str">
        <f>Résultats!F70</f>
        <v xml:space="preserve">Dans chaque page web, le contenu visible porteur d’information reste-t-il présent lorsque les feuilles de styles sont désactivées ?</v>
      </c>
      <c r="F69" s="337" t="s">
        <v>494</v>
      </c>
      <c r="G69" s="337"/>
      <c r="H69" s="31"/>
      <c r="I69" s="31"/>
      <c r="J69" s="31"/>
      <c r="K69" s="31"/>
      <c r="L69" s="354"/>
      <c r="M69" s="355"/>
      <c r="N69" s="5"/>
      <c r="O69" s="5"/>
      <c r="P69" s="5"/>
      <c r="Q69" s="5"/>
      <c r="R69" s="5"/>
      <c r="S69" s="5"/>
      <c r="T69" s="5"/>
      <c r="U69" s="5"/>
      <c r="V69" s="5"/>
    </row>
    <row r="70" ht="38.25" hidden="1">
      <c r="A70" s="225"/>
      <c r="B70" s="352" t="str">
        <f>Résultats!B71</f>
        <v>10.3</v>
      </c>
      <c r="C70" s="337" t="str">
        <f>Résultats!C71</f>
        <v>A</v>
      </c>
      <c r="D70" s="337" t="str">
        <f>Résultats!E71</f>
        <v>x</v>
      </c>
      <c r="E70" s="353" t="str">
        <f>Résultats!F71</f>
        <v xml:space="preserve">Dans chaque page web, l’information reste-t-elle compréhensible lorsque les feuilles de styles sont désactivées ?</v>
      </c>
      <c r="F70" s="337" t="s">
        <v>494</v>
      </c>
      <c r="G70" s="337"/>
      <c r="H70" s="31"/>
      <c r="I70" s="31"/>
      <c r="J70" s="31"/>
      <c r="K70" s="31"/>
      <c r="L70" s="354"/>
      <c r="M70" s="355"/>
      <c r="N70" s="5"/>
      <c r="O70" s="5"/>
      <c r="P70" s="5"/>
      <c r="Q70" s="5"/>
      <c r="R70" s="5"/>
      <c r="S70" s="5"/>
      <c r="T70" s="5"/>
      <c r="U70" s="5"/>
      <c r="V70" s="5"/>
    </row>
    <row r="71" ht="62.25" hidden="1" customHeight="1">
      <c r="A71" s="225"/>
      <c r="B71" s="352" t="str">
        <f>Résultats!B72</f>
        <v>10.4</v>
      </c>
      <c r="C71" s="337" t="str">
        <f>Résultats!C72</f>
        <v>AA</v>
      </c>
      <c r="D71" s="337">
        <f>Résultats!E72</f>
        <v>0</v>
      </c>
      <c r="E71" s="353" t="str">
        <f>Résultats!F72</f>
        <v xml:space="preserve">Dans chaque page web, le texte reste-t-il lisible lorsque la taille des caractères est augmentée jusqu’à 200%, au moins (hors cas particuliers) ?</v>
      </c>
      <c r="F71" s="337" t="s">
        <v>494</v>
      </c>
      <c r="G71" s="337"/>
      <c r="H71" s="31"/>
      <c r="I71" s="31"/>
      <c r="J71" s="31"/>
      <c r="K71" s="31"/>
      <c r="L71" s="354"/>
      <c r="M71" s="355"/>
      <c r="N71" s="5"/>
      <c r="O71" s="5"/>
      <c r="P71" s="5"/>
      <c r="Q71" s="5"/>
      <c r="R71" s="5"/>
      <c r="S71" s="5"/>
      <c r="T71" s="5"/>
      <c r="U71" s="5"/>
      <c r="V71" s="5"/>
    </row>
    <row r="72" ht="62.25" hidden="1" customHeight="1">
      <c r="A72" s="225"/>
      <c r="B72" s="352" t="str">
        <f>Résultats!B73</f>
        <v>10.5</v>
      </c>
      <c r="C72" s="337" t="str">
        <f>Résultats!C73</f>
        <v>AA</v>
      </c>
      <c r="D72" s="337">
        <f>Résultats!E73</f>
        <v>0</v>
      </c>
      <c r="E72" s="353" t="str">
        <f>Résultats!F73</f>
        <v xml:space="preserve">Dans chaque page web, les déclarations CSS de couleurs de fond d’élément et de police sont-elles correctement utilisées ?</v>
      </c>
      <c r="F72" s="337" t="s">
        <v>494</v>
      </c>
      <c r="G72" s="337"/>
      <c r="H72" s="31"/>
      <c r="I72" s="31"/>
      <c r="J72" s="31"/>
      <c r="K72" s="31"/>
      <c r="L72" s="354"/>
      <c r="M72" s="355"/>
      <c r="N72" s="5"/>
      <c r="O72" s="5"/>
      <c r="P72" s="5"/>
      <c r="Q72" s="5"/>
      <c r="R72" s="5"/>
      <c r="S72" s="5"/>
      <c r="T72" s="5"/>
      <c r="U72" s="5"/>
      <c r="V72" s="5"/>
    </row>
    <row r="73" ht="62.25" customHeight="1">
      <c r="A73" s="225"/>
      <c r="B73" s="352" t="str">
        <f>Résultats!B74</f>
        <v>10.6</v>
      </c>
      <c r="C73" s="337" t="str">
        <f>Résultats!C74</f>
        <v>A</v>
      </c>
      <c r="D73" s="337" t="str">
        <f>Résultats!E74</f>
        <v>x</v>
      </c>
      <c r="E73" s="353" t="str">
        <f>Résultats!F74</f>
        <v xml:space="preserve">Dans chaque page web, chaque lien dont la nature n’est pas évidente est-il visible par rapport au texte environnant ?</v>
      </c>
      <c r="F73" s="337" t="s">
        <v>494</v>
      </c>
      <c r="G73" s="337"/>
      <c r="H73" s="31" t="s">
        <v>468</v>
      </c>
      <c r="I73" s="31" t="s">
        <v>476</v>
      </c>
      <c r="J73" s="31" t="s">
        <v>526</v>
      </c>
      <c r="K73" s="362" t="s">
        <v>527</v>
      </c>
      <c r="L73" s="356" t="s">
        <v>520</v>
      </c>
      <c r="M73" s="355"/>
      <c r="N73" s="5"/>
      <c r="O73" s="5"/>
      <c r="P73" s="5"/>
      <c r="Q73" s="5"/>
      <c r="R73" s="5"/>
      <c r="S73" s="5"/>
      <c r="T73" s="5"/>
      <c r="U73" s="5"/>
      <c r="V73" s="5"/>
    </row>
    <row r="74" ht="62.25" hidden="1" customHeight="1">
      <c r="A74" s="225"/>
      <c r="B74" s="352" t="str">
        <f>Résultats!B75</f>
        <v>10.7</v>
      </c>
      <c r="C74" s="337" t="str">
        <f>Résultats!C75</f>
        <v>A</v>
      </c>
      <c r="D74" s="337" t="str">
        <f>Résultats!E75</f>
        <v>x</v>
      </c>
      <c r="E74" s="353" t="str">
        <f>Résultats!F75</f>
        <v xml:space="preserve">Dans chaque page web, pour chaque élément recevant le focus, la prise de focus est-elle visible ?</v>
      </c>
      <c r="F74" s="337" t="s">
        <v>494</v>
      </c>
      <c r="G74" s="337"/>
      <c r="H74" s="31"/>
      <c r="I74" s="31"/>
      <c r="J74" s="31"/>
      <c r="K74" s="31"/>
      <c r="L74" s="354"/>
      <c r="M74" s="355"/>
      <c r="N74" s="5"/>
      <c r="O74" s="5"/>
      <c r="P74" s="5"/>
      <c r="Q74" s="5"/>
      <c r="R74" s="5"/>
      <c r="S74" s="5"/>
      <c r="T74" s="5"/>
      <c r="U74" s="5"/>
      <c r="V74" s="5"/>
    </row>
    <row r="75" ht="62.25" hidden="1" customHeight="1">
      <c r="A75" s="225"/>
      <c r="B75" s="352" t="str">
        <f>Résultats!B76</f>
        <v>10.8</v>
      </c>
      <c r="C75" s="337" t="str">
        <f>Résultats!C76</f>
        <v>A</v>
      </c>
      <c r="D75" s="337">
        <f>Résultats!E76</f>
        <v>0</v>
      </c>
      <c r="E75" s="353" t="str">
        <f>Résultats!F76</f>
        <v xml:space="preserve">Pour chaque page web, les contenus cachés ont-ils vocation à être ignorés par les technologies d’assistance ?</v>
      </c>
      <c r="F75" s="337" t="s">
        <v>496</v>
      </c>
      <c r="G75" s="337"/>
      <c r="H75" s="31"/>
      <c r="I75" s="31"/>
      <c r="J75" s="31"/>
      <c r="K75" s="31"/>
      <c r="L75" s="354"/>
      <c r="M75" s="355"/>
      <c r="N75" s="5"/>
      <c r="O75" s="5"/>
      <c r="P75" s="5"/>
      <c r="Q75" s="5"/>
      <c r="R75" s="5"/>
      <c r="S75" s="5"/>
      <c r="T75" s="5"/>
      <c r="U75" s="5"/>
      <c r="V75" s="5"/>
    </row>
    <row r="76" ht="62.25" hidden="1" customHeight="1">
      <c r="A76" s="225"/>
      <c r="B76" s="352" t="str">
        <f>Résultats!B77</f>
        <v>10.9</v>
      </c>
      <c r="C76" s="337" t="str">
        <f>Résultats!C77</f>
        <v>A</v>
      </c>
      <c r="D76" s="337">
        <f>Résultats!E77</f>
        <v>0</v>
      </c>
      <c r="E76" s="353" t="str">
        <f>Résultats!F77</f>
        <v xml:space="preserve">Dans chaque page web, l’information ne doit pas être donnée uniquement par la forme, taille ou position. Cette règle est-elle respectée ?</v>
      </c>
      <c r="F76" s="337" t="s">
        <v>496</v>
      </c>
      <c r="G76" s="337"/>
      <c r="H76" s="31"/>
      <c r="I76" s="31"/>
      <c r="J76" s="31"/>
      <c r="K76" s="31"/>
      <c r="L76" s="354"/>
      <c r="M76" s="355"/>
      <c r="N76" s="5"/>
      <c r="O76" s="5"/>
      <c r="P76" s="5"/>
      <c r="Q76" s="5"/>
      <c r="R76" s="5"/>
      <c r="S76" s="5"/>
      <c r="T76" s="5"/>
      <c r="U76" s="5"/>
      <c r="V76" s="5"/>
    </row>
    <row r="77" ht="62.25" hidden="1" customHeight="1">
      <c r="A77" s="225"/>
      <c r="B77" s="352" t="str">
        <f>Résultats!B78</f>
        <v>10.10</v>
      </c>
      <c r="C77" s="337" t="str">
        <f>Résultats!C78</f>
        <v>A</v>
      </c>
      <c r="D77" s="337">
        <f>Résultats!E78</f>
        <v>0</v>
      </c>
      <c r="E77" s="353" t="str">
        <f>Résultats!F78</f>
        <v xml:space="preserve">Dans chaque page web, l’information ne doit pas être donnée par la forme, taille ou position uniquement. Cette règle est-elle implémentée de façon pertinente ?</v>
      </c>
      <c r="F77" s="337" t="s">
        <v>496</v>
      </c>
      <c r="G77" s="337"/>
      <c r="H77" s="31"/>
      <c r="I77" s="31"/>
      <c r="J77" s="31"/>
      <c r="K77" s="31"/>
      <c r="L77" s="354"/>
      <c r="M77" s="355"/>
      <c r="N77" s="5"/>
      <c r="O77" s="5"/>
      <c r="P77" s="5"/>
      <c r="Q77" s="5"/>
      <c r="R77" s="5"/>
      <c r="S77" s="5"/>
      <c r="T77" s="5"/>
      <c r="U77" s="5"/>
      <c r="V77" s="5"/>
    </row>
    <row r="78" ht="89.25" hidden="1">
      <c r="A78" s="225"/>
      <c r="B78" s="352" t="str">
        <f>Résultats!B79</f>
        <v>10.11</v>
      </c>
      <c r="C78" s="337" t="str">
        <f>Résultats!C79</f>
        <v>AA</v>
      </c>
      <c r="D78" s="337">
        <f>Résultats!E79</f>
        <v>0</v>
      </c>
      <c r="E78" s="353" t="str">
        <f>Résultats!F79</f>
        <v xml:space="preserve">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F78" s="337" t="s">
        <v>494</v>
      </c>
      <c r="G78" s="337"/>
      <c r="H78" s="31"/>
      <c r="I78" s="31"/>
      <c r="J78" s="31"/>
      <c r="K78" s="31"/>
      <c r="L78" s="354"/>
      <c r="M78" s="355"/>
      <c r="N78" s="5"/>
      <c r="O78" s="5"/>
      <c r="P78" s="5"/>
      <c r="Q78" s="5"/>
      <c r="R78" s="5"/>
      <c r="S78" s="5"/>
      <c r="T78" s="5"/>
      <c r="U78" s="5"/>
      <c r="V78" s="5"/>
    </row>
    <row r="79" ht="62.25" hidden="1" customHeight="1">
      <c r="A79" s="225"/>
      <c r="B79" s="352" t="str">
        <f>Résultats!B80</f>
        <v>10.12</v>
      </c>
      <c r="C79" s="337" t="str">
        <f>Résultats!C80</f>
        <v>AA</v>
      </c>
      <c r="D79" s="337">
        <f>Résultats!E80</f>
        <v>0</v>
      </c>
      <c r="E79" s="353" t="str">
        <f>Résultats!F80</f>
        <v xml:space="preserve">Dans chaque page web, les propriétés d’espacement du texte peuvent-elles être redéfinies par l’utilisateur sans perte de contenu ou de fonctionnalité (hors cas particuliers) ?</v>
      </c>
      <c r="F79" s="337" t="s">
        <v>494</v>
      </c>
      <c r="G79" s="337"/>
      <c r="H79" s="31"/>
      <c r="I79" s="31"/>
      <c r="J79" s="31"/>
      <c r="K79" s="31"/>
      <c r="L79" s="354"/>
      <c r="M79" s="355"/>
      <c r="N79" s="5"/>
      <c r="O79" s="5"/>
      <c r="P79" s="5"/>
      <c r="Q79" s="5"/>
      <c r="R79" s="5"/>
      <c r="S79" s="5"/>
      <c r="T79" s="5"/>
      <c r="U79" s="5"/>
      <c r="V79" s="5"/>
    </row>
    <row r="80" ht="62.25" hidden="1" customHeight="1">
      <c r="A80" s="225"/>
      <c r="B80" s="352" t="str">
        <f>Résultats!B81</f>
        <v>10.13</v>
      </c>
      <c r="C80" s="337" t="str">
        <f>Résultats!C81</f>
        <v>AA</v>
      </c>
      <c r="D80" s="337">
        <f>Résultats!E81</f>
        <v>0</v>
      </c>
      <c r="E80" s="353" t="str">
        <f>Résultats!F81</f>
        <v xml:space="preserve">Dans chaque page web, les contenus additionnels apparaissant à la prise de focus ou au survol d’un composant d’interface sont-ils contrôlables par l’utilisateur (hors cas particuliers) ?</v>
      </c>
      <c r="F80" s="337" t="s">
        <v>496</v>
      </c>
      <c r="G80" s="337"/>
      <c r="H80" s="31"/>
      <c r="I80" s="31"/>
      <c r="J80" s="31"/>
      <c r="K80" s="31"/>
      <c r="L80" s="354"/>
      <c r="M80" s="355"/>
      <c r="N80" s="5"/>
      <c r="O80" s="5"/>
      <c r="P80" s="5"/>
      <c r="Q80" s="5"/>
      <c r="R80" s="5"/>
      <c r="S80" s="5"/>
      <c r="T80" s="5"/>
      <c r="U80" s="5"/>
      <c r="V80" s="5"/>
    </row>
    <row r="81" ht="62.25" hidden="1" customHeight="1">
      <c r="A81" s="227"/>
      <c r="B81" s="352" t="str">
        <f>Résultats!B82</f>
        <v>10.14</v>
      </c>
      <c r="C81" s="337" t="str">
        <f>Résultats!C82</f>
        <v>A</v>
      </c>
      <c r="D81" s="337">
        <f>Résultats!E82</f>
        <v>0</v>
      </c>
      <c r="E81" s="353" t="str">
        <f>Résultats!F82</f>
        <v xml:space="preserve">Dans chaque page web, les contenus additionnels apparaissant via les styles CSS uniquement peuvent-ils être rendus visibles au clavier et par tout dispositif de pointage ?</v>
      </c>
      <c r="F81" s="337" t="s">
        <v>496</v>
      </c>
      <c r="G81" s="337"/>
      <c r="H81" s="31"/>
      <c r="I81" s="31"/>
      <c r="J81" s="31"/>
      <c r="K81" s="31"/>
      <c r="L81" s="354"/>
      <c r="M81" s="355"/>
      <c r="N81" s="5"/>
      <c r="O81" s="5"/>
      <c r="P81" s="5"/>
      <c r="Q81" s="5"/>
      <c r="R81" s="5"/>
      <c r="S81" s="5"/>
      <c r="T81" s="5"/>
      <c r="U81" s="5"/>
      <c r="V81" s="5"/>
    </row>
    <row r="82" ht="51" hidden="1" customHeight="1">
      <c r="A82" s="351" t="s">
        <v>95</v>
      </c>
      <c r="B82" s="352" t="str">
        <f>Résultats!B83</f>
        <v>11.1</v>
      </c>
      <c r="C82" s="337" t="str">
        <f>Résultats!C83</f>
        <v>A</v>
      </c>
      <c r="D82" s="337" t="str">
        <f>Résultats!E83</f>
        <v>x</v>
      </c>
      <c r="E82" s="353" t="str">
        <f>Résultats!F83</f>
        <v xml:space="preserve">Chaque champ de formulaire a-t-il une étiquette ?</v>
      </c>
      <c r="F82" s="337" t="s">
        <v>496</v>
      </c>
      <c r="G82" s="337"/>
      <c r="H82" s="31"/>
      <c r="I82" s="31"/>
      <c r="J82" s="31"/>
      <c r="K82" s="31"/>
      <c r="L82" s="354"/>
      <c r="M82" s="355"/>
      <c r="N82" s="5"/>
      <c r="O82" s="5"/>
      <c r="P82" s="5"/>
      <c r="Q82" s="5"/>
      <c r="R82" s="5"/>
      <c r="S82" s="5"/>
      <c r="T82" s="5"/>
      <c r="U82" s="5"/>
      <c r="V82" s="5"/>
    </row>
    <row r="83" ht="62.25" hidden="1" customHeight="1">
      <c r="A83" s="225"/>
      <c r="B83" s="352" t="str">
        <f>Résultats!B84</f>
        <v>11.2</v>
      </c>
      <c r="C83" s="337" t="str">
        <f>Résultats!C84</f>
        <v>A</v>
      </c>
      <c r="D83" s="337" t="str">
        <f>Résultats!E84</f>
        <v>x</v>
      </c>
      <c r="E83" s="353" t="str">
        <f>Résultats!F84</f>
        <v xml:space="preserve">Chaque étiquette associée à un champ de formulaire est-elle pertinente (hors cas particuliers) ?</v>
      </c>
      <c r="F83" s="337" t="s">
        <v>496</v>
      </c>
      <c r="G83" s="337"/>
      <c r="H83" s="31"/>
      <c r="I83" s="31"/>
      <c r="J83" s="31"/>
      <c r="K83" s="31"/>
      <c r="L83" s="354"/>
      <c r="M83" s="355"/>
      <c r="N83" s="5"/>
      <c r="O83" s="5"/>
      <c r="P83" s="5"/>
      <c r="Q83" s="5"/>
      <c r="R83" s="5"/>
      <c r="S83" s="5"/>
      <c r="T83" s="5"/>
      <c r="U83" s="5"/>
      <c r="V83" s="5"/>
    </row>
    <row r="84" ht="62.25" hidden="1" customHeight="1">
      <c r="A84" s="225"/>
      <c r="B84" s="361" t="str">
        <f>Résultats!B85</f>
        <v>11.3</v>
      </c>
      <c r="C84" s="337" t="str">
        <f>Résultats!C85</f>
        <v>AA</v>
      </c>
      <c r="D84" s="337">
        <f>Résultats!E85</f>
        <v>0</v>
      </c>
      <c r="E84" s="353" t="str">
        <f>Résultats!F85</f>
        <v xml:space="preserve">Dans chaque formulaire, chaque étiquette associée à un champ de formulaire ayant la même fonction et répétée plusieurs fois dans une même page ou dans un ensemble de pages est-elle cohérente ?</v>
      </c>
      <c r="F84" s="337" t="s">
        <v>496</v>
      </c>
      <c r="G84" s="337"/>
      <c r="H84" s="31"/>
      <c r="I84" s="31"/>
      <c r="J84" s="31"/>
      <c r="K84" s="31"/>
      <c r="L84" s="354"/>
      <c r="M84" s="355"/>
      <c r="N84" s="5"/>
      <c r="O84" s="5"/>
      <c r="P84" s="5"/>
      <c r="Q84" s="5"/>
      <c r="R84" s="5"/>
      <c r="S84" s="5"/>
      <c r="T84" s="5"/>
      <c r="U84" s="5"/>
      <c r="V84" s="5"/>
    </row>
    <row r="85" ht="62.25" hidden="1" customHeight="1">
      <c r="A85" s="225"/>
      <c r="B85" s="361" t="str">
        <f>Résultats!B86</f>
        <v>11.4</v>
      </c>
      <c r="C85" s="337" t="str">
        <f>Résultats!C86</f>
        <v>A</v>
      </c>
      <c r="D85" s="337">
        <f>Résultats!E86</f>
        <v>0</v>
      </c>
      <c r="E85" s="353" t="str">
        <f>Résultats!F86</f>
        <v xml:space="preserve">Dans chaque formulaire, chaque étiquette de champ et son champ associé sont-ils accolés (hors cas particuliers) ?</v>
      </c>
      <c r="F85" s="337" t="s">
        <v>496</v>
      </c>
      <c r="G85" s="337"/>
      <c r="H85" s="31"/>
      <c r="I85" s="31"/>
      <c r="J85" s="31"/>
      <c r="K85" s="31"/>
      <c r="L85" s="354"/>
      <c r="M85" s="355"/>
      <c r="N85" s="5"/>
      <c r="O85" s="5"/>
      <c r="P85" s="5"/>
      <c r="Q85" s="5"/>
      <c r="R85" s="5"/>
      <c r="S85" s="5"/>
      <c r="T85" s="5"/>
      <c r="U85" s="5"/>
      <c r="V85" s="5"/>
    </row>
    <row r="86" ht="62.25" hidden="1" customHeight="1">
      <c r="A86" s="225"/>
      <c r="B86" s="361" t="str">
        <f>Résultats!B87</f>
        <v>11.5</v>
      </c>
      <c r="C86" s="337" t="str">
        <f>Résultats!C87</f>
        <v>A</v>
      </c>
      <c r="D86" s="337" t="str">
        <f>Résultats!E87</f>
        <v>x</v>
      </c>
      <c r="E86" s="353" t="str">
        <f>Résultats!F87</f>
        <v xml:space="preserve">Dans chaque formulaire, les champs de même nature sont-ils regroupés, si nécessaire ?</v>
      </c>
      <c r="F86" s="337" t="s">
        <v>496</v>
      </c>
      <c r="G86" s="337"/>
      <c r="H86" s="31"/>
      <c r="I86" s="31"/>
      <c r="J86" s="31"/>
      <c r="K86" s="31"/>
      <c r="L86" s="354"/>
      <c r="M86" s="355"/>
      <c r="N86" s="5"/>
      <c r="O86" s="5"/>
      <c r="P86" s="5"/>
      <c r="Q86" s="5"/>
      <c r="R86" s="5"/>
      <c r="S86" s="5"/>
      <c r="T86" s="5"/>
      <c r="U86" s="5"/>
      <c r="V86" s="5"/>
    </row>
    <row r="87" ht="62.25" hidden="1" customHeight="1">
      <c r="A87" s="225"/>
      <c r="B87" s="361" t="str">
        <f>Résultats!B88</f>
        <v>11.6</v>
      </c>
      <c r="C87" s="337" t="str">
        <f>Résultats!C88</f>
        <v>A</v>
      </c>
      <c r="D87" s="337" t="str">
        <f>Résultats!E88</f>
        <v>x</v>
      </c>
      <c r="E87" s="353" t="str">
        <f>Résultats!F88</f>
        <v xml:space="preserve">Dans chaque formulaire, chaque regroupement de champs de même nature a-t-il une légende ?</v>
      </c>
      <c r="F87" s="337" t="s">
        <v>496</v>
      </c>
      <c r="G87" s="337"/>
      <c r="H87" s="31"/>
      <c r="I87" s="31"/>
      <c r="J87" s="31"/>
      <c r="K87" s="31"/>
      <c r="L87" s="354"/>
      <c r="M87" s="355"/>
      <c r="N87" s="5"/>
      <c r="O87" s="5"/>
      <c r="P87" s="5"/>
      <c r="Q87" s="5"/>
      <c r="R87" s="5"/>
      <c r="S87" s="5"/>
      <c r="T87" s="5"/>
      <c r="U87" s="5"/>
      <c r="V87" s="5"/>
    </row>
    <row r="88" ht="62.25" hidden="1" customHeight="1">
      <c r="A88" s="225"/>
      <c r="B88" s="361" t="str">
        <f>Résultats!B89</f>
        <v>11.7</v>
      </c>
      <c r="C88" s="337" t="str">
        <f>Résultats!C89</f>
        <v>A</v>
      </c>
      <c r="D88" s="337">
        <f>Résultats!E89</f>
        <v>0</v>
      </c>
      <c r="E88" s="353" t="str">
        <f>Résultats!F89</f>
        <v xml:space="preserve">Dans chaque formulaire, chaque légende associée à un regroupement de champs de même nature est-elle pertinente ?</v>
      </c>
      <c r="F88" s="337" t="s">
        <v>496</v>
      </c>
      <c r="G88" s="337"/>
      <c r="H88" s="31"/>
      <c r="I88" s="31"/>
      <c r="J88" s="31"/>
      <c r="K88" s="31"/>
      <c r="L88" s="354"/>
      <c r="M88" s="355"/>
      <c r="N88" s="5"/>
      <c r="O88" s="5"/>
      <c r="P88" s="5"/>
      <c r="Q88" s="5"/>
      <c r="R88" s="5"/>
      <c r="S88" s="5"/>
      <c r="T88" s="5"/>
      <c r="U88" s="5"/>
      <c r="V88" s="5"/>
    </row>
    <row r="89" ht="62.25" hidden="1" customHeight="1">
      <c r="A89" s="225"/>
      <c r="B89" s="361" t="str">
        <f>Résultats!B90</f>
        <v>11.8</v>
      </c>
      <c r="C89" s="337" t="str">
        <f>Résultats!C90</f>
        <v>A</v>
      </c>
      <c r="D89" s="337">
        <f>Résultats!E90</f>
        <v>0</v>
      </c>
      <c r="E89" s="353" t="str">
        <f>Résultats!F90</f>
        <v xml:space="preserve">Dans chaque formulaire, les items de même nature d’une liste de choix sont-ils regroupés de manière pertinente ?</v>
      </c>
      <c r="F89" s="337" t="s">
        <v>496</v>
      </c>
      <c r="G89" s="337"/>
      <c r="H89" s="31"/>
      <c r="I89" s="31"/>
      <c r="J89" s="31"/>
      <c r="K89" s="31"/>
      <c r="L89" s="354"/>
      <c r="M89" s="355"/>
      <c r="N89" s="5"/>
      <c r="O89" s="5"/>
      <c r="P89" s="5"/>
      <c r="Q89" s="5"/>
      <c r="R89" s="5"/>
      <c r="S89" s="5"/>
      <c r="T89" s="5"/>
      <c r="U89" s="5"/>
      <c r="V89" s="5"/>
    </row>
    <row r="90" ht="62.25" hidden="1" customHeight="1">
      <c r="A90" s="225"/>
      <c r="B90" s="361" t="str">
        <f>Résultats!B91</f>
        <v>11.9</v>
      </c>
      <c r="C90" s="337" t="str">
        <f>Résultats!C91</f>
        <v>A</v>
      </c>
      <c r="D90" s="337" t="str">
        <f>Résultats!E91</f>
        <v>x</v>
      </c>
      <c r="E90" s="353" t="str">
        <f>Résultats!F91</f>
        <v xml:space="preserve">Dans chaque formulaire, l’intitulé de chaque bouton est-il pertinent (hors cas particuliers) ?</v>
      </c>
      <c r="F90" s="337" t="s">
        <v>496</v>
      </c>
      <c r="G90" s="337"/>
      <c r="H90" s="31"/>
      <c r="I90" s="31"/>
      <c r="J90" s="31"/>
      <c r="K90" s="31"/>
      <c r="L90" s="354"/>
      <c r="M90" s="355"/>
      <c r="N90" s="5"/>
      <c r="O90" s="5"/>
      <c r="P90" s="5"/>
      <c r="Q90" s="5"/>
      <c r="R90" s="5"/>
      <c r="S90" s="5"/>
      <c r="T90" s="5"/>
      <c r="U90" s="5"/>
      <c r="V90" s="5"/>
    </row>
    <row r="91" ht="62.25" hidden="1" customHeight="1">
      <c r="A91" s="225"/>
      <c r="B91" s="361" t="str">
        <f>Résultats!B92</f>
        <v>11.10</v>
      </c>
      <c r="C91" s="337" t="str">
        <f>Résultats!C92</f>
        <v>A</v>
      </c>
      <c r="D91" s="337" t="str">
        <f>Résultats!E92</f>
        <v>x</v>
      </c>
      <c r="E91" s="353" t="str">
        <f>Résultats!F92</f>
        <v xml:space="preserve">Dans chaque formulaire, le contrôle de saisie est-il utilisé de manière pertinente (hors cas particuliers) ?</v>
      </c>
      <c r="F91" s="337" t="s">
        <v>496</v>
      </c>
      <c r="G91" s="337"/>
      <c r="H91" s="31"/>
      <c r="I91" s="31"/>
      <c r="J91" s="31"/>
      <c r="K91" s="31"/>
      <c r="L91" s="354"/>
      <c r="M91" s="355"/>
      <c r="N91" s="5"/>
      <c r="O91" s="5"/>
      <c r="P91" s="5"/>
      <c r="Q91" s="5"/>
      <c r="R91" s="5"/>
      <c r="S91" s="5"/>
      <c r="T91" s="5"/>
      <c r="U91" s="5"/>
      <c r="V91" s="5"/>
    </row>
    <row r="92" ht="62.25" hidden="1" customHeight="1">
      <c r="A92" s="225"/>
      <c r="B92" s="361" t="str">
        <f>Résultats!B93</f>
        <v>11.11</v>
      </c>
      <c r="C92" s="337" t="str">
        <f>Résultats!C93</f>
        <v>AA</v>
      </c>
      <c r="D92" s="337">
        <f>Résultats!E93</f>
        <v>0</v>
      </c>
      <c r="E92" s="353" t="str">
        <f>Résultats!F93</f>
        <v xml:space="preserve">Dans chaque formulaire, le contrôle de saisie est-il accompagné, si nécessaire, de suggestions facilitant la correction des erreurs de saisie ?</v>
      </c>
      <c r="F92" s="337" t="s">
        <v>496</v>
      </c>
      <c r="G92" s="337"/>
      <c r="H92" s="31"/>
      <c r="I92" s="31"/>
      <c r="J92" s="31"/>
      <c r="K92" s="31"/>
      <c r="L92" s="354"/>
      <c r="M92" s="355"/>
      <c r="N92" s="5"/>
      <c r="O92" s="5"/>
      <c r="P92" s="5"/>
      <c r="Q92" s="5"/>
      <c r="R92" s="5"/>
      <c r="S92" s="5"/>
      <c r="T92" s="5"/>
      <c r="U92" s="5"/>
      <c r="V92" s="5"/>
    </row>
    <row r="93" ht="76.5" hidden="1">
      <c r="A93" s="225"/>
      <c r="B93" s="361" t="str">
        <f>Résultats!B94</f>
        <v>11.12</v>
      </c>
      <c r="C93" s="337" t="str">
        <f>Résultats!C94</f>
        <v>AA</v>
      </c>
      <c r="D93" s="337">
        <f>Résultats!E94</f>
        <v>0</v>
      </c>
      <c r="E93" s="353" t="str">
        <f>Résultats!F94</f>
        <v xml:space="preserve">Pour chaque formulaire qui modifie ou supprime des données, ou qui transmet des réponses à un test ou à un examen, ou dont la validation a des conséquences financières ou juridiques, les données saisies peuvent-elles être modifiées, mises à jour ou récupérées par l’utilisateur ?</v>
      </c>
      <c r="F93" s="337" t="s">
        <v>496</v>
      </c>
      <c r="G93" s="337"/>
      <c r="H93" s="31"/>
      <c r="I93" s="31"/>
      <c r="J93" s="31"/>
      <c r="K93" s="31"/>
      <c r="L93" s="354"/>
      <c r="M93" s="355"/>
      <c r="N93" s="5"/>
      <c r="O93" s="5"/>
      <c r="P93" s="5"/>
      <c r="Q93" s="5"/>
      <c r="R93" s="5"/>
      <c r="S93" s="5"/>
      <c r="T93" s="5"/>
      <c r="U93" s="5"/>
      <c r="V93" s="5"/>
    </row>
    <row r="94" ht="62.25" hidden="1" customHeight="1">
      <c r="A94" s="227"/>
      <c r="B94" s="361" t="str">
        <f>Résultats!B95</f>
        <v>11.13</v>
      </c>
      <c r="C94" s="337" t="str">
        <f>Résultats!C95</f>
        <v>AA</v>
      </c>
      <c r="D94" s="337">
        <f>Résultats!E95</f>
        <v>0</v>
      </c>
      <c r="E94" s="353" t="str">
        <f>Résultats!F95</f>
        <v xml:space="preserve">La finalité d’un champ de saisie peut-elle être déduite pour faciliter le remplissage automatique des champs avec les données de l’utilisateur ?</v>
      </c>
      <c r="F94" s="337" t="s">
        <v>496</v>
      </c>
      <c r="G94" s="337"/>
      <c r="H94" s="31"/>
      <c r="I94" s="31"/>
      <c r="J94" s="31"/>
      <c r="K94" s="31"/>
      <c r="L94" s="354"/>
      <c r="M94" s="355"/>
      <c r="N94" s="5"/>
      <c r="O94" s="5"/>
      <c r="P94" s="5"/>
      <c r="Q94" s="5"/>
      <c r="R94" s="5"/>
      <c r="S94" s="5"/>
      <c r="T94" s="5"/>
      <c r="U94" s="5"/>
      <c r="V94" s="5"/>
    </row>
    <row r="95" ht="48" hidden="1" customHeight="1">
      <c r="A95" s="351" t="s">
        <v>96</v>
      </c>
      <c r="B95" s="361" t="str">
        <f>Résultats!B96</f>
        <v>12.1</v>
      </c>
      <c r="C95" s="337" t="str">
        <f>Résultats!C96</f>
        <v>AA</v>
      </c>
      <c r="D95" s="337">
        <f>Résultats!E96</f>
        <v>0</v>
      </c>
      <c r="E95" s="353" t="str">
        <f>Résultats!F96</f>
        <v xml:space="preserve">Chaque ensemble de pages dispose-t-il de deux systèmes de navigation différents, au moins (hors cas particuliers) ?</v>
      </c>
      <c r="F95" s="337" t="s">
        <v>494</v>
      </c>
      <c r="G95" s="337"/>
      <c r="H95" s="31"/>
      <c r="I95" s="31"/>
      <c r="J95" s="31"/>
      <c r="K95" s="31"/>
      <c r="L95" s="354"/>
      <c r="M95" s="355"/>
      <c r="N95" s="5"/>
      <c r="O95" s="5"/>
      <c r="P95" s="5"/>
      <c r="Q95" s="5"/>
      <c r="R95" s="5"/>
      <c r="S95" s="5"/>
      <c r="T95" s="5"/>
      <c r="U95" s="5"/>
      <c r="V95" s="5"/>
    </row>
    <row r="96" ht="62.25" hidden="1" customHeight="1">
      <c r="A96" s="225"/>
      <c r="B96" s="361" t="str">
        <f>Résultats!B97</f>
        <v>12.2</v>
      </c>
      <c r="C96" s="337" t="str">
        <f>Résultats!C97</f>
        <v>AA</v>
      </c>
      <c r="D96" s="337">
        <f>Résultats!E97</f>
        <v>0</v>
      </c>
      <c r="E96" s="353" t="str">
        <f>Résultats!F97</f>
        <v xml:space="preserve">Dans chaque ensemble de pages, le menu et les barres de navigation sont-ils toujours à la même place (hors cas particuliers) ?</v>
      </c>
      <c r="F96" s="337" t="s">
        <v>494</v>
      </c>
      <c r="G96" s="337"/>
      <c r="H96" s="31"/>
      <c r="I96" s="31"/>
      <c r="J96" s="31"/>
      <c r="K96" s="31"/>
      <c r="L96" s="354"/>
      <c r="M96" s="355"/>
      <c r="N96" s="5"/>
      <c r="O96" s="5"/>
      <c r="P96" s="5"/>
      <c r="Q96" s="5"/>
      <c r="R96" s="5"/>
      <c r="S96" s="5"/>
      <c r="T96" s="5"/>
      <c r="U96" s="5"/>
      <c r="V96" s="5"/>
    </row>
    <row r="97" ht="62.25" hidden="1" customHeight="1">
      <c r="A97" s="225"/>
      <c r="B97" s="361" t="str">
        <f>Résultats!B98</f>
        <v>12.3</v>
      </c>
      <c r="C97" s="337" t="str">
        <f>Résultats!C98</f>
        <v>AA</v>
      </c>
      <c r="D97" s="337">
        <f>Résultats!E98</f>
        <v>0</v>
      </c>
      <c r="E97" s="353" t="str">
        <f>Résultats!F98</f>
        <v xml:space="preserve">La page « plan du site » est-elle pertinente ?</v>
      </c>
      <c r="F97" s="337" t="s">
        <v>494</v>
      </c>
      <c r="G97" s="337"/>
      <c r="H97" s="31"/>
      <c r="I97" s="31"/>
      <c r="J97" s="31"/>
      <c r="K97" s="31"/>
      <c r="L97" s="354"/>
      <c r="M97" s="355"/>
      <c r="N97" s="5"/>
      <c r="O97" s="5"/>
      <c r="P97" s="5"/>
      <c r="Q97" s="5"/>
      <c r="R97" s="5"/>
      <c r="S97" s="5"/>
      <c r="T97" s="5"/>
      <c r="U97" s="5"/>
      <c r="V97" s="5"/>
    </row>
    <row r="98" ht="62.25" hidden="1" customHeight="1">
      <c r="A98" s="225"/>
      <c r="B98" s="361" t="str">
        <f>Résultats!B99</f>
        <v>12.4</v>
      </c>
      <c r="C98" s="337" t="str">
        <f>Résultats!C99</f>
        <v>AA</v>
      </c>
      <c r="D98" s="337">
        <f>Résultats!E99</f>
        <v>0</v>
      </c>
      <c r="E98" s="353" t="str">
        <f>Résultats!F99</f>
        <v xml:space="preserve">Dans chaque ensemble de pages, la page « plan du site » est-elle atteignable de manière identique ?</v>
      </c>
      <c r="F98" s="337" t="s">
        <v>494</v>
      </c>
      <c r="G98" s="337"/>
      <c r="H98" s="31"/>
      <c r="I98" s="31"/>
      <c r="J98" s="31"/>
      <c r="K98" s="31"/>
      <c r="L98" s="354"/>
      <c r="M98" s="355"/>
      <c r="N98" s="5"/>
      <c r="O98" s="5"/>
      <c r="P98" s="5"/>
      <c r="Q98" s="5"/>
      <c r="R98" s="5"/>
      <c r="S98" s="5"/>
      <c r="T98" s="5"/>
      <c r="U98" s="5"/>
      <c r="V98" s="5"/>
    </row>
    <row r="99" ht="62.25" hidden="1" customHeight="1">
      <c r="A99" s="225"/>
      <c r="B99" s="352" t="str">
        <f>Résultats!B100</f>
        <v>12.5</v>
      </c>
      <c r="C99" s="337" t="str">
        <f>Résultats!C100</f>
        <v>AA</v>
      </c>
      <c r="D99" s="337">
        <f>Résultats!E100</f>
        <v>0</v>
      </c>
      <c r="E99" s="353" t="str">
        <f>Résultats!F100</f>
        <v xml:space="preserve">Dans chaque ensemble de pages, le moteur de recherche est-il atteignable de manière identique ?</v>
      </c>
      <c r="F99" s="337" t="s">
        <v>496</v>
      </c>
      <c r="G99" s="337"/>
      <c r="H99" s="31"/>
      <c r="I99" s="31"/>
      <c r="J99" s="31"/>
      <c r="K99" s="31"/>
      <c r="L99" s="354"/>
      <c r="M99" s="355"/>
      <c r="N99" s="5"/>
      <c r="O99" s="5"/>
      <c r="P99" s="5"/>
      <c r="Q99" s="5"/>
      <c r="R99" s="5"/>
      <c r="S99" s="5"/>
      <c r="T99" s="5"/>
      <c r="U99" s="5"/>
      <c r="V99" s="5"/>
    </row>
    <row r="100" ht="62.25" hidden="1" customHeight="1">
      <c r="A100" s="225"/>
      <c r="B100" s="352" t="str">
        <f>Résultats!B101</f>
        <v>12.6</v>
      </c>
      <c r="C100" s="337" t="str">
        <f>Résultats!C101</f>
        <v>A</v>
      </c>
      <c r="D100" s="337">
        <f>Résultats!E101</f>
        <v>0</v>
      </c>
      <c r="E100" s="353" t="str">
        <f>Résultats!F101</f>
        <v xml:space="preserve">Les zones de regroupement de contenus présentes dans plusieurs pages web (zones d’en-tête, de navigation principale, de contenu principal, de pied de page et de moteur de recherche) peuvent-elles être atteintes ou évitées ?</v>
      </c>
      <c r="F100" s="337" t="s">
        <v>494</v>
      </c>
      <c r="G100" s="337"/>
      <c r="H100" s="31"/>
      <c r="I100" s="31"/>
      <c r="J100" s="31"/>
      <c r="K100" s="31"/>
      <c r="L100" s="354"/>
      <c r="M100" s="355"/>
      <c r="N100" s="5"/>
      <c r="O100" s="5"/>
      <c r="P100" s="5"/>
      <c r="Q100" s="5"/>
      <c r="R100" s="5"/>
      <c r="S100" s="5"/>
      <c r="T100" s="5"/>
      <c r="U100" s="5"/>
      <c r="V100" s="5"/>
    </row>
    <row r="101" ht="62.25" hidden="1" customHeight="1">
      <c r="A101" s="225"/>
      <c r="B101" s="352" t="str">
        <f>Résultats!B102</f>
        <v>12.7</v>
      </c>
      <c r="C101" s="337" t="str">
        <f>Résultats!C102</f>
        <v>A</v>
      </c>
      <c r="D101" s="337">
        <f>Résultats!E102</f>
        <v>0</v>
      </c>
      <c r="E101" s="353" t="str">
        <f>Résultats!F102</f>
        <v xml:space="preserve">Dans chaque page web, un lien d’évitement ou d’accès rapide à la zone de contenu principal est-il présent (hors cas particuliers) ?</v>
      </c>
      <c r="F101" s="337" t="s">
        <v>494</v>
      </c>
      <c r="G101" s="337"/>
      <c r="H101" s="31"/>
      <c r="I101" s="31"/>
      <c r="J101" s="31"/>
      <c r="K101" s="31"/>
      <c r="L101" s="354"/>
      <c r="M101" s="355"/>
      <c r="N101" s="5"/>
      <c r="O101" s="5"/>
      <c r="P101" s="5"/>
      <c r="Q101" s="5"/>
      <c r="R101" s="5"/>
      <c r="S101" s="5"/>
      <c r="T101" s="5"/>
      <c r="U101" s="5"/>
      <c r="V101" s="5"/>
    </row>
    <row r="102" ht="25.5" hidden="1">
      <c r="A102" s="225"/>
      <c r="B102" s="352" t="str">
        <f>Résultats!B103</f>
        <v>12.8</v>
      </c>
      <c r="C102" s="337" t="str">
        <f>Résultats!C103</f>
        <v>A</v>
      </c>
      <c r="D102" s="337" t="str">
        <f>Résultats!E103</f>
        <v>x</v>
      </c>
      <c r="E102" s="353" t="str">
        <f>Résultats!F103</f>
        <v xml:space="preserve">Dans chaque page web, l’ordre de tabulation est-il cohérent ?</v>
      </c>
      <c r="F102" s="337" t="s">
        <v>494</v>
      </c>
      <c r="G102" s="337"/>
      <c r="H102" s="31"/>
      <c r="I102" s="31"/>
      <c r="J102" s="31"/>
      <c r="K102" s="31"/>
      <c r="L102" s="354"/>
      <c r="M102" s="355"/>
      <c r="N102" s="5"/>
      <c r="O102" s="5"/>
      <c r="P102" s="5"/>
      <c r="Q102" s="5"/>
      <c r="R102" s="5"/>
      <c r="S102" s="5"/>
      <c r="T102" s="5"/>
      <c r="U102" s="5"/>
      <c r="V102" s="5"/>
    </row>
    <row r="103" ht="38.25" hidden="1">
      <c r="A103" s="225"/>
      <c r="B103" s="352" t="str">
        <f>Résultats!B104</f>
        <v>12.9</v>
      </c>
      <c r="C103" s="337" t="str">
        <f>Résultats!C104</f>
        <v>A</v>
      </c>
      <c r="D103" s="337" t="str">
        <f>Résultats!E104</f>
        <v>x</v>
      </c>
      <c r="E103" s="353" t="str">
        <f>Résultats!F104</f>
        <v xml:space="preserve">Dans chaque page web, la navigation ne doit pas contenir de piège au clavier. Cette règle est-elle respectée ?</v>
      </c>
      <c r="F103" s="337" t="s">
        <v>494</v>
      </c>
      <c r="G103" s="337"/>
      <c r="H103" s="31"/>
      <c r="I103" s="31"/>
      <c r="J103" s="31"/>
      <c r="K103" s="31"/>
      <c r="L103" s="354"/>
      <c r="M103" s="355"/>
      <c r="N103" s="5"/>
      <c r="O103" s="5"/>
      <c r="P103" s="5"/>
      <c r="Q103" s="5"/>
      <c r="R103" s="5"/>
      <c r="S103" s="5"/>
      <c r="T103" s="5"/>
      <c r="U103" s="5"/>
      <c r="V103" s="5"/>
    </row>
    <row r="104" ht="62.25" hidden="1" customHeight="1">
      <c r="A104" s="225"/>
      <c r="B104" s="352" t="str">
        <f>Résultats!B105</f>
        <v>12.10</v>
      </c>
      <c r="C104" s="337" t="str">
        <f>Résultats!C105</f>
        <v>A</v>
      </c>
      <c r="D104" s="337">
        <f>Résultats!E105</f>
        <v>0</v>
      </c>
      <c r="E104" s="353" t="str">
        <f>Résultats!F105</f>
        <v xml:space="preserve">Dans chaque page web, les raccourcis clavier n’utilisant qu’une seule touche (lettre minuscule ou majuscule, ponctuation, chiffre ou symbole) sont-ils contrôlables par l’utilisateur ?</v>
      </c>
      <c r="F104" s="337" t="s">
        <v>496</v>
      </c>
      <c r="G104" s="337"/>
      <c r="H104" s="31"/>
      <c r="I104" s="31"/>
      <c r="J104" s="31"/>
      <c r="K104" s="31"/>
      <c r="L104" s="354"/>
      <c r="M104" s="355"/>
      <c r="N104" s="5"/>
      <c r="O104" s="5"/>
      <c r="P104" s="5"/>
      <c r="Q104" s="5"/>
      <c r="R104" s="5"/>
      <c r="S104" s="5"/>
      <c r="T104" s="5"/>
      <c r="U104" s="5"/>
      <c r="V104" s="5"/>
    </row>
    <row r="105" ht="62.25" hidden="1" customHeight="1">
      <c r="A105" s="227"/>
      <c r="B105" s="352" t="str">
        <f>Résultats!B106</f>
        <v>12.11</v>
      </c>
      <c r="C105" s="337" t="str">
        <f>Résultats!C106</f>
        <v>A</v>
      </c>
      <c r="D105" s="337">
        <f>Résultats!E106</f>
        <v>0</v>
      </c>
      <c r="E105" s="353" t="str">
        <f>Résultats!F106</f>
        <v xml:space="preserve">Dans chaque page web, les contenus additionnels apparaissant au survol, à la prise de focus ou à l’activation d’un composant d’interface sont-ils si nécessaire atteignables au clavier ?</v>
      </c>
      <c r="F105" s="337" t="s">
        <v>496</v>
      </c>
      <c r="G105" s="337"/>
      <c r="H105" s="31"/>
      <c r="I105" s="31"/>
      <c r="J105" s="31"/>
      <c r="K105" s="31"/>
      <c r="L105" s="354"/>
      <c r="M105" s="355"/>
      <c r="N105" s="5"/>
      <c r="O105" s="5"/>
      <c r="P105" s="5"/>
      <c r="Q105" s="5"/>
      <c r="R105" s="5"/>
      <c r="S105" s="5"/>
      <c r="T105" s="5"/>
      <c r="U105" s="5"/>
      <c r="V105" s="5"/>
    </row>
    <row r="106" ht="62.25" hidden="1" customHeight="1">
      <c r="A106" s="351" t="s">
        <v>97</v>
      </c>
      <c r="B106" s="352" t="str">
        <f>Résultats!B107</f>
        <v>13.1</v>
      </c>
      <c r="C106" s="337" t="str">
        <f>Résultats!C107</f>
        <v>A</v>
      </c>
      <c r="D106" s="337">
        <f>Résultats!E107</f>
        <v>0</v>
      </c>
      <c r="E106" s="353" t="str">
        <f>Résultats!F107</f>
        <v xml:space="preserve">Pour chaque page web, l’utilisateur a-t-il le contrôle de chaque limite de temps modifiant le contenu (hors cas particuliers) ?</v>
      </c>
      <c r="F106" s="337" t="s">
        <v>496</v>
      </c>
      <c r="G106" s="337"/>
      <c r="H106" s="31"/>
      <c r="I106" s="31"/>
      <c r="J106" s="31"/>
      <c r="K106" s="31"/>
      <c r="L106" s="354"/>
      <c r="M106" s="355"/>
      <c r="N106" s="5"/>
      <c r="O106" s="5"/>
      <c r="P106" s="5"/>
      <c r="Q106" s="5"/>
      <c r="R106" s="5"/>
      <c r="S106" s="5"/>
      <c r="T106" s="5"/>
      <c r="U106" s="5"/>
      <c r="V106" s="5"/>
    </row>
    <row r="107" ht="62.25" hidden="1" customHeight="1">
      <c r="A107" s="225"/>
      <c r="B107" s="352" t="str">
        <f>Résultats!B108</f>
        <v>13.2</v>
      </c>
      <c r="C107" s="337" t="str">
        <f>Résultats!C108</f>
        <v>A</v>
      </c>
      <c r="D107" s="337">
        <f>Résultats!E108</f>
        <v>0</v>
      </c>
      <c r="E107" s="353" t="str">
        <f>Résultats!F108</f>
        <v xml:space="preserve">Dans chaque page web, l’ouverture d’une nouvelle fenêtre ne doit pas être déclenchée sans action de l’utilisateur. Cette règle est-elle respectée ?</v>
      </c>
      <c r="F107" s="337" t="s">
        <v>494</v>
      </c>
      <c r="G107" s="337"/>
      <c r="H107" s="31"/>
      <c r="I107" s="31"/>
      <c r="J107" s="31"/>
      <c r="K107" s="31"/>
      <c r="L107" s="354"/>
      <c r="M107" s="355"/>
      <c r="N107" s="5"/>
      <c r="O107" s="5"/>
      <c r="P107" s="5"/>
      <c r="Q107" s="5"/>
      <c r="R107" s="5"/>
      <c r="S107" s="5"/>
      <c r="T107" s="5"/>
      <c r="U107" s="5"/>
      <c r="V107" s="5"/>
    </row>
    <row r="108" ht="62.25" hidden="1" customHeight="1">
      <c r="A108" s="225"/>
      <c r="B108" s="352" t="str">
        <f>Résultats!B109</f>
        <v>13.3</v>
      </c>
      <c r="C108" s="337" t="str">
        <f>Résultats!C109</f>
        <v>A</v>
      </c>
      <c r="D108" s="337">
        <f>Résultats!E109</f>
        <v>0</v>
      </c>
      <c r="E108" s="353" t="str">
        <f>Résultats!F109</f>
        <v xml:space="preserve">Dans chaque page web, chaque document bureautique en téléchargement possède-t-il, si nécessaire, une version accessible (hors cas particuliers) ?</v>
      </c>
      <c r="F108" s="337" t="s">
        <v>496</v>
      </c>
      <c r="G108" s="337"/>
      <c r="H108" s="31"/>
      <c r="I108" s="31"/>
      <c r="J108" s="31"/>
      <c r="K108" s="31"/>
      <c r="L108" s="354"/>
      <c r="M108" s="355"/>
      <c r="N108" s="5"/>
      <c r="O108" s="5"/>
      <c r="P108" s="5"/>
      <c r="Q108" s="5"/>
      <c r="R108" s="5"/>
      <c r="S108" s="5"/>
      <c r="T108" s="5"/>
      <c r="U108" s="5"/>
      <c r="V108" s="5"/>
    </row>
    <row r="109" ht="62.25" hidden="1" customHeight="1">
      <c r="A109" s="225"/>
      <c r="B109" s="352" t="str">
        <f>Résultats!B110</f>
        <v>13.4</v>
      </c>
      <c r="C109" s="337" t="str">
        <f>Résultats!C110</f>
        <v>A</v>
      </c>
      <c r="D109" s="337">
        <f>Résultats!E110</f>
        <v>0</v>
      </c>
      <c r="E109" s="353" t="str">
        <f>Résultats!F110</f>
        <v xml:space="preserve">Pour chaque document bureautique ayant une version accessible, cette version offre-t-elle la même information ?</v>
      </c>
      <c r="F109" s="337" t="s">
        <v>496</v>
      </c>
      <c r="G109" s="337"/>
      <c r="H109" s="31"/>
      <c r="I109" s="31"/>
      <c r="J109" s="31"/>
      <c r="K109" s="31"/>
      <c r="L109" s="354"/>
      <c r="M109" s="355"/>
      <c r="N109" s="5"/>
      <c r="O109" s="5"/>
      <c r="P109" s="5"/>
      <c r="Q109" s="5"/>
      <c r="R109" s="5"/>
      <c r="S109" s="5"/>
      <c r="T109" s="5"/>
      <c r="U109" s="5"/>
      <c r="V109" s="5"/>
    </row>
    <row r="110" ht="62.25" hidden="1" customHeight="1">
      <c r="A110" s="225"/>
      <c r="B110" s="352" t="str">
        <f>Résultats!B111</f>
        <v>13.5</v>
      </c>
      <c r="C110" s="337" t="str">
        <f>Résultats!C111</f>
        <v>A</v>
      </c>
      <c r="D110" s="337">
        <f>Résultats!E111</f>
        <v>0</v>
      </c>
      <c r="E110" s="353" t="str">
        <f>Résultats!F111</f>
        <v xml:space="preserve">Dans chaque page web, chaque contenu cryptique (art ASCII, émoticône, syntaxe cryptique) a-t-il une alternative ?</v>
      </c>
      <c r="F110" s="337" t="s">
        <v>496</v>
      </c>
      <c r="G110" s="337"/>
      <c r="H110" s="31"/>
      <c r="I110" s="31"/>
      <c r="J110" s="31"/>
      <c r="K110" s="31"/>
      <c r="L110" s="354"/>
      <c r="M110" s="355"/>
      <c r="N110" s="5"/>
      <c r="O110" s="5"/>
      <c r="P110" s="5"/>
      <c r="Q110" s="5"/>
      <c r="R110" s="5"/>
      <c r="S110" s="5"/>
      <c r="T110" s="5"/>
      <c r="U110" s="5"/>
      <c r="V110" s="5"/>
    </row>
    <row r="111" ht="62.25" hidden="1" customHeight="1">
      <c r="A111" s="225"/>
      <c r="B111" s="352" t="str">
        <f>Résultats!B112</f>
        <v>13.6</v>
      </c>
      <c r="C111" s="337" t="str">
        <f>Résultats!C112</f>
        <v>A</v>
      </c>
      <c r="D111" s="337">
        <f>Résultats!E112</f>
        <v>0</v>
      </c>
      <c r="E111" s="353" t="str">
        <f>Résultats!F112</f>
        <v xml:space="preserve">Dans chaque page web, pour chaque contenu cryptique (art ASCII, émoticône, syntaxe cryptique) ayant une alternative, cette alternative est-elle pertinente ?</v>
      </c>
      <c r="F111" s="337" t="s">
        <v>496</v>
      </c>
      <c r="G111" s="337"/>
      <c r="H111" s="31"/>
      <c r="I111" s="31"/>
      <c r="J111" s="31"/>
      <c r="K111" s="31"/>
      <c r="L111" s="354"/>
      <c r="M111" s="355"/>
      <c r="N111" s="5"/>
      <c r="O111" s="5"/>
      <c r="P111" s="5"/>
      <c r="Q111" s="5"/>
      <c r="R111" s="5"/>
      <c r="S111" s="5"/>
      <c r="T111" s="5"/>
      <c r="U111" s="5"/>
      <c r="V111" s="5"/>
    </row>
    <row r="112" ht="62.25" hidden="1" customHeight="1">
      <c r="A112" s="225"/>
      <c r="B112" s="352" t="str">
        <f>Résultats!B113</f>
        <v>13.7</v>
      </c>
      <c r="C112" s="337" t="str">
        <f>Résultats!C113</f>
        <v>A</v>
      </c>
      <c r="D112" s="337">
        <f>Résultats!E113</f>
        <v>0</v>
      </c>
      <c r="E112" s="353" t="str">
        <f>Résultats!F113</f>
        <v xml:space="preserve">Dans chaque page web, les changements brusques de luminosité ou les effets de flash sont-ils correctement utilisés ?</v>
      </c>
      <c r="F112" s="337" t="s">
        <v>496</v>
      </c>
      <c r="G112" s="337"/>
      <c r="H112" s="31"/>
      <c r="I112" s="31"/>
      <c r="J112" s="31"/>
      <c r="K112" s="31"/>
      <c r="L112" s="354"/>
      <c r="M112" s="355"/>
      <c r="N112" s="5"/>
      <c r="O112" s="5"/>
      <c r="P112" s="5"/>
      <c r="Q112" s="5"/>
      <c r="R112" s="5"/>
      <c r="S112" s="5"/>
      <c r="T112" s="5"/>
      <c r="U112" s="5"/>
      <c r="V112" s="5"/>
    </row>
    <row r="113" ht="62.25" hidden="1" customHeight="1">
      <c r="A113" s="225"/>
      <c r="B113" s="352" t="str">
        <f>Résultats!B114</f>
        <v>13.8</v>
      </c>
      <c r="C113" s="337" t="str">
        <f>Résultats!C114</f>
        <v>A</v>
      </c>
      <c r="D113" s="337">
        <f>Résultats!E114</f>
        <v>0</v>
      </c>
      <c r="E113" s="353" t="str">
        <f>Résultats!F114</f>
        <v xml:space="preserve">Dans chaque page web, chaque contenu en mouvement ou clignotant est-il contrôlable par l’utilisateur ?</v>
      </c>
      <c r="F113" s="337" t="s">
        <v>496</v>
      </c>
      <c r="G113" s="337"/>
      <c r="H113" s="31"/>
      <c r="I113" s="31"/>
      <c r="J113" s="31"/>
      <c r="K113" s="31"/>
      <c r="L113" s="354"/>
      <c r="M113" s="355"/>
      <c r="N113" s="5"/>
      <c r="O113" s="5"/>
      <c r="P113" s="5"/>
      <c r="Q113" s="5"/>
      <c r="R113" s="5"/>
      <c r="S113" s="5"/>
      <c r="T113" s="5"/>
      <c r="U113" s="5"/>
      <c r="V113" s="5"/>
    </row>
    <row r="114" ht="62.25" hidden="1" customHeight="1">
      <c r="A114" s="225"/>
      <c r="B114" s="352" t="str">
        <f>Résultats!B115</f>
        <v>13.9</v>
      </c>
      <c r="C114" s="337" t="str">
        <f>Résultats!C115</f>
        <v>AA</v>
      </c>
      <c r="D114" s="337">
        <f>Résultats!E115</f>
        <v>0</v>
      </c>
      <c r="E114" s="353" t="str">
        <f>Résultats!F115</f>
        <v xml:space="preserve">Dans chaque page web, le contenu proposé est-il consultable quelle que soit l’orientation de l’écran (portrait ou paysage) (hors cas particuliers) ?</v>
      </c>
      <c r="F114" s="337" t="s">
        <v>494</v>
      </c>
      <c r="G114" s="337"/>
      <c r="H114" s="31"/>
      <c r="I114" s="31"/>
      <c r="J114" s="31"/>
      <c r="K114" s="31"/>
      <c r="L114" s="354"/>
      <c r="M114" s="355"/>
      <c r="N114" s="5"/>
      <c r="O114" s="5"/>
      <c r="P114" s="5"/>
      <c r="Q114" s="5"/>
      <c r="R114" s="5"/>
      <c r="S114" s="5"/>
      <c r="T114" s="5"/>
      <c r="U114" s="5"/>
      <c r="V114" s="5"/>
    </row>
    <row r="115" ht="62.25" hidden="1" customHeight="1">
      <c r="A115" s="225"/>
      <c r="B115" s="352" t="str">
        <f>Résultats!B116</f>
        <v>13.10</v>
      </c>
      <c r="C115" s="337" t="str">
        <f>Résultats!C116</f>
        <v>A</v>
      </c>
      <c r="D115" s="337">
        <f>Résultats!E116</f>
        <v>0</v>
      </c>
      <c r="E115" s="353" t="str">
        <f>Résultats!F116</f>
        <v xml:space="preserve">Dans chaque page web, les fonctionnalités utilisables ou disponibles au moyen d’un geste complexe peuvent-elles être également disponibles au moyen d’un geste simple (hors cas particuliers) ?</v>
      </c>
      <c r="F115" s="337" t="s">
        <v>496</v>
      </c>
      <c r="G115" s="337"/>
      <c r="H115" s="31"/>
      <c r="I115" s="31"/>
      <c r="J115" s="31"/>
      <c r="K115" s="31"/>
      <c r="L115" s="354"/>
      <c r="M115" s="355"/>
      <c r="N115" s="5"/>
      <c r="O115" s="5"/>
      <c r="P115" s="5"/>
      <c r="Q115" s="5"/>
      <c r="R115" s="5"/>
      <c r="S115" s="5"/>
      <c r="T115" s="5"/>
      <c r="U115" s="5"/>
      <c r="V115" s="5"/>
    </row>
    <row r="116" ht="59.25" hidden="1" customHeight="1">
      <c r="A116" s="225"/>
      <c r="B116" s="352" t="str">
        <f>Résultats!B117</f>
        <v>13.11</v>
      </c>
      <c r="C116" s="337" t="str">
        <f>Résultats!C117</f>
        <v>A</v>
      </c>
      <c r="D116" s="337">
        <f>Résultats!E117</f>
        <v>0</v>
      </c>
      <c r="E116" s="353" t="str">
        <f>Résultats!F117</f>
        <v xml:space="preserve">Dans chaque page web, les actions déclenchées au moyen d’un dispositif de pointage sur un point unique de l’écran peuvent-elles faire l’objet d’une annulation (hors cas particuliers) ?</v>
      </c>
      <c r="F116" s="337" t="s">
        <v>494</v>
      </c>
      <c r="G116" s="337"/>
      <c r="H116" s="31"/>
      <c r="I116" s="31"/>
      <c r="J116" s="31"/>
      <c r="K116" s="31"/>
      <c r="L116" s="354"/>
      <c r="M116" s="355"/>
      <c r="N116" s="5"/>
      <c r="O116" s="5"/>
      <c r="P116" s="5"/>
      <c r="Q116" s="5"/>
      <c r="R116" s="5"/>
      <c r="S116" s="5"/>
      <c r="T116" s="5"/>
      <c r="U116" s="5"/>
      <c r="V116" s="5"/>
    </row>
    <row r="117" ht="51" hidden="1">
      <c r="A117" s="227"/>
      <c r="B117" s="352" t="str">
        <f>Résultats!B118</f>
        <v>13.12</v>
      </c>
      <c r="C117" s="337" t="str">
        <f>Résultats!C118</f>
        <v>A</v>
      </c>
      <c r="D117" s="337">
        <f>Résultats!E118</f>
        <v>0</v>
      </c>
      <c r="E117" s="353" t="str">
        <f>Résultats!F118</f>
        <v xml:space="preserve">Dans chaque page web, les fonctionnalités qui impliquent un mouvement de l’appareil ou vers l’appareil peuvent-elles être satisfaites de manière alternative (hors cas particuliers) ?</v>
      </c>
      <c r="F117" s="337" t="s">
        <v>496</v>
      </c>
      <c r="G117" s="337"/>
      <c r="H117" s="31"/>
      <c r="I117" s="31"/>
      <c r="J117" s="31"/>
      <c r="K117" s="31"/>
      <c r="L117" s="354"/>
      <c r="M117" s="355"/>
      <c r="N117" s="5"/>
      <c r="O117" s="5"/>
      <c r="P117" s="5"/>
      <c r="Q117" s="5"/>
      <c r="R117" s="5"/>
      <c r="S117" s="5"/>
      <c r="T117" s="5"/>
      <c r="U117" s="5"/>
      <c r="V117" s="5"/>
    </row>
  </sheetData>
  <autoFilter ref="B11:L117">
    <filterColumn colId="4">
      <filters>
        <filter val="nc"/>
      </filters>
    </filterColumn>
  </autoFilter>
  <mergeCells count="24">
    <mergeCell ref="C3:F3"/>
    <mergeCell ref="B4:B10"/>
    <mergeCell ref="C4:C10"/>
    <mergeCell ref="D4:D10"/>
    <mergeCell ref="G4:G10"/>
    <mergeCell ref="H4:H10"/>
    <mergeCell ref="I4:I10"/>
    <mergeCell ref="J4:J10"/>
    <mergeCell ref="K4:K10"/>
    <mergeCell ref="L4:L10"/>
    <mergeCell ref="M4:M10"/>
    <mergeCell ref="A12:A20"/>
    <mergeCell ref="A21:A22"/>
    <mergeCell ref="A23:A25"/>
    <mergeCell ref="A26:A38"/>
    <mergeCell ref="A39:A46"/>
    <mergeCell ref="A47:A48"/>
    <mergeCell ref="A49:A53"/>
    <mergeCell ref="A54:A63"/>
    <mergeCell ref="A64:A67"/>
    <mergeCell ref="A68:A81"/>
    <mergeCell ref="A82:A94"/>
    <mergeCell ref="A95:A105"/>
    <mergeCell ref="A106:A117"/>
  </mergeCells>
  <dataValidations count="1" disablePrompts="0">
    <dataValidation sqref="I12:I117" type="list" allowBlank="1" errorStyle="stop" imeMode="noControl" operator="between" showDropDown="0" showErrorMessage="0" showInputMessage="0">
      <formula1>Paramètres!$D$2:$D$5</formula1>
    </dataValidation>
  </dataValidations>
  <hyperlinks>
    <hyperlink r:id="rId1" ref="L54"/>
    <hyperlink r:id="rId1" ref="L55"/>
  </hyperlinks>
  <printOptions headings="0" gridLines="0"/>
  <pageMargins left="0.69999999999999996" right="0.69999999999999996" top="0.75" bottom="0.75" header="0" footer="0"/>
  <pageSetup paperSize="9" scale="10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0" operator="equal" id="{5F4AA72F-DF7D-443A-9C0D-0C9DB0F420A5}">
            <xm:f>"x"</xm:f>
            <x14:dxf>
              <font>
                <color indexed="65"/>
              </font>
              <fill>
                <patternFill patternType="solid">
                  <fgColor rgb="FF007891"/>
                  <bgColor rgb="FF007891"/>
                </patternFill>
              </fill>
            </x14:dxf>
          </x14:cfRule>
          <xm:sqref>D12:D117</xm:sqref>
        </x14:conditionalFormatting>
        <x14:conditionalFormatting xmlns:xm="http://schemas.microsoft.com/office/excel/2006/main">
          <x14:cfRule type="cellIs" priority="4" operator="equal" id="{42C108BB-D094-41D0-80C9-2465FF3FFC1E}">
            <xm:f>"na"</xm:f>
            <x14:dxf>
              <font>
                <color indexed="64"/>
              </font>
              <fill>
                <patternFill patternType="solid">
                  <fgColor rgb="FFFCE8B2"/>
                  <bgColor rgb="FFFCE8B2"/>
                </patternFill>
              </fill>
            </x14:dxf>
          </x14:cfRule>
          <xm:sqref>F1:F2 C2 F4:F117</xm:sqref>
        </x14:conditionalFormatting>
        <x14:conditionalFormatting xmlns:xm="http://schemas.microsoft.com/office/excel/2006/main">
          <x14:cfRule type="cellIs" priority="1" operator="equal" id="{28546D0A-76F2-4B00-912B-AC33D3EDA10E}">
            <xm:f>"c"</xm:f>
            <x14:dxf>
              <font>
                <color indexed="64"/>
              </font>
              <fill>
                <patternFill patternType="solid">
                  <fgColor rgb="FFB7E1CD"/>
                  <bgColor rgb="FFB7E1CD"/>
                </patternFill>
              </fill>
            </x14:dxf>
          </x14:cfRule>
          <xm:sqref>F11:F117</xm:sqref>
        </x14:conditionalFormatting>
        <x14:conditionalFormatting xmlns:xm="http://schemas.microsoft.com/office/excel/2006/main">
          <x14:cfRule type="cellIs" priority="2" operator="equal" id="{4AACC0D5-7248-49AC-A4BE-56E8136E8BC7}">
            <xm:f>"nc"</xm:f>
            <x14:dxf>
              <font>
                <color indexed="64"/>
              </font>
              <fill>
                <patternFill patternType="solid">
                  <fgColor rgb="FFF4C7C3"/>
                  <bgColor rgb="FFF4C7C3"/>
                </patternFill>
              </fill>
            </x14:dxf>
          </x14:cfRule>
          <xm:sqref>F11:F117</xm:sqref>
        </x14:conditionalFormatting>
        <x14:conditionalFormatting xmlns:xm="http://schemas.microsoft.com/office/excel/2006/main">
          <x14:cfRule type="cellIs" priority="3" operator="equal" id="{850F33BB-2560-42EF-8F66-427892BBFCE9}">
            <xm:f>"nt"</xm:f>
            <x14:dxf>
              <font>
                <color indexed="65"/>
              </font>
              <fill>
                <patternFill patternType="solid">
                  <fgColor rgb="FF757575"/>
                  <bgColor rgb="FF757575"/>
                </patternFill>
              </fill>
            </x14:dxf>
          </x14:cfRule>
          <xm:sqref>F11:F117</xm:sqref>
        </x14:conditionalFormatting>
        <x14:conditionalFormatting xmlns:xm="http://schemas.microsoft.com/office/excel/2006/main">
          <x14:cfRule type="cellIs" priority="9" operator="equal" id="{BDE7FDCA-D844-4150-8839-6241E750B3F6}">
            <xm:f>"d"</xm:f>
            <x14:dxf>
              <fill>
                <patternFill patternType="solid">
                  <fgColor rgb="FFFFD966"/>
                  <bgColor rgb="FFFFD966"/>
                </patternFill>
              </fill>
            </x14:dxf>
          </x14:cfRule>
          <xm:sqref>G12:G117</xm:sqref>
        </x14:conditionalFormatting>
        <x14:conditionalFormatting xmlns:xm="http://schemas.microsoft.com/office/excel/2006/main">
          <x14:cfRule type="cellIs" priority="5" operator="equal" id="{BFC5CDFE-4F2A-4C5A-AF8C-67C8CBFADE68}">
            <xm:f>"C"</xm:f>
            <x14:dxf>
              <fill>
                <patternFill patternType="solid">
                  <fgColor rgb="FFB7E1CD"/>
                  <bgColor rgb="FFB7E1CD"/>
                </patternFill>
              </fill>
            </x14:dxf>
          </x14:cfRule>
          <xm:sqref>P4:S4</xm:sqref>
        </x14:conditionalFormatting>
        <x14:conditionalFormatting xmlns:xm="http://schemas.microsoft.com/office/excel/2006/main">
          <x14:cfRule type="cellIs" priority="6" operator="equal" id="{B5A1E502-E2A4-4C40-8F09-919527BB600E}">
            <xm:f>"NC"</xm:f>
            <x14:dxf>
              <fill>
                <patternFill patternType="solid">
                  <fgColor rgb="FFF4C7C3"/>
                  <bgColor rgb="FFF4C7C3"/>
                </patternFill>
              </fill>
            </x14:dxf>
          </x14:cfRule>
          <xm:sqref>P4:S4</xm:sqref>
        </x14:conditionalFormatting>
        <x14:conditionalFormatting xmlns:xm="http://schemas.microsoft.com/office/excel/2006/main">
          <x14:cfRule type="cellIs" priority="7" operator="equal" id="{74E5B748-081B-4C74-A4B0-28782DEF763C}">
            <xm:f>"NA"</xm:f>
            <x14:dxf>
              <fill>
                <patternFill patternType="solid">
                  <fgColor rgb="FFFCE8B2"/>
                  <bgColor rgb="FFFCE8B2"/>
                </patternFill>
              </fill>
            </x14:dxf>
          </x14:cfRule>
          <xm:sqref>P4:S4</xm:sqref>
        </x14:conditionalFormatting>
        <x14:conditionalFormatting xmlns:xm="http://schemas.microsoft.com/office/excel/2006/main">
          <x14:cfRule type="cellIs" priority="8" operator="equal" id="{33727B0D-9A50-4266-ABE0-D668E677E445}">
            <xm:f>"NT"</xm:f>
            <x14:dxf>
              <font>
                <color indexed="65"/>
              </font>
              <fill>
                <patternFill patternType="solid">
                  <fgColor rgb="FF757575"/>
                  <bgColor rgb="FF757575"/>
                </patternFill>
              </fill>
            </x14:dxf>
          </x14:cfRule>
          <xm:sqref>P4:S4</xm:sqref>
        </x14:conditionalFormatting>
      </x14:conditionalFormattings>
    </ext>
    <ext xmlns:x14="http://schemas.microsoft.com/office/spreadsheetml/2009/9/main" uri="{CCE6A557-97BC-4b89-ADB6-D9C93CAAB3DF}">
      <x14:dataValidations xmlns:xm="http://schemas.microsoft.com/office/excel/2006/main" count="3" disablePrompts="0">
        <x14:dataValidation xr:uid="{F23BD8E8-3F7A-4D5F-8FD0-9DA47A6B767F}" type="list" allowBlank="1" errorStyle="stop" imeMode="noControl" operator="between" showDropDown="0" showErrorMessage="0" showInputMessage="0">
          <x14:formula1>
            <xm:f>"d"</xm:f>
          </x14:formula1>
          <xm:sqref>G12:G117</xm:sqref>
        </x14:dataValidation>
        <x14:dataValidation xr:uid="{90E963A2-6312-4BB6-AEBB-64F17F2402E7}" type="list" allowBlank="1" errorStyle="stop" imeMode="noControl" operator="between" showDropDown="0" showErrorMessage="1" showInputMessage="0">
          <x14:formula1>
            <xm:f>"nt,na,c,nc"</xm:f>
          </x14:formula1>
          <xm:sqref>F12:F117</xm:sqref>
        </x14:dataValidation>
        <x14:dataValidation xr:uid="{6C35A28C-F3F5-4CFC-B764-216158B0C825}" type="list" allowBlank="1" errorStyle="stop" imeMode="noControl" operator="between" showDropDown="0" showErrorMessage="1" showInputMessage="1">
          <x14:formula1>
            <xm:f>INDIRECT("Liste_" &amp; VLOOKUP(B12,Criticite_Min_Criteres,2,FALSE))</xm:f>
          </x14:formula1>
          <xm:sqref>H12:H117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onlyoffice/9.4.1.15</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Yves-Pol Cabon</dc:creator>
  <cp:lastModifiedBy>Jérémy Renard (RENARD Jérémy)</cp:lastModifiedBy>
  <cp:revision>1</cp:revision>
  <dcterms:created xsi:type="dcterms:W3CDTF">2025-02-07T10:34:33Z</dcterms:created>
  <dcterms:modified xsi:type="dcterms:W3CDTF">2026-07-10T14:56:16Z</dcterms:modified>
</cp:coreProperties>
</file>